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autoCompressPictures="0" defaultThemeVersion="124226"/>
  <mc:AlternateContent xmlns:mc="http://schemas.openxmlformats.org/markup-compatibility/2006">
    <mc:Choice Requires="x15">
      <x15ac:absPath xmlns:x15ac="http://schemas.microsoft.com/office/spreadsheetml/2010/11/ac" url="C:\Users\Biswajit Deka\Downloads\"/>
    </mc:Choice>
  </mc:AlternateContent>
  <xr:revisionPtr revIDLastSave="0" documentId="13_ncr:1_{93F47AB5-A7B4-4E2F-B709-1F71DABEF384}" xr6:coauthVersionLast="46" xr6:coauthVersionMax="46" xr10:uidLastSave="{00000000-0000-0000-0000-000000000000}"/>
  <bookViews>
    <workbookView xWindow="-120" yWindow="-120" windowWidth="20730" windowHeight="11160" tabRatio="807" xr2:uid="{00000000-000D-0000-FFFF-FFFF00000000}"/>
  </bookViews>
  <sheets>
    <sheet name="Summary" sheetId="25" r:id="rId1"/>
    <sheet name="NRHM-RCH Flexible Pool, NDCPs" sheetId="2" r:id="rId2"/>
    <sheet name="NCDs" sheetId="19" r:id="rId3"/>
    <sheet name="NUHM" sheetId="20" r:id="rId4"/>
    <sheet name="SFP" sheetId="21" r:id="rId5"/>
  </sheets>
  <definedNames>
    <definedName name="_Fill" localSheetId="1" hidden="1">#REF!</definedName>
    <definedName name="_Fill" localSheetId="4" hidden="1">#REF!</definedName>
    <definedName name="_Fill" localSheetId="0" hidden="1">#REF!</definedName>
    <definedName name="_Fill" hidden="1">#REF!</definedName>
    <definedName name="_xlnm._FilterDatabase" localSheetId="2" hidden="1">NCDs!$A$11:$R$220</definedName>
    <definedName name="_xlnm._FilterDatabase" localSheetId="1" hidden="1">'NRHM-RCH Flexible Pool, NDCPs'!$A$10:$U$1721</definedName>
    <definedName name="_xlnm._FilterDatabase" localSheetId="3" hidden="1">NUHM!$A$11:$S$249</definedName>
    <definedName name="_xlnm._FilterDatabase" localSheetId="0" hidden="1">Summary!$A$9:$K$1747</definedName>
    <definedName name="_GoBack" localSheetId="1">'NRHM-RCH Flexible Pool, NDCPs'!$D$313</definedName>
    <definedName name="_Key1" localSheetId="1" hidden="1">#REF!</definedName>
    <definedName name="_Key1" localSheetId="4" hidden="1">#REF!</definedName>
    <definedName name="_Key1" localSheetId="0" hidden="1">#REF!</definedName>
    <definedName name="_Key1" hidden="1">#REF!</definedName>
    <definedName name="_Sort" localSheetId="1" hidden="1">#REF!</definedName>
    <definedName name="_Sort" localSheetId="4" hidden="1">#REF!</definedName>
    <definedName name="_Sort" localSheetId="0" hidden="1">#REF!</definedName>
    <definedName name="_Sort" hidden="1">#REF!</definedName>
    <definedName name="A" localSheetId="0" hidden="1">#REF!</definedName>
    <definedName name="A" hidden="1">#REF!</definedName>
    <definedName name="data" localSheetId="1">#REF!</definedName>
    <definedName name="data" localSheetId="0">#REF!</definedName>
    <definedName name="data">#REF!</definedName>
    <definedName name="_xlnm.Database" localSheetId="1">#REF!</definedName>
    <definedName name="_xlnm.Database" localSheetId="0">#REF!</definedName>
    <definedName name="_xlnm.Database">#REF!</definedName>
    <definedName name="_xlnm.Print_Area" localSheetId="2">NCDs!$A$1:$R$220</definedName>
    <definedName name="_xlnm.Print_Area" localSheetId="1">'NRHM-RCH Flexible Pool, NDCPs'!$A$1:$R$1721</definedName>
    <definedName name="_xlnm.Print_Area" localSheetId="3">NUHM!$A$1:$Q$249</definedName>
    <definedName name="_xlnm.Print_Area" localSheetId="0">Summary!$A$1:$K$1747</definedName>
    <definedName name="_xlnm.Print_Titles" localSheetId="2">NCDs!$9:$11</definedName>
    <definedName name="_xlnm.Print_Titles" localSheetId="3">NUHM!$9:$11</definedName>
    <definedName name="_xlnm.Print_Titles" localSheetId="4">SFP!$A:$A</definedName>
    <definedName name="Z_E63C1B0C_3E1D_4C78_84EB_D6360673AA67_.wvu.FilterData" localSheetId="2" hidden="1">NCDs!$B$11:$D$41</definedName>
    <definedName name="Z_E63C1B0C_3E1D_4C78_84EB_D6360673AA67_.wvu.FilterData" localSheetId="1" hidden="1">'NRHM-RCH Flexible Pool, NDCPs'!$A$11:$K$1715</definedName>
    <definedName name="Z_E63C1B0C_3E1D_4C78_84EB_D6360673AA67_.wvu.PrintArea" localSheetId="2" hidden="1">NCDs!$A$1:$D$220</definedName>
    <definedName name="Z_E63C1B0C_3E1D_4C78_84EB_D6360673AA67_.wvu.PrintArea" localSheetId="1" hidden="1">'NRHM-RCH Flexible Pool, NDCPs'!$A$1:$R$1715</definedName>
    <definedName name="Z_E63C1B0C_3E1D_4C78_84EB_D6360673AA67_.wvu.PrintArea" localSheetId="3" hidden="1">NUHM!$B$1:$C$249</definedName>
    <definedName name="Z_E63C1B0C_3E1D_4C78_84EB_D6360673AA67_.wvu.PrintTitles" localSheetId="2" hidden="1">NCDs!$9:$11</definedName>
    <definedName name="Z_E63C1B0C_3E1D_4C78_84EB_D6360673AA67_.wvu.PrintTitles" localSheetId="3" hidden="1">NUHM!$9:$11</definedName>
    <definedName name="Z_E63C1B0C_3E1D_4C78_84EB_D6360673AA67_.wvu.PrintTitles" localSheetId="4" hidden="1">SFP!$A:$A</definedName>
  </definedNames>
  <calcPr calcId="191029"/>
  <customWorkbookViews>
    <customWorkbookView name="HP - Personal View" guid="{E63C1B0C-3E1D-4C78-84EB-D6360673AA67}" mergeInterval="0" personalView="1" maximized="1" xWindow="1" yWindow="1" windowWidth="1362" windowHeight="515" tabRatio="881" activeSheetId="21"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E556" i="25" l="1"/>
  <c r="D556" i="25"/>
  <c r="L16" i="21" l="1"/>
  <c r="S12" i="21" l="1"/>
  <c r="R12" i="21"/>
  <c r="Q12" i="21"/>
  <c r="O12" i="21"/>
  <c r="N12" i="21"/>
  <c r="K12" i="21"/>
  <c r="J12" i="21"/>
  <c r="I12" i="21"/>
  <c r="H12" i="21"/>
  <c r="G12" i="21"/>
  <c r="F12" i="21"/>
  <c r="D12" i="21"/>
  <c r="C12" i="21"/>
  <c r="B12" i="21"/>
  <c r="P10" i="21"/>
  <c r="P9" i="21"/>
  <c r="P12" i="21" s="1"/>
  <c r="T11" i="21"/>
  <c r="E11" i="21"/>
  <c r="Q1426" i="2"/>
  <c r="Q1425" i="2" s="1"/>
  <c r="P1426" i="2"/>
  <c r="P1425" i="2" s="1"/>
  <c r="N1426" i="2"/>
  <c r="N1425" i="2" s="1"/>
  <c r="M1426" i="2"/>
  <c r="M1425" i="2" s="1"/>
  <c r="L1426" i="2"/>
  <c r="L1425" i="2" s="1"/>
  <c r="K1426" i="2"/>
  <c r="H1426" i="2"/>
  <c r="J1425" i="2"/>
  <c r="I1425" i="2"/>
  <c r="G1425" i="2"/>
  <c r="F1425" i="2"/>
  <c r="E1425" i="2"/>
  <c r="Q1424" i="2"/>
  <c r="P1424" i="2"/>
  <c r="N1424" i="2"/>
  <c r="M1424" i="2"/>
  <c r="L1424" i="2"/>
  <c r="K1424" i="2"/>
  <c r="H1424" i="2"/>
  <c r="Q1423" i="2"/>
  <c r="P1423" i="2"/>
  <c r="N1423" i="2"/>
  <c r="M1423" i="2"/>
  <c r="L1423" i="2"/>
  <c r="K1423" i="2"/>
  <c r="H1423" i="2"/>
  <c r="Q1422" i="2"/>
  <c r="P1422" i="2"/>
  <c r="N1422" i="2"/>
  <c r="M1422" i="2"/>
  <c r="L1422" i="2"/>
  <c r="K1422" i="2"/>
  <c r="H1422" i="2"/>
  <c r="J1421" i="2"/>
  <c r="I1421" i="2"/>
  <c r="G1421" i="2"/>
  <c r="F1421" i="2"/>
  <c r="E1421" i="2"/>
  <c r="Q1420" i="2"/>
  <c r="Q1418" i="2" s="1"/>
  <c r="P1420" i="2"/>
  <c r="N1420" i="2"/>
  <c r="M1420" i="2"/>
  <c r="L1420" i="2"/>
  <c r="K1420" i="2"/>
  <c r="H1420" i="2"/>
  <c r="Q1419" i="2"/>
  <c r="P1419" i="2"/>
  <c r="N1419" i="2"/>
  <c r="M1419" i="2"/>
  <c r="L1419" i="2"/>
  <c r="K1419" i="2"/>
  <c r="H1419" i="2"/>
  <c r="J1418" i="2"/>
  <c r="I1418" i="2"/>
  <c r="G1418" i="2"/>
  <c r="F1418" i="2"/>
  <c r="E1418" i="2"/>
  <c r="Q1417" i="2"/>
  <c r="P1417" i="2"/>
  <c r="N1417" i="2"/>
  <c r="M1417" i="2"/>
  <c r="L1417" i="2"/>
  <c r="K1417" i="2"/>
  <c r="H1417" i="2"/>
  <c r="Q1416" i="2"/>
  <c r="P1416" i="2"/>
  <c r="N1416" i="2"/>
  <c r="M1416" i="2"/>
  <c r="L1416" i="2"/>
  <c r="K1416" i="2"/>
  <c r="H1416" i="2"/>
  <c r="Q1415" i="2"/>
  <c r="P1415" i="2"/>
  <c r="N1415" i="2"/>
  <c r="M1415" i="2"/>
  <c r="L1415" i="2"/>
  <c r="K1415" i="2"/>
  <c r="H1415" i="2"/>
  <c r="Q1414" i="2"/>
  <c r="P1414" i="2"/>
  <c r="N1414" i="2"/>
  <c r="M1414" i="2"/>
  <c r="L1414" i="2"/>
  <c r="K1414" i="2"/>
  <c r="H1414" i="2"/>
  <c r="Q1413" i="2"/>
  <c r="P1413" i="2"/>
  <c r="N1413" i="2"/>
  <c r="M1413" i="2"/>
  <c r="L1413" i="2"/>
  <c r="K1413" i="2"/>
  <c r="H1413" i="2"/>
  <c r="Q1412" i="2"/>
  <c r="P1412" i="2"/>
  <c r="N1412" i="2"/>
  <c r="M1412" i="2"/>
  <c r="L1412" i="2"/>
  <c r="K1412" i="2"/>
  <c r="H1412" i="2"/>
  <c r="Q1411" i="2"/>
  <c r="P1411" i="2"/>
  <c r="N1411" i="2"/>
  <c r="M1411" i="2"/>
  <c r="L1411" i="2"/>
  <c r="K1411" i="2"/>
  <c r="H1411" i="2"/>
  <c r="Q1410" i="2"/>
  <c r="P1410" i="2"/>
  <c r="N1410" i="2"/>
  <c r="M1410" i="2"/>
  <c r="L1410" i="2"/>
  <c r="K1410" i="2"/>
  <c r="H1410" i="2"/>
  <c r="Q1409" i="2"/>
  <c r="P1409" i="2"/>
  <c r="N1409" i="2"/>
  <c r="M1409" i="2"/>
  <c r="L1409" i="2"/>
  <c r="K1409" i="2"/>
  <c r="H1409" i="2"/>
  <c r="Q1408" i="2"/>
  <c r="P1408" i="2"/>
  <c r="N1408" i="2"/>
  <c r="M1408" i="2"/>
  <c r="L1408" i="2"/>
  <c r="K1408" i="2"/>
  <c r="H1408" i="2"/>
  <c r="Q1407" i="2"/>
  <c r="P1407" i="2"/>
  <c r="N1407" i="2"/>
  <c r="M1407" i="2"/>
  <c r="L1407" i="2"/>
  <c r="K1407" i="2"/>
  <c r="H1407" i="2"/>
  <c r="J1406" i="2"/>
  <c r="I1406" i="2"/>
  <c r="G1406" i="2"/>
  <c r="F1406" i="2"/>
  <c r="E1406" i="2"/>
  <c r="Q1405" i="2"/>
  <c r="P1405" i="2"/>
  <c r="N1405" i="2"/>
  <c r="M1405" i="2"/>
  <c r="L1405" i="2"/>
  <c r="K1405" i="2"/>
  <c r="H1405" i="2"/>
  <c r="Q1404" i="2"/>
  <c r="P1404" i="2"/>
  <c r="N1404" i="2"/>
  <c r="M1404" i="2"/>
  <c r="L1404" i="2"/>
  <c r="K1404" i="2"/>
  <c r="H1404" i="2"/>
  <c r="Q1403" i="2"/>
  <c r="P1403" i="2"/>
  <c r="N1403" i="2"/>
  <c r="M1403" i="2"/>
  <c r="L1403" i="2"/>
  <c r="K1403" i="2"/>
  <c r="H1403" i="2"/>
  <c r="Q1402" i="2"/>
  <c r="P1402" i="2"/>
  <c r="N1402" i="2"/>
  <c r="M1402" i="2"/>
  <c r="L1402" i="2"/>
  <c r="K1402" i="2"/>
  <c r="H1402" i="2"/>
  <c r="Q1401" i="2"/>
  <c r="P1401" i="2"/>
  <c r="N1401" i="2"/>
  <c r="M1401" i="2"/>
  <c r="L1401" i="2"/>
  <c r="K1401" i="2"/>
  <c r="H1401" i="2"/>
  <c r="Q1400" i="2"/>
  <c r="P1400" i="2"/>
  <c r="N1400" i="2"/>
  <c r="M1400" i="2"/>
  <c r="L1400" i="2"/>
  <c r="K1400" i="2"/>
  <c r="H1400" i="2"/>
  <c r="Q1399" i="2"/>
  <c r="P1399" i="2"/>
  <c r="N1399" i="2"/>
  <c r="M1399" i="2"/>
  <c r="L1399" i="2"/>
  <c r="K1399" i="2"/>
  <c r="H1399" i="2"/>
  <c r="Q1398" i="2"/>
  <c r="P1398" i="2"/>
  <c r="N1398" i="2"/>
  <c r="M1398" i="2"/>
  <c r="L1398" i="2"/>
  <c r="K1398" i="2"/>
  <c r="H1398" i="2"/>
  <c r="Q1397" i="2"/>
  <c r="P1397" i="2"/>
  <c r="N1397" i="2"/>
  <c r="M1397" i="2"/>
  <c r="L1397" i="2"/>
  <c r="K1397" i="2"/>
  <c r="H1397" i="2"/>
  <c r="Q1396" i="2"/>
  <c r="P1396" i="2"/>
  <c r="N1396" i="2"/>
  <c r="M1396" i="2"/>
  <c r="L1396" i="2"/>
  <c r="K1396" i="2"/>
  <c r="H1396" i="2"/>
  <c r="Q1395" i="2"/>
  <c r="P1395" i="2"/>
  <c r="N1395" i="2"/>
  <c r="M1395" i="2"/>
  <c r="L1395" i="2"/>
  <c r="K1395" i="2"/>
  <c r="H1395" i="2"/>
  <c r="Q1394" i="2"/>
  <c r="P1394" i="2"/>
  <c r="N1394" i="2"/>
  <c r="M1394" i="2"/>
  <c r="L1394" i="2"/>
  <c r="K1394" i="2"/>
  <c r="H1394" i="2"/>
  <c r="J1393" i="2"/>
  <c r="I1393" i="2"/>
  <c r="G1393" i="2"/>
  <c r="F1393" i="2"/>
  <c r="E1393" i="2"/>
  <c r="Q1392" i="2"/>
  <c r="P1392" i="2"/>
  <c r="N1392" i="2"/>
  <c r="M1392" i="2"/>
  <c r="L1392" i="2"/>
  <c r="K1392" i="2"/>
  <c r="H1392" i="2"/>
  <c r="Q1391" i="2"/>
  <c r="P1391" i="2"/>
  <c r="N1391" i="2"/>
  <c r="M1391" i="2"/>
  <c r="L1391" i="2"/>
  <c r="K1391" i="2"/>
  <c r="H1391" i="2"/>
  <c r="Q1390" i="2"/>
  <c r="P1390" i="2"/>
  <c r="N1390" i="2"/>
  <c r="M1390" i="2"/>
  <c r="L1390" i="2"/>
  <c r="K1390" i="2"/>
  <c r="H1390" i="2"/>
  <c r="Q1389" i="2"/>
  <c r="P1389" i="2"/>
  <c r="N1389" i="2"/>
  <c r="M1389" i="2"/>
  <c r="L1389" i="2"/>
  <c r="K1389" i="2"/>
  <c r="H1389" i="2"/>
  <c r="Q1388" i="2"/>
  <c r="P1388" i="2"/>
  <c r="N1388" i="2"/>
  <c r="M1388" i="2"/>
  <c r="L1388" i="2"/>
  <c r="K1388" i="2"/>
  <c r="H1388" i="2"/>
  <c r="J1387" i="2"/>
  <c r="I1387" i="2"/>
  <c r="G1387" i="2"/>
  <c r="F1387" i="2"/>
  <c r="E1387" i="2"/>
  <c r="Q1386" i="2"/>
  <c r="Q1385" i="2" s="1"/>
  <c r="P1386" i="2"/>
  <c r="P1385" i="2" s="1"/>
  <c r="N1386" i="2"/>
  <c r="N1385" i="2" s="1"/>
  <c r="M1386" i="2"/>
  <c r="M1385" i="2" s="1"/>
  <c r="L1386" i="2"/>
  <c r="L1385" i="2" s="1"/>
  <c r="K1386" i="2"/>
  <c r="H1386" i="2"/>
  <c r="J1385" i="2"/>
  <c r="I1385" i="2"/>
  <c r="G1385" i="2"/>
  <c r="F1385" i="2"/>
  <c r="E1385" i="2"/>
  <c r="Q1384" i="2"/>
  <c r="Q1383" i="2" s="1"/>
  <c r="P1384" i="2"/>
  <c r="P1383" i="2" s="1"/>
  <c r="N1384" i="2"/>
  <c r="N1383" i="2" s="1"/>
  <c r="M1384" i="2"/>
  <c r="M1383" i="2" s="1"/>
  <c r="L1384" i="2"/>
  <c r="L1383" i="2" s="1"/>
  <c r="K1384" i="2"/>
  <c r="H1384" i="2"/>
  <c r="J1383" i="2"/>
  <c r="I1383" i="2"/>
  <c r="G1383" i="2"/>
  <c r="F1383" i="2"/>
  <c r="E1383" i="2"/>
  <c r="O1396" i="2" l="1"/>
  <c r="R1398" i="2"/>
  <c r="O1403" i="2"/>
  <c r="O1395" i="2"/>
  <c r="R1409" i="2"/>
  <c r="O1423" i="2"/>
  <c r="H1383" i="2"/>
  <c r="O1390" i="2"/>
  <c r="O1404" i="2"/>
  <c r="R1410" i="2"/>
  <c r="H1387" i="2"/>
  <c r="R1417" i="2"/>
  <c r="K1421" i="2"/>
  <c r="O1410" i="2"/>
  <c r="R1412" i="2"/>
  <c r="O1389" i="2"/>
  <c r="R1391" i="2"/>
  <c r="R1396" i="2"/>
  <c r="R1415" i="2"/>
  <c r="R1413" i="2"/>
  <c r="R1397" i="2"/>
  <c r="O1414" i="2"/>
  <c r="O1424" i="2"/>
  <c r="H1421" i="2"/>
  <c r="R1423" i="2"/>
  <c r="R1407" i="2"/>
  <c r="O1411" i="2"/>
  <c r="R1385" i="2"/>
  <c r="O1417" i="2"/>
  <c r="H1385" i="2"/>
  <c r="K1387" i="2"/>
  <c r="K1385" i="2"/>
  <c r="O1397" i="2"/>
  <c r="O1420" i="2"/>
  <c r="O1409" i="2"/>
  <c r="O1388" i="2"/>
  <c r="O1398" i="2"/>
  <c r="O1412" i="2"/>
  <c r="R1392" i="2"/>
  <c r="H1406" i="2"/>
  <c r="K1406" i="2"/>
  <c r="H1425" i="2"/>
  <c r="R1400" i="2"/>
  <c r="O1416" i="2"/>
  <c r="R1389" i="2"/>
  <c r="R1405" i="2"/>
  <c r="O1401" i="2"/>
  <c r="R1403" i="2"/>
  <c r="G1382" i="2"/>
  <c r="O1399" i="2"/>
  <c r="L1421" i="2"/>
  <c r="O1415" i="2"/>
  <c r="L1418" i="2"/>
  <c r="O1402" i="2"/>
  <c r="N1418" i="2"/>
  <c r="O1386" i="2"/>
  <c r="O1400" i="2"/>
  <c r="H1418" i="2"/>
  <c r="P1418" i="2"/>
  <c r="R1418" i="2" s="1"/>
  <c r="K1425" i="2"/>
  <c r="O1385" i="2"/>
  <c r="R1422" i="2"/>
  <c r="F1382" i="2"/>
  <c r="N1406" i="2"/>
  <c r="R1388" i="2"/>
  <c r="R1411" i="2"/>
  <c r="Q1387" i="2"/>
  <c r="R1390" i="2"/>
  <c r="L1393" i="2"/>
  <c r="O1405" i="2"/>
  <c r="O1422" i="2"/>
  <c r="J1382" i="2"/>
  <c r="L11" i="21" s="1"/>
  <c r="R1424" i="2"/>
  <c r="R1399" i="2"/>
  <c r="M1406" i="2"/>
  <c r="R1414" i="2"/>
  <c r="N1421" i="2"/>
  <c r="O1384" i="2"/>
  <c r="O1394" i="2"/>
  <c r="N1393" i="2"/>
  <c r="O1419" i="2"/>
  <c r="P1421" i="2"/>
  <c r="R1386" i="2"/>
  <c r="O1426" i="2"/>
  <c r="H1393" i="2"/>
  <c r="R1395" i="2"/>
  <c r="K1418" i="2"/>
  <c r="R1401" i="2"/>
  <c r="E1382" i="2"/>
  <c r="R1426" i="2"/>
  <c r="R1416" i="2"/>
  <c r="R1420" i="2"/>
  <c r="P1406" i="2"/>
  <c r="Q1406" i="2"/>
  <c r="R1408" i="2"/>
  <c r="L1387" i="2"/>
  <c r="P1393" i="2"/>
  <c r="R1402" i="2"/>
  <c r="R1404" i="2"/>
  <c r="Q1421" i="2"/>
  <c r="K1393" i="2"/>
  <c r="O1391" i="2"/>
  <c r="M1387" i="2"/>
  <c r="Q1393" i="2"/>
  <c r="L1406" i="2"/>
  <c r="N1387" i="2"/>
  <c r="O1392" i="2"/>
  <c r="R1394" i="2"/>
  <c r="O1407" i="2"/>
  <c r="O1413" i="2"/>
  <c r="R1419" i="2"/>
  <c r="R1384" i="2"/>
  <c r="K1383" i="2"/>
  <c r="I1382" i="2"/>
  <c r="R1425" i="2"/>
  <c r="R1383" i="2"/>
  <c r="O1425" i="2"/>
  <c r="O1383" i="2"/>
  <c r="M1393" i="2"/>
  <c r="O1408" i="2"/>
  <c r="M1418" i="2"/>
  <c r="M1421" i="2"/>
  <c r="P1387" i="2"/>
  <c r="R1421" i="2" l="1"/>
  <c r="H1382" i="2"/>
  <c r="N1382" i="2"/>
  <c r="O1421" i="2"/>
  <c r="Q1382" i="2"/>
  <c r="O1387" i="2"/>
  <c r="L1382" i="2"/>
  <c r="R1387" i="2"/>
  <c r="O1418" i="2"/>
  <c r="R1393" i="2"/>
  <c r="O1393" i="2"/>
  <c r="O1406" i="2"/>
  <c r="R1406" i="2"/>
  <c r="K1382" i="2"/>
  <c r="P1382" i="2"/>
  <c r="M1382" i="2"/>
  <c r="O1382" i="2" s="1"/>
  <c r="D326" i="25"/>
  <c r="E147" i="25"/>
  <c r="D147" i="25"/>
  <c r="E146" i="25"/>
  <c r="D146" i="25"/>
  <c r="H994" i="25"/>
  <c r="P248" i="20"/>
  <c r="O248" i="20"/>
  <c r="Q248" i="20" s="1"/>
  <c r="M248" i="20"/>
  <c r="L248" i="20"/>
  <c r="K248" i="20"/>
  <c r="P246" i="20"/>
  <c r="I1712" i="25" s="1"/>
  <c r="O246" i="20"/>
  <c r="H1712" i="25" s="1"/>
  <c r="M246" i="20"/>
  <c r="L246" i="20"/>
  <c r="K246" i="20"/>
  <c r="P245" i="20"/>
  <c r="I1705" i="25" s="1"/>
  <c r="O245" i="20"/>
  <c r="H1705" i="25" s="1"/>
  <c r="M245" i="20"/>
  <c r="L245" i="20"/>
  <c r="K245" i="20"/>
  <c r="P243" i="20"/>
  <c r="I1701" i="25" s="1"/>
  <c r="O243" i="20"/>
  <c r="H1701" i="25" s="1"/>
  <c r="M243" i="20"/>
  <c r="L243" i="20"/>
  <c r="K243" i="20"/>
  <c r="P242" i="20"/>
  <c r="I1700" i="25" s="1"/>
  <c r="O242" i="20"/>
  <c r="H1700" i="25" s="1"/>
  <c r="M242" i="20"/>
  <c r="L242" i="20"/>
  <c r="K242" i="20"/>
  <c r="P241" i="20"/>
  <c r="O241" i="20"/>
  <c r="M241" i="20"/>
  <c r="L241" i="20"/>
  <c r="K241" i="20"/>
  <c r="P240" i="20"/>
  <c r="O240" i="20"/>
  <c r="M240" i="20"/>
  <c r="L240" i="20"/>
  <c r="K240" i="20"/>
  <c r="P238" i="20"/>
  <c r="O238" i="20"/>
  <c r="M238" i="20"/>
  <c r="L238" i="20"/>
  <c r="K238" i="20"/>
  <c r="P237" i="20"/>
  <c r="O237" i="20"/>
  <c r="M237" i="20"/>
  <c r="L237" i="20"/>
  <c r="K237" i="20"/>
  <c r="P235" i="20"/>
  <c r="O235" i="20"/>
  <c r="M235" i="20"/>
  <c r="L235" i="20"/>
  <c r="K235" i="20"/>
  <c r="P234" i="20"/>
  <c r="O234" i="20"/>
  <c r="M234" i="20"/>
  <c r="L234" i="20"/>
  <c r="K234" i="20"/>
  <c r="P233" i="20"/>
  <c r="O233" i="20"/>
  <c r="M233" i="20"/>
  <c r="L233" i="20"/>
  <c r="K233" i="20"/>
  <c r="P230" i="20"/>
  <c r="O230" i="20"/>
  <c r="M230" i="20"/>
  <c r="L230" i="20"/>
  <c r="K230" i="20"/>
  <c r="P229" i="20"/>
  <c r="O229" i="20"/>
  <c r="M229" i="20"/>
  <c r="L229" i="20"/>
  <c r="N229" i="20" s="1"/>
  <c r="K229" i="20"/>
  <c r="P228" i="20"/>
  <c r="O228" i="20"/>
  <c r="M228" i="20"/>
  <c r="L228" i="20"/>
  <c r="K228" i="20"/>
  <c r="P227" i="20"/>
  <c r="O227" i="20"/>
  <c r="M227" i="20"/>
  <c r="L227" i="20"/>
  <c r="K227" i="20"/>
  <c r="P224" i="20"/>
  <c r="I1545" i="25" s="1"/>
  <c r="O224" i="20"/>
  <c r="H1545" i="25" s="1"/>
  <c r="M224" i="20"/>
  <c r="L224" i="20"/>
  <c r="K224" i="20"/>
  <c r="P223" i="20"/>
  <c r="I1535" i="25" s="1"/>
  <c r="O223" i="20"/>
  <c r="H1535" i="25" s="1"/>
  <c r="M223" i="20"/>
  <c r="L223" i="20"/>
  <c r="N223" i="20" s="1"/>
  <c r="K223" i="20"/>
  <c r="P222" i="20"/>
  <c r="I1519" i="25" s="1"/>
  <c r="O222" i="20"/>
  <c r="M222" i="20"/>
  <c r="L222" i="20"/>
  <c r="K222" i="20"/>
  <c r="P221" i="20"/>
  <c r="I1524" i="25" s="1"/>
  <c r="O221" i="20"/>
  <c r="H1524" i="25" s="1"/>
  <c r="M221" i="20"/>
  <c r="L221" i="20"/>
  <c r="K221" i="20"/>
  <c r="P219" i="20"/>
  <c r="I1515" i="25" s="1"/>
  <c r="O219" i="20"/>
  <c r="M219" i="20"/>
  <c r="L219" i="20"/>
  <c r="K219" i="20"/>
  <c r="P218" i="20"/>
  <c r="I1513" i="25" s="1"/>
  <c r="O218" i="20"/>
  <c r="H1513" i="25" s="1"/>
  <c r="M218" i="20"/>
  <c r="L218" i="20"/>
  <c r="K218" i="20"/>
  <c r="P217" i="20"/>
  <c r="I1495" i="25" s="1"/>
  <c r="O217" i="20"/>
  <c r="H1495" i="25" s="1"/>
  <c r="M217" i="20"/>
  <c r="L217" i="20"/>
  <c r="K217" i="20"/>
  <c r="P216" i="20"/>
  <c r="I1466" i="25" s="1"/>
  <c r="O216" i="20"/>
  <c r="Q216" i="20" s="1"/>
  <c r="M216" i="20"/>
  <c r="L216" i="20"/>
  <c r="K216" i="20"/>
  <c r="P215" i="20"/>
  <c r="I1465" i="25" s="1"/>
  <c r="O215" i="20"/>
  <c r="H1465" i="25" s="1"/>
  <c r="M215" i="20"/>
  <c r="L215" i="20"/>
  <c r="K215" i="20"/>
  <c r="P213" i="20"/>
  <c r="I1414" i="25" s="1"/>
  <c r="O213" i="20"/>
  <c r="H1414" i="25" s="1"/>
  <c r="M213" i="20"/>
  <c r="L213" i="20"/>
  <c r="K213" i="20"/>
  <c r="P212" i="20"/>
  <c r="I1449" i="25" s="1"/>
  <c r="O212" i="20"/>
  <c r="H1449" i="25" s="1"/>
  <c r="M212" i="20"/>
  <c r="L212" i="20"/>
  <c r="K212" i="20"/>
  <c r="P211" i="20"/>
  <c r="I1417" i="25" s="1"/>
  <c r="O211" i="20"/>
  <c r="H1417" i="25" s="1"/>
  <c r="M211" i="20"/>
  <c r="L211" i="20"/>
  <c r="K211" i="20"/>
  <c r="P209" i="20"/>
  <c r="I1416" i="25" s="1"/>
  <c r="O209" i="20"/>
  <c r="H1416" i="25" s="1"/>
  <c r="M209" i="20"/>
  <c r="L209" i="20"/>
  <c r="K209" i="20"/>
  <c r="P207" i="20"/>
  <c r="I1402" i="25" s="1"/>
  <c r="O207" i="20"/>
  <c r="H1402" i="25" s="1"/>
  <c r="M207" i="20"/>
  <c r="L207" i="20"/>
  <c r="K207" i="20"/>
  <c r="P205" i="20"/>
  <c r="I1399" i="25" s="1"/>
  <c r="O205" i="20"/>
  <c r="H1399" i="25" s="1"/>
  <c r="M205" i="20"/>
  <c r="L205" i="20"/>
  <c r="K205" i="20"/>
  <c r="P204" i="20"/>
  <c r="I1397" i="25" s="1"/>
  <c r="O204" i="20"/>
  <c r="H1397" i="25" s="1"/>
  <c r="M204" i="20"/>
  <c r="L204" i="20"/>
  <c r="K204" i="20"/>
  <c r="P202" i="20"/>
  <c r="I1339" i="25" s="1"/>
  <c r="O202" i="20"/>
  <c r="H1339" i="25" s="1"/>
  <c r="M202" i="20"/>
  <c r="L202" i="20"/>
  <c r="K202" i="20"/>
  <c r="P200" i="20"/>
  <c r="I1330" i="25" s="1"/>
  <c r="O200" i="20"/>
  <c r="H1330" i="25" s="1"/>
  <c r="M200" i="20"/>
  <c r="L200" i="20"/>
  <c r="K200" i="20"/>
  <c r="P198" i="20"/>
  <c r="I1325" i="25" s="1"/>
  <c r="O198" i="20"/>
  <c r="H1325" i="25" s="1"/>
  <c r="M198" i="20"/>
  <c r="L198" i="20"/>
  <c r="K198" i="20"/>
  <c r="P197" i="20"/>
  <c r="I1323" i="25" s="1"/>
  <c r="O197" i="20"/>
  <c r="H1323" i="25" s="1"/>
  <c r="M197" i="20"/>
  <c r="L197" i="20"/>
  <c r="K197" i="20"/>
  <c r="P196" i="20"/>
  <c r="O196" i="20"/>
  <c r="H1324" i="25" s="1"/>
  <c r="M196" i="20"/>
  <c r="L196" i="20"/>
  <c r="K196" i="20"/>
  <c r="P195" i="20"/>
  <c r="I1317" i="25" s="1"/>
  <c r="O195" i="20"/>
  <c r="H1317" i="25" s="1"/>
  <c r="M195" i="20"/>
  <c r="L195" i="20"/>
  <c r="K195" i="20"/>
  <c r="P194" i="20"/>
  <c r="I1315" i="25" s="1"/>
  <c r="O194" i="20"/>
  <c r="H1315" i="25" s="1"/>
  <c r="M194" i="20"/>
  <c r="L194" i="20"/>
  <c r="K194" i="20"/>
  <c r="P193" i="20"/>
  <c r="I1316" i="25" s="1"/>
  <c r="O193" i="20"/>
  <c r="H1316" i="25" s="1"/>
  <c r="M193" i="20"/>
  <c r="N193" i="20" s="1"/>
  <c r="L193" i="20"/>
  <c r="K193" i="20"/>
  <c r="P191" i="20"/>
  <c r="I1311" i="25" s="1"/>
  <c r="O191" i="20"/>
  <c r="Q191" i="20" s="1"/>
  <c r="M191" i="20"/>
  <c r="L191" i="20"/>
  <c r="K191" i="20"/>
  <c r="P190" i="20"/>
  <c r="I1310" i="25" s="1"/>
  <c r="O190" i="20"/>
  <c r="H1310" i="25" s="1"/>
  <c r="M190" i="20"/>
  <c r="L190" i="20"/>
  <c r="K190" i="20"/>
  <c r="P189" i="20"/>
  <c r="I1309" i="25" s="1"/>
  <c r="O189" i="20"/>
  <c r="H1309" i="25" s="1"/>
  <c r="M189" i="20"/>
  <c r="L189" i="20"/>
  <c r="K189" i="20"/>
  <c r="P188" i="20"/>
  <c r="I1302" i="25" s="1"/>
  <c r="O188" i="20"/>
  <c r="M188" i="20"/>
  <c r="L188" i="20"/>
  <c r="K188" i="20"/>
  <c r="P186" i="20"/>
  <c r="I1139" i="25" s="1"/>
  <c r="O186" i="20"/>
  <c r="H1139" i="25" s="1"/>
  <c r="M186" i="20"/>
  <c r="L186" i="20"/>
  <c r="K186" i="20"/>
  <c r="P185" i="20"/>
  <c r="I1132" i="25" s="1"/>
  <c r="O185" i="20"/>
  <c r="H1132" i="25" s="1"/>
  <c r="M185" i="20"/>
  <c r="L185" i="20"/>
  <c r="K185" i="20"/>
  <c r="P183" i="20"/>
  <c r="I850" i="25" s="1"/>
  <c r="O183" i="20"/>
  <c r="M183" i="20"/>
  <c r="L183" i="20"/>
  <c r="K183" i="20"/>
  <c r="P182" i="20"/>
  <c r="I848" i="25" s="1"/>
  <c r="O182" i="20"/>
  <c r="H848" i="25" s="1"/>
  <c r="M182" i="20"/>
  <c r="L182" i="20"/>
  <c r="K182" i="20"/>
  <c r="P180" i="20"/>
  <c r="I837" i="25" s="1"/>
  <c r="O180" i="20"/>
  <c r="H837" i="25" s="1"/>
  <c r="M180" i="20"/>
  <c r="L180" i="20"/>
  <c r="K180" i="20"/>
  <c r="P179" i="20"/>
  <c r="I836" i="25" s="1"/>
  <c r="O179" i="20"/>
  <c r="H836" i="25" s="1"/>
  <c r="M179" i="20"/>
  <c r="L179" i="20"/>
  <c r="K179" i="20"/>
  <c r="P178" i="20"/>
  <c r="O178" i="20"/>
  <c r="H154" i="25" s="1"/>
  <c r="M178" i="20"/>
  <c r="L178" i="20"/>
  <c r="K178" i="20"/>
  <c r="P177" i="20"/>
  <c r="I142" i="25" s="1"/>
  <c r="O177" i="20"/>
  <c r="H142" i="25" s="1"/>
  <c r="M177" i="20"/>
  <c r="L177" i="20"/>
  <c r="K177" i="20"/>
  <c r="P176" i="20"/>
  <c r="I130" i="25" s="1"/>
  <c r="O176" i="20"/>
  <c r="H130" i="25" s="1"/>
  <c r="M176" i="20"/>
  <c r="L176" i="20"/>
  <c r="K176" i="20"/>
  <c r="P175" i="20"/>
  <c r="I177" i="25" s="1"/>
  <c r="O175" i="20"/>
  <c r="M175" i="20"/>
  <c r="L175" i="20"/>
  <c r="K175" i="20"/>
  <c r="P174" i="20"/>
  <c r="I167" i="25" s="1"/>
  <c r="O174" i="20"/>
  <c r="H167" i="25" s="1"/>
  <c r="M174" i="20"/>
  <c r="L174" i="20"/>
  <c r="K174" i="20"/>
  <c r="P173" i="20"/>
  <c r="I24" i="25" s="1"/>
  <c r="O173" i="20"/>
  <c r="H24" i="25" s="1"/>
  <c r="M173" i="20"/>
  <c r="L173" i="20"/>
  <c r="K173" i="20"/>
  <c r="P172" i="20"/>
  <c r="I19" i="25" s="1"/>
  <c r="O172" i="20"/>
  <c r="H19" i="25" s="1"/>
  <c r="M172" i="20"/>
  <c r="L172" i="20"/>
  <c r="K172" i="20"/>
  <c r="P171" i="20"/>
  <c r="I12" i="25" s="1"/>
  <c r="O171" i="20"/>
  <c r="H12" i="25" s="1"/>
  <c r="M171" i="20"/>
  <c r="L171" i="20"/>
  <c r="K171" i="20"/>
  <c r="P169" i="20"/>
  <c r="I1288" i="25" s="1"/>
  <c r="O169" i="20"/>
  <c r="M169" i="20"/>
  <c r="L169" i="20"/>
  <c r="K169" i="20"/>
  <c r="P168" i="20"/>
  <c r="I1210" i="25" s="1"/>
  <c r="O168" i="20"/>
  <c r="H1210" i="25" s="1"/>
  <c r="M168" i="20"/>
  <c r="L168" i="20"/>
  <c r="K168" i="20"/>
  <c r="P167" i="20"/>
  <c r="I1208" i="25" s="1"/>
  <c r="O167" i="20"/>
  <c r="H1208" i="25" s="1"/>
  <c r="M167" i="20"/>
  <c r="L167" i="20"/>
  <c r="K167" i="20"/>
  <c r="P166" i="20"/>
  <c r="I1201" i="25" s="1"/>
  <c r="O166" i="20"/>
  <c r="M166" i="20"/>
  <c r="L166" i="20"/>
  <c r="K166" i="20"/>
  <c r="P165" i="20"/>
  <c r="I1202" i="25" s="1"/>
  <c r="O165" i="20"/>
  <c r="M165" i="20"/>
  <c r="L165" i="20"/>
  <c r="K165" i="20"/>
  <c r="P164" i="20"/>
  <c r="I1156" i="25" s="1"/>
  <c r="O164" i="20"/>
  <c r="H1156" i="25" s="1"/>
  <c r="M164" i="20"/>
  <c r="L164" i="20"/>
  <c r="K164" i="20"/>
  <c r="P163" i="20"/>
  <c r="I1158" i="25" s="1"/>
  <c r="O163" i="20"/>
  <c r="H1158" i="25" s="1"/>
  <c r="M163" i="20"/>
  <c r="L163" i="20"/>
  <c r="K163" i="20"/>
  <c r="P162" i="20"/>
  <c r="I1155" i="25" s="1"/>
  <c r="O162" i="20"/>
  <c r="H1155" i="25" s="1"/>
  <c r="M162" i="20"/>
  <c r="L162" i="20"/>
  <c r="K162" i="20"/>
  <c r="P160" i="20"/>
  <c r="I1134" i="25" s="1"/>
  <c r="O160" i="20"/>
  <c r="H1134" i="25" s="1"/>
  <c r="M160" i="20"/>
  <c r="L160" i="20"/>
  <c r="K160" i="20"/>
  <c r="P158" i="20"/>
  <c r="I569" i="25" s="1"/>
  <c r="O158" i="20"/>
  <c r="H569" i="25" s="1"/>
  <c r="M158" i="20"/>
  <c r="L158" i="20"/>
  <c r="K158" i="20"/>
  <c r="P157" i="20"/>
  <c r="I567" i="25" s="1"/>
  <c r="O157" i="20"/>
  <c r="H567" i="25" s="1"/>
  <c r="M157" i="20"/>
  <c r="L157" i="20"/>
  <c r="K157" i="20"/>
  <c r="P156" i="20"/>
  <c r="I566" i="25" s="1"/>
  <c r="O156" i="20"/>
  <c r="H566" i="25" s="1"/>
  <c r="M156" i="20"/>
  <c r="L156" i="20"/>
  <c r="K156" i="20"/>
  <c r="P155" i="20"/>
  <c r="I247" i="25" s="1"/>
  <c r="O155" i="20"/>
  <c r="H247" i="25" s="1"/>
  <c r="M155" i="20"/>
  <c r="L155" i="20"/>
  <c r="K155" i="20"/>
  <c r="P154" i="20"/>
  <c r="I256" i="25" s="1"/>
  <c r="O154" i="20"/>
  <c r="H256" i="25" s="1"/>
  <c r="M154" i="20"/>
  <c r="L154" i="20"/>
  <c r="K154" i="20"/>
  <c r="P153" i="20"/>
  <c r="I239" i="25" s="1"/>
  <c r="O153" i="20"/>
  <c r="H239" i="25" s="1"/>
  <c r="M153" i="20"/>
  <c r="L153" i="20"/>
  <c r="K153" i="20"/>
  <c r="P151" i="20"/>
  <c r="O151" i="20"/>
  <c r="H245" i="25" s="1"/>
  <c r="M151" i="20"/>
  <c r="L151" i="20"/>
  <c r="N151" i="20" s="1"/>
  <c r="K151" i="20"/>
  <c r="P149" i="20"/>
  <c r="I230" i="25" s="1"/>
  <c r="O149" i="20"/>
  <c r="M149" i="20"/>
  <c r="L149" i="20"/>
  <c r="K149" i="20"/>
  <c r="P148" i="20"/>
  <c r="I225" i="25" s="1"/>
  <c r="O148" i="20"/>
  <c r="H225" i="25" s="1"/>
  <c r="M148" i="20"/>
  <c r="L148" i="20"/>
  <c r="K148" i="20"/>
  <c r="P147" i="20"/>
  <c r="I224" i="25" s="1"/>
  <c r="O147" i="20"/>
  <c r="M147" i="20"/>
  <c r="L147" i="20"/>
  <c r="K147" i="20"/>
  <c r="P146" i="20"/>
  <c r="O146" i="20"/>
  <c r="H227" i="25" s="1"/>
  <c r="M146" i="20"/>
  <c r="L146" i="20"/>
  <c r="K146" i="20"/>
  <c r="P145" i="20"/>
  <c r="I181" i="25" s="1"/>
  <c r="O145" i="20"/>
  <c r="H181" i="25" s="1"/>
  <c r="M145" i="20"/>
  <c r="L145" i="20"/>
  <c r="K145" i="20"/>
  <c r="P141" i="20"/>
  <c r="I662" i="25" s="1"/>
  <c r="O141" i="20"/>
  <c r="M141" i="20"/>
  <c r="L141" i="20"/>
  <c r="K141" i="20"/>
  <c r="P139" i="20"/>
  <c r="I124" i="25" s="1"/>
  <c r="O139" i="20"/>
  <c r="H124" i="25" s="1"/>
  <c r="M139" i="20"/>
  <c r="L139" i="20"/>
  <c r="K139" i="20"/>
  <c r="P138" i="20"/>
  <c r="I121" i="25" s="1"/>
  <c r="O138" i="20"/>
  <c r="H121" i="25" s="1"/>
  <c r="M138" i="20"/>
  <c r="L138" i="20"/>
  <c r="K138" i="20"/>
  <c r="P137" i="20"/>
  <c r="I133" i="25" s="1"/>
  <c r="O137" i="20"/>
  <c r="H133" i="25" s="1"/>
  <c r="M137" i="20"/>
  <c r="L137" i="20"/>
  <c r="K137" i="20"/>
  <c r="P136" i="20"/>
  <c r="I132" i="25" s="1"/>
  <c r="O136" i="20"/>
  <c r="H132" i="25" s="1"/>
  <c r="M136" i="20"/>
  <c r="L136" i="20"/>
  <c r="K136" i="20"/>
  <c r="P135" i="20"/>
  <c r="I158" i="25" s="1"/>
  <c r="O135" i="20"/>
  <c r="H158" i="25" s="1"/>
  <c r="M135" i="20"/>
  <c r="N135" i="20" s="1"/>
  <c r="L135" i="20"/>
  <c r="K135" i="20"/>
  <c r="P134" i="20"/>
  <c r="I144" i="25" s="1"/>
  <c r="O134" i="20"/>
  <c r="H144" i="25" s="1"/>
  <c r="M134" i="20"/>
  <c r="L134" i="20"/>
  <c r="K134" i="20"/>
  <c r="P132" i="20"/>
  <c r="O132" i="20"/>
  <c r="M132" i="20"/>
  <c r="L132" i="20"/>
  <c r="K132" i="20"/>
  <c r="P131" i="20"/>
  <c r="O131" i="20"/>
  <c r="M131" i="20"/>
  <c r="L131" i="20"/>
  <c r="K131" i="20"/>
  <c r="P129" i="20"/>
  <c r="I650" i="25" s="1"/>
  <c r="O129" i="20"/>
  <c r="H650" i="25" s="1"/>
  <c r="M129" i="20"/>
  <c r="L129" i="20"/>
  <c r="K129" i="20"/>
  <c r="P127" i="20"/>
  <c r="O127" i="20"/>
  <c r="M127" i="20"/>
  <c r="L127" i="20"/>
  <c r="N127" i="20" s="1"/>
  <c r="K127" i="20"/>
  <c r="P126" i="20"/>
  <c r="O126" i="20"/>
  <c r="M126" i="20"/>
  <c r="L126" i="20"/>
  <c r="K126" i="20"/>
  <c r="P125" i="20"/>
  <c r="O125" i="20"/>
  <c r="M125" i="20"/>
  <c r="L125" i="20"/>
  <c r="K125" i="20"/>
  <c r="P124" i="20"/>
  <c r="O124" i="20"/>
  <c r="M124" i="20"/>
  <c r="L124" i="20"/>
  <c r="K124" i="20"/>
  <c r="P123" i="20"/>
  <c r="O123" i="20"/>
  <c r="M123" i="20"/>
  <c r="L123" i="20"/>
  <c r="K123" i="20"/>
  <c r="P121" i="20"/>
  <c r="I656" i="25" s="1"/>
  <c r="O121" i="20"/>
  <c r="M121" i="20"/>
  <c r="L121" i="20"/>
  <c r="K121" i="20"/>
  <c r="P120" i="20"/>
  <c r="I653" i="25" s="1"/>
  <c r="O120" i="20"/>
  <c r="H653" i="25" s="1"/>
  <c r="M120" i="20"/>
  <c r="L120" i="20"/>
  <c r="K120" i="20"/>
  <c r="P119" i="20"/>
  <c r="I652" i="25" s="1"/>
  <c r="O119" i="20"/>
  <c r="H652" i="25" s="1"/>
  <c r="M119" i="20"/>
  <c r="L119" i="20"/>
  <c r="K119" i="20"/>
  <c r="P117" i="20"/>
  <c r="I560" i="25" s="1"/>
  <c r="O117" i="20"/>
  <c r="H560" i="25" s="1"/>
  <c r="M117" i="20"/>
  <c r="L117" i="20"/>
  <c r="K117" i="20"/>
  <c r="P116" i="20"/>
  <c r="I559" i="25" s="1"/>
  <c r="O116" i="20"/>
  <c r="H559" i="25" s="1"/>
  <c r="M116" i="20"/>
  <c r="L116" i="20"/>
  <c r="K116" i="20"/>
  <c r="P114" i="20"/>
  <c r="I636" i="25" s="1"/>
  <c r="O114" i="20"/>
  <c r="H636" i="25" s="1"/>
  <c r="M114" i="20"/>
  <c r="L114" i="20"/>
  <c r="K114" i="20"/>
  <c r="P113" i="20"/>
  <c r="O113" i="20"/>
  <c r="M113" i="20"/>
  <c r="L113" i="20"/>
  <c r="K113" i="20"/>
  <c r="P112" i="20"/>
  <c r="O112" i="20"/>
  <c r="M112" i="20"/>
  <c r="L112" i="20"/>
  <c r="K112" i="20"/>
  <c r="P108" i="20"/>
  <c r="I297" i="25" s="1"/>
  <c r="O108" i="20"/>
  <c r="H297" i="25" s="1"/>
  <c r="M108" i="20"/>
  <c r="L108" i="20"/>
  <c r="K108" i="20"/>
  <c r="P107" i="20"/>
  <c r="O107" i="20"/>
  <c r="H295" i="25" s="1"/>
  <c r="M107" i="20"/>
  <c r="L107" i="20"/>
  <c r="K107" i="20"/>
  <c r="P106" i="20"/>
  <c r="I293" i="25" s="1"/>
  <c r="O106" i="20"/>
  <c r="Q106" i="20" s="1"/>
  <c r="M106" i="20"/>
  <c r="L106" i="20"/>
  <c r="K106" i="20"/>
  <c r="P105" i="20"/>
  <c r="O105" i="20"/>
  <c r="M105" i="20"/>
  <c r="L105" i="20"/>
  <c r="K105" i="20"/>
  <c r="P104" i="20"/>
  <c r="O104" i="20"/>
  <c r="M104" i="20"/>
  <c r="L104" i="20"/>
  <c r="K104" i="20"/>
  <c r="P101" i="20"/>
  <c r="I111" i="25" s="1"/>
  <c r="O101" i="20"/>
  <c r="Q101" i="20" s="1"/>
  <c r="M101" i="20"/>
  <c r="L101" i="20"/>
  <c r="K101" i="20"/>
  <c r="P100" i="20"/>
  <c r="I118" i="25" s="1"/>
  <c r="O100" i="20"/>
  <c r="H118" i="25" s="1"/>
  <c r="M100" i="20"/>
  <c r="L100" i="20"/>
  <c r="K100" i="20"/>
  <c r="P99" i="20"/>
  <c r="O99" i="20"/>
  <c r="H112" i="25" s="1"/>
  <c r="M99" i="20"/>
  <c r="L99" i="20"/>
  <c r="K99" i="20"/>
  <c r="P98" i="20"/>
  <c r="I87" i="25" s="1"/>
  <c r="O98" i="20"/>
  <c r="H87" i="25" s="1"/>
  <c r="M98" i="20"/>
  <c r="L98" i="20"/>
  <c r="K98" i="20"/>
  <c r="P97" i="20"/>
  <c r="I374" i="25" s="1"/>
  <c r="O97" i="20"/>
  <c r="H374" i="25" s="1"/>
  <c r="M97" i="20"/>
  <c r="L97" i="20"/>
  <c r="K97" i="20"/>
  <c r="P95" i="20"/>
  <c r="O95" i="20"/>
  <c r="H361" i="25" s="1"/>
  <c r="M95" i="20"/>
  <c r="L95" i="20"/>
  <c r="K95" i="20"/>
  <c r="P94" i="20"/>
  <c r="I350" i="25" s="1"/>
  <c r="O94" i="20"/>
  <c r="H350" i="25" s="1"/>
  <c r="M94" i="20"/>
  <c r="L94" i="20"/>
  <c r="K94" i="20"/>
  <c r="P93" i="20"/>
  <c r="I351" i="25" s="1"/>
  <c r="O93" i="20"/>
  <c r="H351" i="25" s="1"/>
  <c r="M93" i="20"/>
  <c r="L93" i="20"/>
  <c r="K93" i="20"/>
  <c r="P91" i="20"/>
  <c r="I344" i="25" s="1"/>
  <c r="O91" i="20"/>
  <c r="H344" i="25" s="1"/>
  <c r="M91" i="20"/>
  <c r="L91" i="20"/>
  <c r="K91" i="20"/>
  <c r="P90" i="20"/>
  <c r="I345" i="25" s="1"/>
  <c r="O90" i="20"/>
  <c r="H345" i="25" s="1"/>
  <c r="M90" i="20"/>
  <c r="L90" i="20"/>
  <c r="K90" i="20"/>
  <c r="P88" i="20"/>
  <c r="I311" i="25" s="1"/>
  <c r="O88" i="20"/>
  <c r="M88" i="20"/>
  <c r="L88" i="20"/>
  <c r="K88" i="20"/>
  <c r="P87" i="20"/>
  <c r="I304" i="25" s="1"/>
  <c r="O87" i="20"/>
  <c r="H304" i="25" s="1"/>
  <c r="M87" i="20"/>
  <c r="L87" i="20"/>
  <c r="K87" i="20"/>
  <c r="P86" i="20"/>
  <c r="I305" i="25" s="1"/>
  <c r="O86" i="20"/>
  <c r="H305" i="25" s="1"/>
  <c r="M86" i="20"/>
  <c r="L86" i="20"/>
  <c r="K86" i="20"/>
  <c r="P83" i="20"/>
  <c r="I827" i="25" s="1"/>
  <c r="O83" i="20"/>
  <c r="H827" i="25" s="1"/>
  <c r="M83" i="20"/>
  <c r="L83" i="20"/>
  <c r="K83" i="20"/>
  <c r="P82" i="20"/>
  <c r="O82" i="20"/>
  <c r="H834" i="25" s="1"/>
  <c r="M82" i="20"/>
  <c r="L82" i="20"/>
  <c r="K82" i="20"/>
  <c r="P81" i="20"/>
  <c r="O81" i="20"/>
  <c r="M81" i="20"/>
  <c r="L81" i="20"/>
  <c r="K81" i="20"/>
  <c r="P80" i="20"/>
  <c r="O80" i="20"/>
  <c r="M80" i="20"/>
  <c r="L80" i="20"/>
  <c r="K80" i="20"/>
  <c r="P78" i="20"/>
  <c r="I805" i="25" s="1"/>
  <c r="O78" i="20"/>
  <c r="H805" i="25" s="1"/>
  <c r="M78" i="20"/>
  <c r="L78" i="20"/>
  <c r="K78" i="20"/>
  <c r="P77" i="20"/>
  <c r="I795" i="25" s="1"/>
  <c r="O77" i="20"/>
  <c r="H795" i="25" s="1"/>
  <c r="M77" i="20"/>
  <c r="L77" i="20"/>
  <c r="K77" i="20"/>
  <c r="P76" i="20"/>
  <c r="I698" i="25" s="1"/>
  <c r="O76" i="20"/>
  <c r="H698" i="25" s="1"/>
  <c r="M76" i="20"/>
  <c r="L76" i="20"/>
  <c r="K76" i="20"/>
  <c r="P74" i="20"/>
  <c r="O74" i="20"/>
  <c r="M74" i="20"/>
  <c r="L74" i="20"/>
  <c r="K74" i="20"/>
  <c r="P73" i="20"/>
  <c r="O73" i="20"/>
  <c r="Q73" i="20" s="1"/>
  <c r="M73" i="20"/>
  <c r="L73" i="20"/>
  <c r="K73" i="20"/>
  <c r="P72" i="20"/>
  <c r="O72" i="20"/>
  <c r="M72" i="20"/>
  <c r="L72" i="20"/>
  <c r="K72" i="20"/>
  <c r="P70" i="20"/>
  <c r="O70" i="20"/>
  <c r="M70" i="20"/>
  <c r="L70" i="20"/>
  <c r="K70" i="20"/>
  <c r="P69" i="20"/>
  <c r="O69" i="20"/>
  <c r="M69" i="20"/>
  <c r="L69" i="20"/>
  <c r="K69" i="20"/>
  <c r="P68" i="20"/>
  <c r="O68" i="20"/>
  <c r="M68" i="20"/>
  <c r="L68" i="20"/>
  <c r="K68" i="20"/>
  <c r="P66" i="20"/>
  <c r="O66" i="20"/>
  <c r="H720" i="25" s="1"/>
  <c r="M66" i="20"/>
  <c r="L66" i="20"/>
  <c r="K66" i="20"/>
  <c r="P65" i="20"/>
  <c r="I709" i="25" s="1"/>
  <c r="O65" i="20"/>
  <c r="M65" i="20"/>
  <c r="L65" i="20"/>
  <c r="K65" i="20"/>
  <c r="P64" i="20"/>
  <c r="I707" i="25" s="1"/>
  <c r="O64" i="20"/>
  <c r="H707" i="25" s="1"/>
  <c r="M64" i="20"/>
  <c r="L64" i="20"/>
  <c r="K64" i="20"/>
  <c r="P63" i="20"/>
  <c r="I708" i="25" s="1"/>
  <c r="O63" i="20"/>
  <c r="H708" i="25" s="1"/>
  <c r="M63" i="20"/>
  <c r="L63" i="20"/>
  <c r="K63" i="20"/>
  <c r="P62" i="20"/>
  <c r="I706" i="25" s="1"/>
  <c r="O62" i="20"/>
  <c r="H706" i="25" s="1"/>
  <c r="M62" i="20"/>
  <c r="L62" i="20"/>
  <c r="K62" i="20"/>
  <c r="P61" i="20"/>
  <c r="I705" i="25" s="1"/>
  <c r="O61" i="20"/>
  <c r="H705" i="25" s="1"/>
  <c r="M61" i="20"/>
  <c r="L61" i="20"/>
  <c r="K61" i="20"/>
  <c r="P60" i="20"/>
  <c r="O60" i="20"/>
  <c r="H704" i="25" s="1"/>
  <c r="M60" i="20"/>
  <c r="L60" i="20"/>
  <c r="K60" i="20"/>
  <c r="P59" i="20"/>
  <c r="I703" i="25" s="1"/>
  <c r="O59" i="20"/>
  <c r="H703" i="25" s="1"/>
  <c r="M59" i="20"/>
  <c r="L59" i="20"/>
  <c r="K59" i="20"/>
  <c r="P57" i="20"/>
  <c r="O57" i="20"/>
  <c r="M57" i="20"/>
  <c r="L57" i="20"/>
  <c r="K57" i="20"/>
  <c r="P56" i="20"/>
  <c r="O56" i="20"/>
  <c r="M56" i="20"/>
  <c r="L56" i="20"/>
  <c r="K56" i="20"/>
  <c r="P54" i="20"/>
  <c r="O54" i="20"/>
  <c r="M54" i="20"/>
  <c r="L54" i="20"/>
  <c r="K54" i="20"/>
  <c r="P53" i="20"/>
  <c r="O53" i="20"/>
  <c r="M53" i="20"/>
  <c r="L53" i="20"/>
  <c r="K53" i="20"/>
  <c r="P51" i="20"/>
  <c r="O51" i="20"/>
  <c r="M51" i="20"/>
  <c r="L51" i="20"/>
  <c r="K51" i="20"/>
  <c r="P50" i="20"/>
  <c r="O50" i="20"/>
  <c r="M50" i="20"/>
  <c r="L50" i="20"/>
  <c r="K50" i="20"/>
  <c r="P47" i="20"/>
  <c r="O47" i="20"/>
  <c r="M47" i="20"/>
  <c r="L47" i="20"/>
  <c r="K47" i="20"/>
  <c r="P46" i="20"/>
  <c r="O46" i="20"/>
  <c r="M46" i="20"/>
  <c r="L46" i="20"/>
  <c r="K46" i="20"/>
  <c r="P45" i="20"/>
  <c r="O45" i="20"/>
  <c r="M45" i="20"/>
  <c r="L45" i="20"/>
  <c r="K45" i="20"/>
  <c r="P43" i="20"/>
  <c r="O43" i="20"/>
  <c r="M43" i="20"/>
  <c r="L43" i="20"/>
  <c r="K43" i="20"/>
  <c r="P42" i="20"/>
  <c r="O42" i="20"/>
  <c r="M42" i="20"/>
  <c r="L42" i="20"/>
  <c r="K42" i="20"/>
  <c r="P41" i="20"/>
  <c r="O41" i="20"/>
  <c r="M41" i="20"/>
  <c r="L41" i="20"/>
  <c r="K41" i="20"/>
  <c r="P37" i="20"/>
  <c r="O37" i="20"/>
  <c r="H854" i="25" s="1"/>
  <c r="M37" i="20"/>
  <c r="L37" i="20"/>
  <c r="K37" i="20"/>
  <c r="P36" i="20"/>
  <c r="I853" i="25" s="1"/>
  <c r="O36" i="20"/>
  <c r="H853" i="25" s="1"/>
  <c r="M36" i="20"/>
  <c r="L36" i="20"/>
  <c r="K36" i="20"/>
  <c r="P34" i="20"/>
  <c r="I987" i="25" s="1"/>
  <c r="O34" i="20"/>
  <c r="M34" i="20"/>
  <c r="L34" i="20"/>
  <c r="K34" i="20"/>
  <c r="P33" i="20"/>
  <c r="O33" i="20"/>
  <c r="H986" i="25" s="1"/>
  <c r="M33" i="20"/>
  <c r="L33" i="20"/>
  <c r="K33" i="20"/>
  <c r="P32" i="20"/>
  <c r="I985" i="25" s="1"/>
  <c r="O32" i="20"/>
  <c r="H985" i="25" s="1"/>
  <c r="M32" i="20"/>
  <c r="L32" i="20"/>
  <c r="K32" i="20"/>
  <c r="P31" i="20"/>
  <c r="I984" i="25" s="1"/>
  <c r="O31" i="20"/>
  <c r="H984" i="25" s="1"/>
  <c r="M31" i="20"/>
  <c r="L31" i="20"/>
  <c r="K31" i="20"/>
  <c r="P29" i="20"/>
  <c r="I993" i="25" s="1"/>
  <c r="O29" i="20"/>
  <c r="H993" i="25" s="1"/>
  <c r="M29" i="20"/>
  <c r="L29" i="20"/>
  <c r="K29" i="20"/>
  <c r="P28" i="20"/>
  <c r="O28" i="20"/>
  <c r="H992" i="25" s="1"/>
  <c r="M28" i="20"/>
  <c r="L28" i="20"/>
  <c r="K28" i="20"/>
  <c r="P27" i="20"/>
  <c r="I991" i="25" s="1"/>
  <c r="O27" i="20"/>
  <c r="H991" i="25" s="1"/>
  <c r="M27" i="20"/>
  <c r="L27" i="20"/>
  <c r="K27" i="20"/>
  <c r="P26" i="20"/>
  <c r="I990" i="25" s="1"/>
  <c r="O26" i="20"/>
  <c r="H990" i="25" s="1"/>
  <c r="M26" i="20"/>
  <c r="L26" i="20"/>
  <c r="K26" i="20"/>
  <c r="P25" i="20"/>
  <c r="O25" i="20"/>
  <c r="H989" i="25" s="1"/>
  <c r="M25" i="20"/>
  <c r="L25" i="20"/>
  <c r="K25" i="20"/>
  <c r="P23" i="20"/>
  <c r="I979" i="25" s="1"/>
  <c r="O23" i="20"/>
  <c r="H979" i="25" s="1"/>
  <c r="M23" i="20"/>
  <c r="L23" i="20"/>
  <c r="K23" i="20"/>
  <c r="P22" i="20"/>
  <c r="I973" i="25" s="1"/>
  <c r="O22" i="20"/>
  <c r="H973" i="25" s="1"/>
  <c r="M22" i="20"/>
  <c r="L22" i="20"/>
  <c r="K22" i="20"/>
  <c r="P21" i="20"/>
  <c r="I955" i="25" s="1"/>
  <c r="O21" i="20"/>
  <c r="H955" i="25" s="1"/>
  <c r="M21" i="20"/>
  <c r="L21" i="20"/>
  <c r="K21" i="20"/>
  <c r="P20" i="20"/>
  <c r="O20" i="20"/>
  <c r="H927" i="25" s="1"/>
  <c r="M20" i="20"/>
  <c r="L20" i="20"/>
  <c r="K20" i="20"/>
  <c r="P19" i="20"/>
  <c r="I901" i="25" s="1"/>
  <c r="O19" i="20"/>
  <c r="H901" i="25" s="1"/>
  <c r="M19" i="20"/>
  <c r="L19" i="20"/>
  <c r="K19" i="20"/>
  <c r="P18" i="20"/>
  <c r="I873" i="25" s="1"/>
  <c r="O18" i="20"/>
  <c r="H873" i="25" s="1"/>
  <c r="M18" i="20"/>
  <c r="L18" i="20"/>
  <c r="K18" i="20"/>
  <c r="P15" i="20"/>
  <c r="I1133" i="25" s="1"/>
  <c r="O15" i="20"/>
  <c r="M15" i="20"/>
  <c r="L15" i="20"/>
  <c r="K15" i="20"/>
  <c r="P14" i="20"/>
  <c r="I1135" i="25" s="1"/>
  <c r="O14" i="20"/>
  <c r="H1135" i="25" s="1"/>
  <c r="M14" i="20"/>
  <c r="L14" i="20"/>
  <c r="K14" i="20"/>
  <c r="Q245" i="20"/>
  <c r="Q240" i="20"/>
  <c r="Q238" i="20"/>
  <c r="Q234" i="20"/>
  <c r="Q229" i="20"/>
  <c r="Q227" i="20"/>
  <c r="Q221" i="20"/>
  <c r="Q217" i="20"/>
  <c r="Q204" i="20"/>
  <c r="Q202" i="20"/>
  <c r="Q197" i="20"/>
  <c r="Q194" i="20"/>
  <c r="Q186" i="20"/>
  <c r="Q182" i="20"/>
  <c r="Q177" i="20"/>
  <c r="Q176" i="20"/>
  <c r="Q174" i="20"/>
  <c r="Q164" i="20"/>
  <c r="Q162" i="20"/>
  <c r="Q160" i="20"/>
  <c r="Q158" i="20"/>
  <c r="Q155" i="20"/>
  <c r="Q154" i="20"/>
  <c r="Q137" i="20"/>
  <c r="Q136" i="20"/>
  <c r="Q129" i="20"/>
  <c r="Q126" i="20"/>
  <c r="Q125" i="20"/>
  <c r="Q108" i="20"/>
  <c r="Q104" i="20"/>
  <c r="Q81" i="20"/>
  <c r="J14" i="20"/>
  <c r="J15" i="20"/>
  <c r="J18" i="20"/>
  <c r="J19" i="20"/>
  <c r="J20" i="20"/>
  <c r="J21" i="20"/>
  <c r="J22" i="20"/>
  <c r="J23" i="20"/>
  <c r="J25" i="20"/>
  <c r="J26" i="20"/>
  <c r="J27" i="20"/>
  <c r="J28" i="20"/>
  <c r="J29" i="20"/>
  <c r="J31" i="20"/>
  <c r="J32" i="20"/>
  <c r="J33" i="20"/>
  <c r="J34" i="20"/>
  <c r="J36" i="20"/>
  <c r="J37" i="20"/>
  <c r="J41" i="20"/>
  <c r="J42" i="20"/>
  <c r="J43" i="20"/>
  <c r="J45" i="20"/>
  <c r="J46" i="20"/>
  <c r="J47" i="20"/>
  <c r="J50" i="20"/>
  <c r="J51" i="20"/>
  <c r="J53" i="20"/>
  <c r="J54" i="20"/>
  <c r="J56" i="20"/>
  <c r="J57" i="20"/>
  <c r="J59" i="20"/>
  <c r="J60" i="20"/>
  <c r="J61" i="20"/>
  <c r="J62" i="20"/>
  <c r="J63" i="20"/>
  <c r="J64" i="20"/>
  <c r="J65" i="20"/>
  <c r="J66" i="20"/>
  <c r="J68" i="20"/>
  <c r="J69" i="20"/>
  <c r="J70" i="20"/>
  <c r="J72" i="20"/>
  <c r="J73" i="20"/>
  <c r="J74" i="20"/>
  <c r="J76" i="20"/>
  <c r="J77" i="20"/>
  <c r="J78" i="20"/>
  <c r="J80" i="20"/>
  <c r="J81" i="20"/>
  <c r="J82" i="20"/>
  <c r="J83" i="20"/>
  <c r="J86" i="20"/>
  <c r="J87" i="20"/>
  <c r="J88" i="20"/>
  <c r="J90" i="20"/>
  <c r="J91" i="20"/>
  <c r="J93" i="20"/>
  <c r="J94" i="20"/>
  <c r="J95" i="20"/>
  <c r="J97" i="20"/>
  <c r="J98" i="20"/>
  <c r="J99" i="20"/>
  <c r="J100" i="20"/>
  <c r="J101" i="20"/>
  <c r="J104" i="20"/>
  <c r="J105" i="20"/>
  <c r="J106" i="20"/>
  <c r="J107" i="20"/>
  <c r="J108" i="20"/>
  <c r="J112" i="20"/>
  <c r="J113" i="20"/>
  <c r="J114" i="20"/>
  <c r="J116" i="20"/>
  <c r="J117" i="20"/>
  <c r="J119" i="20"/>
  <c r="J120" i="20"/>
  <c r="J121" i="20"/>
  <c r="J123" i="20"/>
  <c r="J124" i="20"/>
  <c r="J125" i="20"/>
  <c r="J126" i="20"/>
  <c r="J127" i="20"/>
  <c r="J129" i="20"/>
  <c r="J131" i="20"/>
  <c r="J132" i="20"/>
  <c r="J134" i="20"/>
  <c r="J135" i="20"/>
  <c r="J136" i="20"/>
  <c r="J137" i="20"/>
  <c r="J138" i="20"/>
  <c r="J139" i="20"/>
  <c r="J141" i="20"/>
  <c r="J145" i="20"/>
  <c r="J146" i="20"/>
  <c r="J147" i="20"/>
  <c r="J148" i="20"/>
  <c r="J149" i="20"/>
  <c r="J151" i="20"/>
  <c r="J153" i="20"/>
  <c r="J154" i="20"/>
  <c r="J155" i="20"/>
  <c r="J156" i="20"/>
  <c r="J157" i="20"/>
  <c r="J158" i="20"/>
  <c r="J160" i="20"/>
  <c r="J162" i="20"/>
  <c r="J163" i="20"/>
  <c r="J164" i="20"/>
  <c r="J165" i="20"/>
  <c r="J166" i="20"/>
  <c r="J167" i="20"/>
  <c r="J168" i="20"/>
  <c r="J169" i="20"/>
  <c r="J171" i="20"/>
  <c r="J172" i="20"/>
  <c r="J173" i="20"/>
  <c r="J174" i="20"/>
  <c r="J175" i="20"/>
  <c r="J176" i="20"/>
  <c r="J177" i="20"/>
  <c r="J178" i="20"/>
  <c r="J179" i="20"/>
  <c r="J180" i="20"/>
  <c r="J182" i="20"/>
  <c r="J183" i="20"/>
  <c r="J185" i="20"/>
  <c r="J186" i="20"/>
  <c r="J188" i="20"/>
  <c r="J189" i="20"/>
  <c r="J190" i="20"/>
  <c r="J191" i="20"/>
  <c r="J193" i="20"/>
  <c r="J194" i="20"/>
  <c r="J195" i="20"/>
  <c r="J196" i="20"/>
  <c r="J197" i="20"/>
  <c r="J198" i="20"/>
  <c r="J200" i="20"/>
  <c r="J202" i="20"/>
  <c r="J204" i="20"/>
  <c r="J205" i="20"/>
  <c r="J207" i="20"/>
  <c r="J209" i="20"/>
  <c r="J211" i="20"/>
  <c r="J212" i="20"/>
  <c r="J213" i="20"/>
  <c r="J215" i="20"/>
  <c r="J216" i="20"/>
  <c r="J217" i="20"/>
  <c r="J218" i="20"/>
  <c r="J219" i="20"/>
  <c r="J221" i="20"/>
  <c r="J222" i="20"/>
  <c r="J223" i="20"/>
  <c r="J224" i="20"/>
  <c r="J227" i="20"/>
  <c r="J228" i="20"/>
  <c r="J229" i="20"/>
  <c r="J230" i="20"/>
  <c r="J233" i="20"/>
  <c r="J234" i="20"/>
  <c r="J235" i="20"/>
  <c r="J237" i="20"/>
  <c r="J238" i="20"/>
  <c r="J240" i="20"/>
  <c r="J241" i="20"/>
  <c r="J242" i="20"/>
  <c r="J243" i="20"/>
  <c r="J245" i="20"/>
  <c r="J246" i="20"/>
  <c r="J248" i="20"/>
  <c r="G248" i="20"/>
  <c r="G246" i="20"/>
  <c r="G245" i="20"/>
  <c r="G243" i="20"/>
  <c r="G242" i="20"/>
  <c r="G241" i="20"/>
  <c r="G240" i="20"/>
  <c r="G238" i="20"/>
  <c r="G237" i="20"/>
  <c r="G235" i="20"/>
  <c r="G234" i="20"/>
  <c r="G233" i="20"/>
  <c r="G230" i="20"/>
  <c r="G229" i="20"/>
  <c r="G228" i="20"/>
  <c r="G227" i="20"/>
  <c r="G224" i="20"/>
  <c r="G223" i="20"/>
  <c r="G222" i="20"/>
  <c r="G221" i="20"/>
  <c r="G219" i="20"/>
  <c r="G218" i="20"/>
  <c r="G217" i="20"/>
  <c r="G216" i="20"/>
  <c r="G215" i="20"/>
  <c r="G213" i="20"/>
  <c r="G212" i="20"/>
  <c r="G211" i="20"/>
  <c r="G209" i="20"/>
  <c r="G207" i="20"/>
  <c r="G205" i="20"/>
  <c r="G204" i="20"/>
  <c r="G202" i="20"/>
  <c r="G200" i="20"/>
  <c r="G198" i="20"/>
  <c r="G197" i="20"/>
  <c r="G196" i="20"/>
  <c r="G195" i="20"/>
  <c r="G194" i="20"/>
  <c r="G193" i="20"/>
  <c r="G191" i="20"/>
  <c r="G190" i="20"/>
  <c r="G189" i="20"/>
  <c r="G188" i="20"/>
  <c r="G186" i="20"/>
  <c r="G185" i="20"/>
  <c r="G183" i="20"/>
  <c r="G182" i="20"/>
  <c r="G180" i="20"/>
  <c r="G179" i="20"/>
  <c r="G178" i="20"/>
  <c r="G177" i="20"/>
  <c r="G176" i="20"/>
  <c r="G175" i="20"/>
  <c r="G174" i="20"/>
  <c r="G173" i="20"/>
  <c r="G172" i="20"/>
  <c r="G171" i="20"/>
  <c r="G169" i="20"/>
  <c r="G168" i="20"/>
  <c r="G167" i="20"/>
  <c r="G166" i="20"/>
  <c r="G165" i="20"/>
  <c r="G164" i="20"/>
  <c r="G163" i="20"/>
  <c r="G162" i="20"/>
  <c r="G160" i="20"/>
  <c r="G158" i="20"/>
  <c r="G157" i="20"/>
  <c r="G156" i="20"/>
  <c r="G155" i="20"/>
  <c r="G154" i="20"/>
  <c r="G153" i="20"/>
  <c r="G151" i="20"/>
  <c r="G149" i="20"/>
  <c r="G148" i="20"/>
  <c r="G147" i="20"/>
  <c r="G146" i="20"/>
  <c r="G145" i="20"/>
  <c r="G141" i="20"/>
  <c r="G139" i="20"/>
  <c r="G138" i="20"/>
  <c r="G137" i="20"/>
  <c r="G136" i="20"/>
  <c r="G135" i="20"/>
  <c r="G134" i="20"/>
  <c r="G132" i="20"/>
  <c r="G131" i="20"/>
  <c r="G129" i="20"/>
  <c r="G127" i="20"/>
  <c r="G126" i="20"/>
  <c r="G125" i="20"/>
  <c r="G124" i="20"/>
  <c r="G123" i="20"/>
  <c r="G121" i="20"/>
  <c r="G120" i="20"/>
  <c r="G119" i="20"/>
  <c r="G117" i="20"/>
  <c r="G116" i="20"/>
  <c r="G114" i="20"/>
  <c r="G113" i="20"/>
  <c r="G112" i="20"/>
  <c r="G108" i="20"/>
  <c r="G107" i="20"/>
  <c r="G106" i="20"/>
  <c r="G105" i="20"/>
  <c r="G104" i="20"/>
  <c r="G101" i="20"/>
  <c r="G100" i="20"/>
  <c r="G99" i="20"/>
  <c r="G98" i="20"/>
  <c r="G97" i="20"/>
  <c r="G95" i="20"/>
  <c r="G94" i="20"/>
  <c r="G93" i="20"/>
  <c r="G91" i="20"/>
  <c r="G90" i="20"/>
  <c r="G88" i="20"/>
  <c r="G87" i="20"/>
  <c r="G86" i="20"/>
  <c r="G83" i="20"/>
  <c r="G82" i="20"/>
  <c r="G81" i="20"/>
  <c r="G80" i="20"/>
  <c r="G78" i="20"/>
  <c r="G77" i="20"/>
  <c r="G76" i="20"/>
  <c r="G74" i="20"/>
  <c r="G73" i="20"/>
  <c r="G72" i="20"/>
  <c r="G70" i="20"/>
  <c r="G69" i="20"/>
  <c r="G68" i="20"/>
  <c r="G66" i="20"/>
  <c r="G65" i="20"/>
  <c r="G64" i="20"/>
  <c r="G63" i="20"/>
  <c r="G62" i="20"/>
  <c r="G61" i="20"/>
  <c r="G60" i="20"/>
  <c r="G59" i="20"/>
  <c r="G57" i="20"/>
  <c r="G56" i="20"/>
  <c r="G54" i="20"/>
  <c r="G53" i="20"/>
  <c r="G51" i="20"/>
  <c r="G50" i="20"/>
  <c r="G47" i="20"/>
  <c r="G46" i="20"/>
  <c r="G45" i="20"/>
  <c r="G43" i="20"/>
  <c r="G42" i="20"/>
  <c r="G41" i="20"/>
  <c r="G37" i="20"/>
  <c r="G36" i="20"/>
  <c r="G34" i="20"/>
  <c r="G33" i="20"/>
  <c r="G32" i="20"/>
  <c r="G31" i="20"/>
  <c r="G29" i="20"/>
  <c r="G28" i="20"/>
  <c r="G27" i="20"/>
  <c r="G26" i="20"/>
  <c r="G25" i="20"/>
  <c r="G23" i="20"/>
  <c r="G22" i="20"/>
  <c r="G21" i="20"/>
  <c r="G20" i="20"/>
  <c r="G19" i="20"/>
  <c r="G18" i="20"/>
  <c r="G15" i="20"/>
  <c r="G14" i="20"/>
  <c r="E13" i="20"/>
  <c r="F13" i="20"/>
  <c r="H13" i="20"/>
  <c r="I13" i="20"/>
  <c r="E24" i="20"/>
  <c r="F24" i="20"/>
  <c r="M24" i="20" s="1"/>
  <c r="H24" i="20"/>
  <c r="O24" i="20" s="1"/>
  <c r="I24" i="20"/>
  <c r="P24" i="20" s="1"/>
  <c r="E30" i="20"/>
  <c r="L30" i="20" s="1"/>
  <c r="F30" i="20"/>
  <c r="M30" i="20" s="1"/>
  <c r="H30" i="20"/>
  <c r="O30" i="20" s="1"/>
  <c r="I30" i="20"/>
  <c r="E35" i="20"/>
  <c r="L35" i="20" s="1"/>
  <c r="F35" i="20"/>
  <c r="H35" i="20"/>
  <c r="I35" i="20"/>
  <c r="P35" i="20" s="1"/>
  <c r="E40" i="20"/>
  <c r="L40" i="20" s="1"/>
  <c r="F40" i="20"/>
  <c r="M40" i="20" s="1"/>
  <c r="H40" i="20"/>
  <c r="I40" i="20"/>
  <c r="P40" i="20" s="1"/>
  <c r="I687" i="25" s="1"/>
  <c r="E44" i="20"/>
  <c r="L44" i="20" s="1"/>
  <c r="F44" i="20"/>
  <c r="M44" i="20" s="1"/>
  <c r="H44" i="20"/>
  <c r="O44" i="20" s="1"/>
  <c r="H688" i="25" s="1"/>
  <c r="I44" i="20"/>
  <c r="P44" i="20" s="1"/>
  <c r="I688" i="25" s="1"/>
  <c r="E49" i="20"/>
  <c r="F49" i="20"/>
  <c r="M49" i="20" s="1"/>
  <c r="H49" i="20"/>
  <c r="O49" i="20" s="1"/>
  <c r="I49" i="20"/>
  <c r="P49" i="20" s="1"/>
  <c r="E52" i="20"/>
  <c r="L52" i="20" s="1"/>
  <c r="F52" i="20"/>
  <c r="M52" i="20" s="1"/>
  <c r="H52" i="20"/>
  <c r="I52" i="20"/>
  <c r="P52" i="20" s="1"/>
  <c r="E55" i="20"/>
  <c r="F55" i="20"/>
  <c r="M55" i="20" s="1"/>
  <c r="H55" i="20"/>
  <c r="I55" i="20"/>
  <c r="P55" i="20" s="1"/>
  <c r="E58" i="20"/>
  <c r="F58" i="20"/>
  <c r="M58" i="20" s="1"/>
  <c r="H58" i="20"/>
  <c r="O58" i="20" s="1"/>
  <c r="I58" i="20"/>
  <c r="P58" i="20" s="1"/>
  <c r="E67" i="20"/>
  <c r="F67" i="20"/>
  <c r="M67" i="20" s="1"/>
  <c r="H67" i="20"/>
  <c r="I67" i="20"/>
  <c r="P67" i="20" s="1"/>
  <c r="I694" i="25" s="1"/>
  <c r="E71" i="20"/>
  <c r="L71" i="20" s="1"/>
  <c r="F71" i="20"/>
  <c r="M71" i="20" s="1"/>
  <c r="H71" i="20"/>
  <c r="I71" i="20"/>
  <c r="P71" i="20" s="1"/>
  <c r="I697" i="25" s="1"/>
  <c r="E75" i="20"/>
  <c r="F75" i="20"/>
  <c r="M75" i="20" s="1"/>
  <c r="H75" i="20"/>
  <c r="I75" i="20"/>
  <c r="P75" i="20" s="1"/>
  <c r="E79" i="20"/>
  <c r="L79" i="20" s="1"/>
  <c r="F79" i="20"/>
  <c r="M79" i="20" s="1"/>
  <c r="H79" i="20"/>
  <c r="O79" i="20" s="1"/>
  <c r="H816" i="25" s="1"/>
  <c r="I79" i="20"/>
  <c r="P79" i="20" s="1"/>
  <c r="I816" i="25" s="1"/>
  <c r="E89" i="20"/>
  <c r="F89" i="20"/>
  <c r="F85" i="20" s="1"/>
  <c r="M85" i="20" s="1"/>
  <c r="H89" i="20"/>
  <c r="O89" i="20" s="1"/>
  <c r="I89" i="20"/>
  <c r="P89" i="20" s="1"/>
  <c r="E92" i="20"/>
  <c r="L92" i="20" s="1"/>
  <c r="F92" i="20"/>
  <c r="M92" i="20" s="1"/>
  <c r="H92" i="20"/>
  <c r="I92" i="20"/>
  <c r="P92" i="20" s="1"/>
  <c r="E96" i="20"/>
  <c r="F96" i="20"/>
  <c r="M96" i="20" s="1"/>
  <c r="H96" i="20"/>
  <c r="I96" i="20"/>
  <c r="P96" i="20" s="1"/>
  <c r="E103" i="20"/>
  <c r="F103" i="20"/>
  <c r="H103" i="20"/>
  <c r="O103" i="20" s="1"/>
  <c r="H294" i="25" s="1"/>
  <c r="I103" i="20"/>
  <c r="E111" i="20"/>
  <c r="L111" i="20" s="1"/>
  <c r="F111" i="20"/>
  <c r="M111" i="20" s="1"/>
  <c r="H111" i="20"/>
  <c r="I111" i="20"/>
  <c r="P111" i="20" s="1"/>
  <c r="I635" i="25" s="1"/>
  <c r="E115" i="20"/>
  <c r="L115" i="20" s="1"/>
  <c r="F115" i="20"/>
  <c r="H115" i="20"/>
  <c r="O115" i="20" s="1"/>
  <c r="I115" i="20"/>
  <c r="P115" i="20" s="1"/>
  <c r="E118" i="20"/>
  <c r="F118" i="20"/>
  <c r="M118" i="20" s="1"/>
  <c r="H118" i="20"/>
  <c r="I118" i="20"/>
  <c r="P118" i="20" s="1"/>
  <c r="E122" i="20"/>
  <c r="F122" i="20"/>
  <c r="M122" i="20" s="1"/>
  <c r="H122" i="20"/>
  <c r="O122" i="20" s="1"/>
  <c r="H393" i="25" s="1"/>
  <c r="I122" i="20"/>
  <c r="P122" i="20" s="1"/>
  <c r="I393" i="25" s="1"/>
  <c r="E128" i="20"/>
  <c r="F128" i="20"/>
  <c r="M128" i="20" s="1"/>
  <c r="H128" i="20"/>
  <c r="I128" i="20"/>
  <c r="P128" i="20" s="1"/>
  <c r="E130" i="20"/>
  <c r="L130" i="20" s="1"/>
  <c r="F130" i="20"/>
  <c r="M130" i="20" s="1"/>
  <c r="H130" i="20"/>
  <c r="I130" i="20"/>
  <c r="P130" i="20" s="1"/>
  <c r="I657" i="25" s="1"/>
  <c r="E133" i="20"/>
  <c r="F133" i="20"/>
  <c r="M133" i="20" s="1"/>
  <c r="H133" i="20"/>
  <c r="I133" i="20"/>
  <c r="P133" i="20" s="1"/>
  <c r="E140" i="20"/>
  <c r="L140" i="20" s="1"/>
  <c r="F140" i="20"/>
  <c r="M140" i="20" s="1"/>
  <c r="H140" i="20"/>
  <c r="O140" i="20" s="1"/>
  <c r="Q140" i="20" s="1"/>
  <c r="I140" i="20"/>
  <c r="P140" i="20" s="1"/>
  <c r="E144" i="20"/>
  <c r="L144" i="20" s="1"/>
  <c r="F144" i="20"/>
  <c r="M144" i="20" s="1"/>
  <c r="H144" i="20"/>
  <c r="I144" i="20"/>
  <c r="P144" i="20" s="1"/>
  <c r="E150" i="20"/>
  <c r="L150" i="20" s="1"/>
  <c r="F150" i="20"/>
  <c r="H150" i="20"/>
  <c r="O150" i="20" s="1"/>
  <c r="I150" i="20"/>
  <c r="P150" i="20" s="1"/>
  <c r="I240" i="25" s="1"/>
  <c r="E152" i="20"/>
  <c r="F152" i="20"/>
  <c r="M152" i="20" s="1"/>
  <c r="H152" i="20"/>
  <c r="I152" i="20"/>
  <c r="P152" i="20" s="1"/>
  <c r="E159" i="20"/>
  <c r="F159" i="20"/>
  <c r="M159" i="20" s="1"/>
  <c r="H159" i="20"/>
  <c r="O159" i="20" s="1"/>
  <c r="Q159" i="20" s="1"/>
  <c r="I159" i="20"/>
  <c r="P159" i="20" s="1"/>
  <c r="E161" i="20"/>
  <c r="F161" i="20"/>
  <c r="M161" i="20" s="1"/>
  <c r="H161" i="20"/>
  <c r="I161" i="20"/>
  <c r="P161" i="20" s="1"/>
  <c r="E170" i="20"/>
  <c r="L170" i="20" s="1"/>
  <c r="F170" i="20"/>
  <c r="M170" i="20" s="1"/>
  <c r="H170" i="20"/>
  <c r="I170" i="20"/>
  <c r="P170" i="20" s="1"/>
  <c r="E181" i="20"/>
  <c r="F181" i="20"/>
  <c r="M181" i="20" s="1"/>
  <c r="H181" i="20"/>
  <c r="I181" i="20"/>
  <c r="P181" i="20" s="1"/>
  <c r="E184" i="20"/>
  <c r="F184" i="20"/>
  <c r="M184" i="20" s="1"/>
  <c r="H184" i="20"/>
  <c r="O184" i="20" s="1"/>
  <c r="Q184" i="20" s="1"/>
  <c r="I184" i="20"/>
  <c r="P184" i="20" s="1"/>
  <c r="E187" i="20"/>
  <c r="F187" i="20"/>
  <c r="M187" i="20" s="1"/>
  <c r="H187" i="20"/>
  <c r="I187" i="20"/>
  <c r="P187" i="20" s="1"/>
  <c r="E192" i="20"/>
  <c r="L192" i="20" s="1"/>
  <c r="F192" i="20"/>
  <c r="M192" i="20" s="1"/>
  <c r="H192" i="20"/>
  <c r="I192" i="20"/>
  <c r="P192" i="20" s="1"/>
  <c r="E201" i="20"/>
  <c r="F201" i="20"/>
  <c r="H201" i="20"/>
  <c r="O201" i="20" s="1"/>
  <c r="I201" i="20"/>
  <c r="E203" i="20"/>
  <c r="F203" i="20"/>
  <c r="M203" i="20" s="1"/>
  <c r="H203" i="20"/>
  <c r="O203" i="20" s="1"/>
  <c r="Q203" i="20" s="1"/>
  <c r="I203" i="20"/>
  <c r="P203" i="20" s="1"/>
  <c r="E210" i="20"/>
  <c r="F210" i="20"/>
  <c r="H210" i="20"/>
  <c r="O210" i="20" s="1"/>
  <c r="I210" i="20"/>
  <c r="P210" i="20" s="1"/>
  <c r="E214" i="20"/>
  <c r="L214" i="20" s="1"/>
  <c r="F214" i="20"/>
  <c r="M214" i="20" s="1"/>
  <c r="H214" i="20"/>
  <c r="I214" i="20"/>
  <c r="P214" i="20" s="1"/>
  <c r="E220" i="20"/>
  <c r="F220" i="20"/>
  <c r="M220" i="20" s="1"/>
  <c r="H220" i="20"/>
  <c r="I220" i="20"/>
  <c r="P220" i="20" s="1"/>
  <c r="E226" i="20"/>
  <c r="F226" i="20"/>
  <c r="H226" i="20"/>
  <c r="O226" i="20" s="1"/>
  <c r="I226" i="20"/>
  <c r="E232" i="20"/>
  <c r="F232" i="20"/>
  <c r="M232" i="20" s="1"/>
  <c r="H232" i="20"/>
  <c r="O232" i="20" s="1"/>
  <c r="H1584" i="25" s="1"/>
  <c r="I232" i="20"/>
  <c r="P232" i="20" s="1"/>
  <c r="I1584" i="25" s="1"/>
  <c r="E236" i="20"/>
  <c r="L236" i="20" s="1"/>
  <c r="F236" i="20"/>
  <c r="M236" i="20" s="1"/>
  <c r="H236" i="20"/>
  <c r="I236" i="20"/>
  <c r="P236" i="20" s="1"/>
  <c r="I1626" i="25" s="1"/>
  <c r="E239" i="20"/>
  <c r="F239" i="20"/>
  <c r="M239" i="20" s="1"/>
  <c r="H239" i="20"/>
  <c r="I239" i="20"/>
  <c r="P239" i="20" s="1"/>
  <c r="I1663" i="25" s="1"/>
  <c r="E244" i="20"/>
  <c r="F244" i="20"/>
  <c r="M244" i="20" s="1"/>
  <c r="H244" i="20"/>
  <c r="O244" i="20" s="1"/>
  <c r="I244" i="20"/>
  <c r="P244" i="20" s="1"/>
  <c r="E247" i="20"/>
  <c r="F247" i="20"/>
  <c r="M247" i="20" s="1"/>
  <c r="H247" i="20"/>
  <c r="I247" i="20"/>
  <c r="P247" i="20" s="1"/>
  <c r="I1713" i="25" s="1"/>
  <c r="D247" i="20"/>
  <c r="K247" i="20" s="1"/>
  <c r="D244" i="20"/>
  <c r="K244" i="20" s="1"/>
  <c r="D239" i="20"/>
  <c r="K239" i="20" s="1"/>
  <c r="D236" i="20"/>
  <c r="K236" i="20" s="1"/>
  <c r="D232" i="20"/>
  <c r="K232" i="20" s="1"/>
  <c r="D226" i="20"/>
  <c r="D220" i="20"/>
  <c r="K220" i="20" s="1"/>
  <c r="D214" i="20"/>
  <c r="K214" i="20" s="1"/>
  <c r="D210" i="20"/>
  <c r="D203" i="20"/>
  <c r="K203" i="20" s="1"/>
  <c r="D201" i="20"/>
  <c r="D192" i="20"/>
  <c r="K192" i="20" s="1"/>
  <c r="D187" i="20"/>
  <c r="K187" i="20" s="1"/>
  <c r="D184" i="20"/>
  <c r="K184" i="20" s="1"/>
  <c r="D181" i="20"/>
  <c r="K181" i="20" s="1"/>
  <c r="D170" i="20"/>
  <c r="K170" i="20" s="1"/>
  <c r="D161" i="20"/>
  <c r="K161" i="20" s="1"/>
  <c r="D159" i="20"/>
  <c r="K159" i="20" s="1"/>
  <c r="D152" i="20"/>
  <c r="K152" i="20" s="1"/>
  <c r="D150" i="20"/>
  <c r="K150" i="20" s="1"/>
  <c r="D144" i="20"/>
  <c r="K144" i="20" s="1"/>
  <c r="D140" i="20"/>
  <c r="K140" i="20" s="1"/>
  <c r="D133" i="20"/>
  <c r="K133" i="20" s="1"/>
  <c r="D130" i="20"/>
  <c r="K130" i="20" s="1"/>
  <c r="D128" i="20"/>
  <c r="K128" i="20" s="1"/>
  <c r="D122" i="20"/>
  <c r="K122" i="20" s="1"/>
  <c r="D118" i="20"/>
  <c r="K118" i="20" s="1"/>
  <c r="D115" i="20"/>
  <c r="K115" i="20" s="1"/>
  <c r="D111" i="20"/>
  <c r="K111" i="20" s="1"/>
  <c r="D103" i="20"/>
  <c r="D96" i="20"/>
  <c r="K96" i="20" s="1"/>
  <c r="D92" i="20"/>
  <c r="K92" i="20" s="1"/>
  <c r="D89" i="20"/>
  <c r="D79" i="20"/>
  <c r="K79" i="20" s="1"/>
  <c r="D75" i="20"/>
  <c r="K75" i="20" s="1"/>
  <c r="D71" i="20"/>
  <c r="K71" i="20" s="1"/>
  <c r="D67" i="20"/>
  <c r="K67" i="20" s="1"/>
  <c r="D58" i="20"/>
  <c r="K58" i="20" s="1"/>
  <c r="D55" i="20"/>
  <c r="K55" i="20" s="1"/>
  <c r="D52" i="20"/>
  <c r="K52" i="20" s="1"/>
  <c r="D49" i="20"/>
  <c r="D44" i="20"/>
  <c r="K44" i="20" s="1"/>
  <c r="D40" i="20"/>
  <c r="K40" i="20" s="1"/>
  <c r="D35" i="20"/>
  <c r="K35" i="20" s="1"/>
  <c r="D30" i="20"/>
  <c r="K30" i="20" s="1"/>
  <c r="D24" i="20"/>
  <c r="K24" i="20" s="1"/>
  <c r="D13" i="20"/>
  <c r="Q219" i="19"/>
  <c r="G1440" i="25" s="1"/>
  <c r="P219" i="19"/>
  <c r="F1440" i="25" s="1"/>
  <c r="N219" i="19"/>
  <c r="M219" i="19"/>
  <c r="L219" i="19"/>
  <c r="Q218" i="19"/>
  <c r="G1439" i="25" s="1"/>
  <c r="P218" i="19"/>
  <c r="F1439" i="25" s="1"/>
  <c r="N218" i="19"/>
  <c r="M218" i="19"/>
  <c r="O218" i="19" s="1"/>
  <c r="L218" i="19"/>
  <c r="Q217" i="19"/>
  <c r="R217" i="19" s="1"/>
  <c r="P217" i="19"/>
  <c r="N217" i="19"/>
  <c r="M217" i="19"/>
  <c r="L217" i="19"/>
  <c r="Q216" i="19"/>
  <c r="P216" i="19"/>
  <c r="N216" i="19"/>
  <c r="M216" i="19"/>
  <c r="O216" i="19" s="1"/>
  <c r="L216" i="19"/>
  <c r="Q215" i="19"/>
  <c r="P215" i="19"/>
  <c r="R215" i="19" s="1"/>
  <c r="N215" i="19"/>
  <c r="M215" i="19"/>
  <c r="L215" i="19"/>
  <c r="Q214" i="19"/>
  <c r="G1293" i="25" s="1"/>
  <c r="P214" i="19"/>
  <c r="F1293" i="25" s="1"/>
  <c r="N214" i="19"/>
  <c r="M214" i="19"/>
  <c r="O214" i="19" s="1"/>
  <c r="L214" i="19"/>
  <c r="Q213" i="19"/>
  <c r="R213" i="19" s="1"/>
  <c r="P213" i="19"/>
  <c r="N213" i="19"/>
  <c r="M213" i="19"/>
  <c r="O213" i="19" s="1"/>
  <c r="L213" i="19"/>
  <c r="Q211" i="19"/>
  <c r="P211" i="19"/>
  <c r="R211" i="19" s="1"/>
  <c r="N211" i="19"/>
  <c r="M211" i="19"/>
  <c r="L211" i="19"/>
  <c r="Q210" i="19"/>
  <c r="G1124" i="25" s="1"/>
  <c r="P210" i="19"/>
  <c r="F1124" i="25" s="1"/>
  <c r="N210" i="19"/>
  <c r="M210" i="19"/>
  <c r="L210" i="19"/>
  <c r="Q209" i="19"/>
  <c r="G287" i="25" s="1"/>
  <c r="P209" i="19"/>
  <c r="F287" i="25" s="1"/>
  <c r="N209" i="19"/>
  <c r="M209" i="19"/>
  <c r="L209" i="19"/>
  <c r="Q206" i="19"/>
  <c r="G486" i="25" s="1"/>
  <c r="P206" i="19"/>
  <c r="F486" i="25" s="1"/>
  <c r="N206" i="19"/>
  <c r="M206" i="19"/>
  <c r="L206" i="19"/>
  <c r="Q205" i="19"/>
  <c r="G485" i="25" s="1"/>
  <c r="P205" i="19"/>
  <c r="F485" i="25" s="1"/>
  <c r="N205" i="19"/>
  <c r="M205" i="19"/>
  <c r="O205" i="19" s="1"/>
  <c r="L205" i="19"/>
  <c r="Q203" i="19"/>
  <c r="P203" i="19"/>
  <c r="N203" i="19"/>
  <c r="M203" i="19"/>
  <c r="L203" i="19"/>
  <c r="Q202" i="19"/>
  <c r="P202" i="19"/>
  <c r="R202" i="19" s="1"/>
  <c r="N202" i="19"/>
  <c r="M202" i="19"/>
  <c r="O202" i="19" s="1"/>
  <c r="L202" i="19"/>
  <c r="Q200" i="19"/>
  <c r="P200" i="19"/>
  <c r="N200" i="19"/>
  <c r="M200" i="19"/>
  <c r="L200" i="19"/>
  <c r="Q199" i="19"/>
  <c r="G46" i="25" s="1"/>
  <c r="P199" i="19"/>
  <c r="F46" i="25" s="1"/>
  <c r="N199" i="19"/>
  <c r="M199" i="19"/>
  <c r="L199" i="19"/>
  <c r="Q198" i="19"/>
  <c r="G45" i="25" s="1"/>
  <c r="P198" i="19"/>
  <c r="F45" i="25" s="1"/>
  <c r="N198" i="19"/>
  <c r="M198" i="19"/>
  <c r="L198" i="19"/>
  <c r="Q197" i="19"/>
  <c r="P197" i="19"/>
  <c r="N197" i="19"/>
  <c r="M197" i="19"/>
  <c r="L197" i="19"/>
  <c r="Q195" i="19"/>
  <c r="R195" i="19" s="1"/>
  <c r="P195" i="19"/>
  <c r="N195" i="19"/>
  <c r="M195" i="19"/>
  <c r="L195" i="19"/>
  <c r="Q194" i="19"/>
  <c r="P194" i="19"/>
  <c r="R194" i="19" s="1"/>
  <c r="N194" i="19"/>
  <c r="M194" i="19"/>
  <c r="O194" i="19" s="1"/>
  <c r="L194" i="19"/>
  <c r="Q193" i="19"/>
  <c r="P193" i="19"/>
  <c r="R193" i="19" s="1"/>
  <c r="N193" i="19"/>
  <c r="M193" i="19"/>
  <c r="L193" i="19"/>
  <c r="Q192" i="19"/>
  <c r="P192" i="19"/>
  <c r="R192" i="19" s="1"/>
  <c r="N192" i="19"/>
  <c r="M192" i="19"/>
  <c r="O192" i="19" s="1"/>
  <c r="L192" i="19"/>
  <c r="Q191" i="19"/>
  <c r="P191" i="19"/>
  <c r="N191" i="19"/>
  <c r="M191" i="19"/>
  <c r="L191" i="19"/>
  <c r="Q190" i="19"/>
  <c r="P190" i="19"/>
  <c r="N190" i="19"/>
  <c r="M190" i="19"/>
  <c r="L190" i="19"/>
  <c r="Q188" i="19"/>
  <c r="G1390" i="25" s="1"/>
  <c r="P188" i="19"/>
  <c r="F1390" i="25" s="1"/>
  <c r="N188" i="19"/>
  <c r="M188" i="19"/>
  <c r="L188" i="19"/>
  <c r="Q187" i="19"/>
  <c r="G1389" i="25" s="1"/>
  <c r="P187" i="19"/>
  <c r="F1389" i="25" s="1"/>
  <c r="N187" i="19"/>
  <c r="M187" i="19"/>
  <c r="L187" i="19"/>
  <c r="Q186" i="19"/>
  <c r="G1388" i="25" s="1"/>
  <c r="P186" i="19"/>
  <c r="F1388" i="25" s="1"/>
  <c r="N186" i="19"/>
  <c r="M186" i="19"/>
  <c r="O186" i="19" s="1"/>
  <c r="L186" i="19"/>
  <c r="Q185" i="19"/>
  <c r="G1387" i="25" s="1"/>
  <c r="P185" i="19"/>
  <c r="F1387" i="25" s="1"/>
  <c r="N185" i="19"/>
  <c r="M185" i="19"/>
  <c r="L185" i="19"/>
  <c r="Q183" i="19"/>
  <c r="G1053" i="25" s="1"/>
  <c r="P183" i="19"/>
  <c r="F1053" i="25" s="1"/>
  <c r="N183" i="19"/>
  <c r="M183" i="19"/>
  <c r="L183" i="19"/>
  <c r="Q182" i="19"/>
  <c r="G1052" i="25" s="1"/>
  <c r="P182" i="19"/>
  <c r="F1052" i="25" s="1"/>
  <c r="N182" i="19"/>
  <c r="M182" i="19"/>
  <c r="O182" i="19" s="1"/>
  <c r="L182" i="19"/>
  <c r="Q181" i="19"/>
  <c r="R181" i="19" s="1"/>
  <c r="P181" i="19"/>
  <c r="N181" i="19"/>
  <c r="M181" i="19"/>
  <c r="L181" i="19"/>
  <c r="Q180" i="19"/>
  <c r="P180" i="19"/>
  <c r="R180" i="19" s="1"/>
  <c r="N180" i="19"/>
  <c r="M180" i="19"/>
  <c r="L180" i="19"/>
  <c r="Q179" i="19"/>
  <c r="G1051" i="25" s="1"/>
  <c r="P179" i="19"/>
  <c r="F1051" i="25" s="1"/>
  <c r="N179" i="19"/>
  <c r="M179" i="19"/>
  <c r="L179" i="19"/>
  <c r="Q178" i="19"/>
  <c r="G1199" i="25" s="1"/>
  <c r="P178" i="19"/>
  <c r="F1199" i="25" s="1"/>
  <c r="N178" i="19"/>
  <c r="M178" i="19"/>
  <c r="L178" i="19"/>
  <c r="Q177" i="19"/>
  <c r="G1050" i="25" s="1"/>
  <c r="P177" i="19"/>
  <c r="F1050" i="25" s="1"/>
  <c r="N177" i="19"/>
  <c r="M177" i="19"/>
  <c r="L177" i="19"/>
  <c r="Q176" i="19"/>
  <c r="G1198" i="25" s="1"/>
  <c r="P176" i="19"/>
  <c r="F1198" i="25" s="1"/>
  <c r="N176" i="19"/>
  <c r="M176" i="19"/>
  <c r="L176" i="19"/>
  <c r="Q174" i="19"/>
  <c r="G1285" i="25" s="1"/>
  <c r="P174" i="19"/>
  <c r="F1285" i="25" s="1"/>
  <c r="N174" i="19"/>
  <c r="M174" i="19"/>
  <c r="L174" i="19"/>
  <c r="Q173" i="19"/>
  <c r="G1284" i="25" s="1"/>
  <c r="P173" i="19"/>
  <c r="F1284" i="25" s="1"/>
  <c r="N173" i="19"/>
  <c r="M173" i="19"/>
  <c r="O173" i="19" s="1"/>
  <c r="L173" i="19"/>
  <c r="Q171" i="19"/>
  <c r="G98" i="25" s="1"/>
  <c r="P171" i="19"/>
  <c r="F98" i="25" s="1"/>
  <c r="N171" i="19"/>
  <c r="M171" i="19"/>
  <c r="L171" i="19"/>
  <c r="Q170" i="19"/>
  <c r="G681" i="25" s="1"/>
  <c r="P170" i="19"/>
  <c r="F681" i="25" s="1"/>
  <c r="N170" i="19"/>
  <c r="M170" i="19"/>
  <c r="O170" i="19" s="1"/>
  <c r="L170" i="19"/>
  <c r="Q169" i="19"/>
  <c r="G680" i="25" s="1"/>
  <c r="P169" i="19"/>
  <c r="F680" i="25" s="1"/>
  <c r="N169" i="19"/>
  <c r="M169" i="19"/>
  <c r="L169" i="19"/>
  <c r="Q167" i="19"/>
  <c r="G97" i="25" s="1"/>
  <c r="P167" i="19"/>
  <c r="F97" i="25" s="1"/>
  <c r="N167" i="19"/>
  <c r="M167" i="19"/>
  <c r="O167" i="19" s="1"/>
  <c r="L167" i="19"/>
  <c r="Q166" i="19"/>
  <c r="G96" i="25" s="1"/>
  <c r="P166" i="19"/>
  <c r="F96" i="25" s="1"/>
  <c r="N166" i="19"/>
  <c r="M166" i="19"/>
  <c r="O166" i="19" s="1"/>
  <c r="L166" i="19"/>
  <c r="Q165" i="19"/>
  <c r="G1544" i="25" s="1"/>
  <c r="P165" i="19"/>
  <c r="F1544" i="25" s="1"/>
  <c r="N165" i="19"/>
  <c r="M165" i="19"/>
  <c r="L165" i="19"/>
  <c r="Q164" i="19"/>
  <c r="G1509" i="25" s="1"/>
  <c r="P164" i="19"/>
  <c r="F1509" i="25" s="1"/>
  <c r="N164" i="19"/>
  <c r="M164" i="19"/>
  <c r="L164" i="19"/>
  <c r="Q163" i="19"/>
  <c r="G1508" i="25" s="1"/>
  <c r="P163" i="19"/>
  <c r="F1508" i="25" s="1"/>
  <c r="N163" i="19"/>
  <c r="M163" i="19"/>
  <c r="L163" i="19"/>
  <c r="Q162" i="19"/>
  <c r="G1488" i="25" s="1"/>
  <c r="P162" i="19"/>
  <c r="F1488" i="25" s="1"/>
  <c r="N162" i="19"/>
  <c r="M162" i="19"/>
  <c r="L162" i="19"/>
  <c r="Q161" i="19"/>
  <c r="G1460" i="25" s="1"/>
  <c r="P161" i="19"/>
  <c r="F1460" i="25" s="1"/>
  <c r="N161" i="19"/>
  <c r="M161" i="19"/>
  <c r="L161" i="19"/>
  <c r="Q160" i="19"/>
  <c r="G1457" i="25" s="1"/>
  <c r="P160" i="19"/>
  <c r="F1457" i="25" s="1"/>
  <c r="N160" i="19"/>
  <c r="M160" i="19"/>
  <c r="L160" i="19"/>
  <c r="Q159" i="19"/>
  <c r="G1532" i="25" s="1"/>
  <c r="P159" i="19"/>
  <c r="F1532" i="25" s="1"/>
  <c r="N159" i="19"/>
  <c r="M159" i="19"/>
  <c r="O159" i="19" s="1"/>
  <c r="L159" i="19"/>
  <c r="Q158" i="19"/>
  <c r="G1486" i="25" s="1"/>
  <c r="P158" i="19"/>
  <c r="F1486" i="25" s="1"/>
  <c r="N158" i="19"/>
  <c r="O158" i="19" s="1"/>
  <c r="M158" i="19"/>
  <c r="L158" i="19"/>
  <c r="Q157" i="19"/>
  <c r="G1456" i="25" s="1"/>
  <c r="P157" i="19"/>
  <c r="F1456" i="25" s="1"/>
  <c r="N157" i="19"/>
  <c r="M157" i="19"/>
  <c r="L157" i="19"/>
  <c r="Q153" i="19"/>
  <c r="G483" i="25" s="1"/>
  <c r="P153" i="19"/>
  <c r="F483" i="25" s="1"/>
  <c r="N153" i="19"/>
  <c r="M153" i="19"/>
  <c r="L153" i="19"/>
  <c r="Q152" i="19"/>
  <c r="G482" i="25" s="1"/>
  <c r="P152" i="19"/>
  <c r="F482" i="25" s="1"/>
  <c r="N152" i="19"/>
  <c r="M152" i="19"/>
  <c r="L152" i="19"/>
  <c r="Q150" i="19"/>
  <c r="G481" i="25" s="1"/>
  <c r="P150" i="19"/>
  <c r="F481" i="25" s="1"/>
  <c r="N150" i="19"/>
  <c r="O150" i="19" s="1"/>
  <c r="M150" i="19"/>
  <c r="L150" i="19"/>
  <c r="Q149" i="19"/>
  <c r="G95" i="25" s="1"/>
  <c r="P149" i="19"/>
  <c r="F95" i="25" s="1"/>
  <c r="N149" i="19"/>
  <c r="M149" i="19"/>
  <c r="O149" i="19" s="1"/>
  <c r="L149" i="19"/>
  <c r="Q147" i="19"/>
  <c r="G480" i="25" s="1"/>
  <c r="P147" i="19"/>
  <c r="F480" i="25" s="1"/>
  <c r="N147" i="19"/>
  <c r="M147" i="19"/>
  <c r="L147" i="19"/>
  <c r="Q146" i="19"/>
  <c r="G391" i="25" s="1"/>
  <c r="P146" i="19"/>
  <c r="F391" i="25" s="1"/>
  <c r="N146" i="19"/>
  <c r="M146" i="19"/>
  <c r="O146" i="19" s="1"/>
  <c r="L146" i="19"/>
  <c r="Q145" i="19"/>
  <c r="G390" i="25" s="1"/>
  <c r="P145" i="19"/>
  <c r="F390" i="25" s="1"/>
  <c r="N145" i="19"/>
  <c r="M145" i="19"/>
  <c r="L145" i="19"/>
  <c r="Q144" i="19"/>
  <c r="G479" i="25" s="1"/>
  <c r="P144" i="19"/>
  <c r="F479" i="25" s="1"/>
  <c r="N144" i="19"/>
  <c r="M144" i="19"/>
  <c r="L144" i="19"/>
  <c r="Q142" i="19"/>
  <c r="G1559" i="25" s="1"/>
  <c r="P142" i="19"/>
  <c r="F1559" i="25" s="1"/>
  <c r="N142" i="19"/>
  <c r="M142" i="19"/>
  <c r="O142" i="19" s="1"/>
  <c r="L142" i="19"/>
  <c r="Q141" i="19"/>
  <c r="G1558" i="25" s="1"/>
  <c r="P141" i="19"/>
  <c r="F1558" i="25" s="1"/>
  <c r="N141" i="19"/>
  <c r="M141" i="19"/>
  <c r="L141" i="19"/>
  <c r="Q136" i="19"/>
  <c r="P136" i="19"/>
  <c r="R136" i="19" s="1"/>
  <c r="N136" i="19"/>
  <c r="M136" i="19"/>
  <c r="L136" i="19"/>
  <c r="Q134" i="19"/>
  <c r="G1485" i="25" s="1"/>
  <c r="P134" i="19"/>
  <c r="F1485" i="25" s="1"/>
  <c r="N134" i="19"/>
  <c r="M134" i="19"/>
  <c r="O134" i="19" s="1"/>
  <c r="L134" i="19"/>
  <c r="Q133" i="19"/>
  <c r="G1484" i="25" s="1"/>
  <c r="P133" i="19"/>
  <c r="F1484" i="25" s="1"/>
  <c r="N133" i="19"/>
  <c r="M133" i="19"/>
  <c r="L133" i="19"/>
  <c r="Q131" i="19"/>
  <c r="G1531" i="25" s="1"/>
  <c r="P131" i="19"/>
  <c r="F1531" i="25" s="1"/>
  <c r="N131" i="19"/>
  <c r="M131" i="19"/>
  <c r="L131" i="19"/>
  <c r="Q130" i="19"/>
  <c r="P130" i="19"/>
  <c r="R130" i="19" s="1"/>
  <c r="N130" i="19"/>
  <c r="M130" i="19"/>
  <c r="L130" i="19"/>
  <c r="Q129" i="19"/>
  <c r="G1572" i="25" s="1"/>
  <c r="P129" i="19"/>
  <c r="F1572" i="25" s="1"/>
  <c r="N129" i="19"/>
  <c r="M129" i="19"/>
  <c r="L129" i="19"/>
  <c r="Q127" i="19"/>
  <c r="G1048" i="25" s="1"/>
  <c r="P127" i="19"/>
  <c r="F1048" i="25" s="1"/>
  <c r="N127" i="19"/>
  <c r="M127" i="19"/>
  <c r="O127" i="19" s="1"/>
  <c r="L127" i="19"/>
  <c r="Q126" i="19"/>
  <c r="G1047" i="25" s="1"/>
  <c r="P126" i="19"/>
  <c r="F1047" i="25" s="1"/>
  <c r="N126" i="19"/>
  <c r="M126" i="19"/>
  <c r="O126" i="19" s="1"/>
  <c r="L126" i="19"/>
  <c r="Q125" i="19"/>
  <c r="G1046" i="25" s="1"/>
  <c r="P125" i="19"/>
  <c r="F1046" i="25" s="1"/>
  <c r="N125" i="19"/>
  <c r="M125" i="19"/>
  <c r="L125" i="19"/>
  <c r="Q124" i="19"/>
  <c r="G1045" i="25" s="1"/>
  <c r="P124" i="19"/>
  <c r="F1045" i="25" s="1"/>
  <c r="N124" i="19"/>
  <c r="M124" i="19"/>
  <c r="L124" i="19"/>
  <c r="Q123" i="19"/>
  <c r="G1044" i="25" s="1"/>
  <c r="P123" i="19"/>
  <c r="F1044" i="25" s="1"/>
  <c r="N123" i="19"/>
  <c r="M123" i="19"/>
  <c r="L123" i="19"/>
  <c r="Q120" i="19"/>
  <c r="G476" i="25" s="1"/>
  <c r="P120" i="19"/>
  <c r="F476" i="25" s="1"/>
  <c r="N120" i="19"/>
  <c r="M120" i="19"/>
  <c r="O120" i="19" s="1"/>
  <c r="L120" i="19"/>
  <c r="Q118" i="19"/>
  <c r="G1530" i="25" s="1"/>
  <c r="P118" i="19"/>
  <c r="F1530" i="25" s="1"/>
  <c r="N118" i="19"/>
  <c r="M118" i="19"/>
  <c r="L118" i="19"/>
  <c r="Q117" i="19"/>
  <c r="G1480" i="25" s="1"/>
  <c r="P117" i="19"/>
  <c r="F1480" i="25" s="1"/>
  <c r="N117" i="19"/>
  <c r="M117" i="19"/>
  <c r="L117" i="19"/>
  <c r="Q115" i="19"/>
  <c r="G1438" i="25" s="1"/>
  <c r="P115" i="19"/>
  <c r="F1438" i="25" s="1"/>
  <c r="N115" i="19"/>
  <c r="M115" i="19"/>
  <c r="O115" i="19" s="1"/>
  <c r="L115" i="19"/>
  <c r="Q114" i="19"/>
  <c r="G163" i="25" s="1"/>
  <c r="P114" i="19"/>
  <c r="F163" i="25" s="1"/>
  <c r="N114" i="19"/>
  <c r="M114" i="19"/>
  <c r="O114" i="19" s="1"/>
  <c r="L114" i="19"/>
  <c r="Q111" i="19"/>
  <c r="G477" i="25" s="1"/>
  <c r="P111" i="19"/>
  <c r="F477" i="25" s="1"/>
  <c r="N111" i="19"/>
  <c r="M111" i="19"/>
  <c r="L111" i="19"/>
  <c r="Q110" i="19"/>
  <c r="G475" i="25" s="1"/>
  <c r="P110" i="19"/>
  <c r="F475" i="25" s="1"/>
  <c r="N110" i="19"/>
  <c r="M110" i="19"/>
  <c r="O110" i="19" s="1"/>
  <c r="L110" i="19"/>
  <c r="Q108" i="19"/>
  <c r="G1507" i="25" s="1"/>
  <c r="P108" i="19"/>
  <c r="F1507" i="25" s="1"/>
  <c r="N108" i="19"/>
  <c r="M108" i="19"/>
  <c r="O108" i="19" s="1"/>
  <c r="L108" i="19"/>
  <c r="Q106" i="19"/>
  <c r="G1543" i="25" s="1"/>
  <c r="P106" i="19"/>
  <c r="F1543" i="25" s="1"/>
  <c r="N106" i="19"/>
  <c r="M106" i="19"/>
  <c r="O106" i="19" s="1"/>
  <c r="L106" i="19"/>
  <c r="Q105" i="19"/>
  <c r="R105" i="19" s="1"/>
  <c r="P105" i="19"/>
  <c r="N105" i="19"/>
  <c r="M105" i="19"/>
  <c r="L105" i="19"/>
  <c r="Q104" i="19"/>
  <c r="G1506" i="25" s="1"/>
  <c r="P104" i="19"/>
  <c r="F1506" i="25" s="1"/>
  <c r="N104" i="19"/>
  <c r="M104" i="19"/>
  <c r="O104" i="19" s="1"/>
  <c r="L104" i="19"/>
  <c r="Q103" i="19"/>
  <c r="G1459" i="25" s="1"/>
  <c r="P103" i="19"/>
  <c r="F1459" i="25" s="1"/>
  <c r="N103" i="19"/>
  <c r="M103" i="19"/>
  <c r="L103" i="19"/>
  <c r="Q102" i="19"/>
  <c r="G1571" i="25" s="1"/>
  <c r="P102" i="19"/>
  <c r="N102" i="19"/>
  <c r="M102" i="19"/>
  <c r="O102" i="19" s="1"/>
  <c r="L102" i="19"/>
  <c r="Q100" i="19"/>
  <c r="G176" i="25" s="1"/>
  <c r="P100" i="19"/>
  <c r="F176" i="25" s="1"/>
  <c r="N100" i="19"/>
  <c r="M100" i="19"/>
  <c r="L100" i="19"/>
  <c r="Q99" i="19"/>
  <c r="G175" i="25" s="1"/>
  <c r="P99" i="19"/>
  <c r="F175" i="25" s="1"/>
  <c r="N99" i="19"/>
  <c r="M99" i="19"/>
  <c r="L99" i="19"/>
  <c r="Q98" i="19"/>
  <c r="G174" i="25" s="1"/>
  <c r="P98" i="19"/>
  <c r="F174" i="25" s="1"/>
  <c r="N98" i="19"/>
  <c r="M98" i="19"/>
  <c r="L98" i="19"/>
  <c r="Q97" i="19"/>
  <c r="G173" i="25" s="1"/>
  <c r="P97" i="19"/>
  <c r="F173" i="25" s="1"/>
  <c r="N97" i="19"/>
  <c r="M97" i="19"/>
  <c r="L97" i="19"/>
  <c r="Q96" i="19"/>
  <c r="G172" i="25" s="1"/>
  <c r="P96" i="19"/>
  <c r="F172" i="25" s="1"/>
  <c r="N96" i="19"/>
  <c r="M96" i="19"/>
  <c r="L96" i="19"/>
  <c r="Q94" i="19"/>
  <c r="G1042" i="25" s="1"/>
  <c r="P94" i="19"/>
  <c r="F1042" i="25" s="1"/>
  <c r="N94" i="19"/>
  <c r="M94" i="19"/>
  <c r="O94" i="19" s="1"/>
  <c r="L94" i="19"/>
  <c r="Q93" i="19"/>
  <c r="G286" i="25" s="1"/>
  <c r="P93" i="19"/>
  <c r="F286" i="25" s="1"/>
  <c r="N93" i="19"/>
  <c r="M93" i="19"/>
  <c r="L93" i="19"/>
  <c r="Q92" i="19"/>
  <c r="G1041" i="25" s="1"/>
  <c r="P92" i="19"/>
  <c r="F1041" i="25" s="1"/>
  <c r="N92" i="19"/>
  <c r="M92" i="19"/>
  <c r="O92" i="19" s="1"/>
  <c r="L92" i="19"/>
  <c r="Q91" i="19"/>
  <c r="G1040" i="25" s="1"/>
  <c r="P91" i="19"/>
  <c r="F1040" i="25" s="1"/>
  <c r="N91" i="19"/>
  <c r="M91" i="19"/>
  <c r="L91" i="19"/>
  <c r="Q90" i="19"/>
  <c r="G1039" i="25" s="1"/>
  <c r="P90" i="19"/>
  <c r="F1039" i="25" s="1"/>
  <c r="N90" i="19"/>
  <c r="M90" i="19"/>
  <c r="L90" i="19"/>
  <c r="Q86" i="19"/>
  <c r="P86" i="19"/>
  <c r="R86" i="19" s="1"/>
  <c r="N86" i="19"/>
  <c r="M86" i="19"/>
  <c r="L86" i="19"/>
  <c r="Q85" i="19"/>
  <c r="G1442" i="25" s="1"/>
  <c r="P85" i="19"/>
  <c r="F1442" i="25" s="1"/>
  <c r="N85" i="19"/>
  <c r="M85" i="19"/>
  <c r="L85" i="19"/>
  <c r="Q84" i="19"/>
  <c r="G164" i="25" s="1"/>
  <c r="P84" i="19"/>
  <c r="F164" i="25" s="1"/>
  <c r="N84" i="19"/>
  <c r="M84" i="19"/>
  <c r="L84" i="19"/>
  <c r="Q83" i="19"/>
  <c r="P83" i="19"/>
  <c r="F473" i="25" s="1"/>
  <c r="N83" i="19"/>
  <c r="M83" i="19"/>
  <c r="O83" i="19" s="1"/>
  <c r="L83" i="19"/>
  <c r="Q82" i="19"/>
  <c r="G472" i="25" s="1"/>
  <c r="P82" i="19"/>
  <c r="F472" i="25" s="1"/>
  <c r="N82" i="19"/>
  <c r="M82" i="19"/>
  <c r="L82" i="19"/>
  <c r="Q80" i="19"/>
  <c r="G471" i="25" s="1"/>
  <c r="P80" i="19"/>
  <c r="F471" i="25" s="1"/>
  <c r="N80" i="19"/>
  <c r="M80" i="19"/>
  <c r="L80" i="19"/>
  <c r="Q78" i="19"/>
  <c r="G470" i="25" s="1"/>
  <c r="P78" i="19"/>
  <c r="F470" i="25" s="1"/>
  <c r="N78" i="19"/>
  <c r="M78" i="19"/>
  <c r="O78" i="19" s="1"/>
  <c r="L78" i="19"/>
  <c r="Q77" i="19"/>
  <c r="G509" i="25" s="1"/>
  <c r="P77" i="19"/>
  <c r="F509" i="25" s="1"/>
  <c r="N77" i="19"/>
  <c r="M77" i="19"/>
  <c r="L77" i="19"/>
  <c r="Q76" i="19"/>
  <c r="G508" i="25" s="1"/>
  <c r="P76" i="19"/>
  <c r="F508" i="25" s="1"/>
  <c r="N76" i="19"/>
  <c r="M76" i="19"/>
  <c r="L76" i="19"/>
  <c r="Q75" i="19"/>
  <c r="G389" i="25" s="1"/>
  <c r="P75" i="19"/>
  <c r="F389" i="25" s="1"/>
  <c r="N75" i="19"/>
  <c r="M75" i="19"/>
  <c r="L75" i="19"/>
  <c r="L74" i="19"/>
  <c r="Q71" i="19"/>
  <c r="G469" i="25" s="1"/>
  <c r="P71" i="19"/>
  <c r="N71" i="19"/>
  <c r="M71" i="19"/>
  <c r="L71" i="19"/>
  <c r="Q69" i="19"/>
  <c r="G1036" i="25" s="1"/>
  <c r="P69" i="19"/>
  <c r="F1036" i="25" s="1"/>
  <c r="N69" i="19"/>
  <c r="M69" i="19"/>
  <c r="L69" i="19"/>
  <c r="Q68" i="19"/>
  <c r="G1035" i="25" s="1"/>
  <c r="P68" i="19"/>
  <c r="N68" i="19"/>
  <c r="M68" i="19"/>
  <c r="L68" i="19"/>
  <c r="Q66" i="19"/>
  <c r="G1034" i="25" s="1"/>
  <c r="P66" i="19"/>
  <c r="F1034" i="25" s="1"/>
  <c r="N66" i="19"/>
  <c r="M66" i="19"/>
  <c r="O66" i="19" s="1"/>
  <c r="L66" i="19"/>
  <c r="Q64" i="19"/>
  <c r="G1033" i="25" s="1"/>
  <c r="P64" i="19"/>
  <c r="F1033" i="25" s="1"/>
  <c r="N64" i="19"/>
  <c r="M64" i="19"/>
  <c r="L64" i="19"/>
  <c r="Q63" i="19"/>
  <c r="G468" i="25" s="1"/>
  <c r="P63" i="19"/>
  <c r="F468" i="25" s="1"/>
  <c r="N63" i="19"/>
  <c r="M63" i="19"/>
  <c r="L63" i="19"/>
  <c r="Q59" i="19"/>
  <c r="P59" i="19"/>
  <c r="F682" i="25" s="1"/>
  <c r="N59" i="19"/>
  <c r="M59" i="19"/>
  <c r="L59" i="19"/>
  <c r="Q58" i="19"/>
  <c r="G1505" i="25" s="1"/>
  <c r="P58" i="19"/>
  <c r="F1505" i="25" s="1"/>
  <c r="N58" i="19"/>
  <c r="M58" i="19"/>
  <c r="O58" i="19" s="1"/>
  <c r="L58" i="19"/>
  <c r="Q57" i="19"/>
  <c r="G1542" i="25" s="1"/>
  <c r="P57" i="19"/>
  <c r="F1542" i="25" s="1"/>
  <c r="N57" i="19"/>
  <c r="M57" i="19"/>
  <c r="L57" i="19"/>
  <c r="Q56" i="19"/>
  <c r="P56" i="19"/>
  <c r="F1385" i="25" s="1"/>
  <c r="N56" i="19"/>
  <c r="M56" i="19"/>
  <c r="L56" i="19"/>
  <c r="Q55" i="19"/>
  <c r="G1541" i="25" s="1"/>
  <c r="P55" i="19"/>
  <c r="F1541" i="25" s="1"/>
  <c r="N55" i="19"/>
  <c r="M55" i="19"/>
  <c r="L55" i="19"/>
  <c r="Q54" i="19"/>
  <c r="G466" i="25" s="1"/>
  <c r="P54" i="19"/>
  <c r="F466" i="25" s="1"/>
  <c r="N54" i="19"/>
  <c r="M54" i="19"/>
  <c r="O54" i="19" s="1"/>
  <c r="L54" i="19"/>
  <c r="Q53" i="19"/>
  <c r="P53" i="19"/>
  <c r="F161" i="25" s="1"/>
  <c r="N53" i="19"/>
  <c r="M53" i="19"/>
  <c r="L53" i="19"/>
  <c r="Q52" i="19"/>
  <c r="G276" i="25" s="1"/>
  <c r="P52" i="19"/>
  <c r="F276" i="25" s="1"/>
  <c r="N52" i="19"/>
  <c r="M52" i="19"/>
  <c r="L52" i="19"/>
  <c r="Q51" i="19"/>
  <c r="G1031" i="25" s="1"/>
  <c r="P51" i="19"/>
  <c r="N51" i="19"/>
  <c r="M51" i="19"/>
  <c r="L51" i="19"/>
  <c r="Q50" i="19"/>
  <c r="P50" i="19"/>
  <c r="F1030" i="25" s="1"/>
  <c r="N50" i="19"/>
  <c r="M50" i="19"/>
  <c r="O50" i="19" s="1"/>
  <c r="L50" i="19"/>
  <c r="Q49" i="19"/>
  <c r="G1414" i="25" s="1"/>
  <c r="P49" i="19"/>
  <c r="F1414" i="25" s="1"/>
  <c r="N49" i="19"/>
  <c r="M49" i="19"/>
  <c r="L49" i="19"/>
  <c r="Q47" i="19"/>
  <c r="P47" i="19"/>
  <c r="F388" i="25" s="1"/>
  <c r="N47" i="19"/>
  <c r="M47" i="19"/>
  <c r="L47" i="19"/>
  <c r="Q42" i="19"/>
  <c r="P42" i="19"/>
  <c r="R42" i="19" s="1"/>
  <c r="N42" i="19"/>
  <c r="M42" i="19"/>
  <c r="L42" i="19"/>
  <c r="Q41" i="19"/>
  <c r="P41" i="19"/>
  <c r="F1703" i="25" s="1"/>
  <c r="N41" i="19"/>
  <c r="M41" i="19"/>
  <c r="L41" i="19"/>
  <c r="Q40" i="19"/>
  <c r="G1383" i="25" s="1"/>
  <c r="P40" i="19"/>
  <c r="N40" i="19"/>
  <c r="M40" i="19"/>
  <c r="O40" i="19" s="1"/>
  <c r="L40" i="19"/>
  <c r="Q39" i="19"/>
  <c r="P39" i="19"/>
  <c r="N39" i="19"/>
  <c r="M39" i="19"/>
  <c r="L39" i="19"/>
  <c r="Q38" i="19"/>
  <c r="G129" i="25" s="1"/>
  <c r="P38" i="19"/>
  <c r="F129" i="25" s="1"/>
  <c r="N38" i="19"/>
  <c r="M38" i="19"/>
  <c r="L38" i="19"/>
  <c r="Q37" i="19"/>
  <c r="P37" i="19"/>
  <c r="F309" i="25" s="1"/>
  <c r="N37" i="19"/>
  <c r="M37" i="19"/>
  <c r="L37" i="19"/>
  <c r="Q36" i="19"/>
  <c r="G1382" i="25" s="1"/>
  <c r="P36" i="19"/>
  <c r="F1382" i="25" s="1"/>
  <c r="N36" i="19"/>
  <c r="M36" i="19"/>
  <c r="L36" i="19"/>
  <c r="Q35" i="19"/>
  <c r="G464" i="25" s="1"/>
  <c r="P35" i="19"/>
  <c r="F464" i="25" s="1"/>
  <c r="N35" i="19"/>
  <c r="M35" i="19"/>
  <c r="L35" i="19"/>
  <c r="Q34" i="19"/>
  <c r="G463" i="25" s="1"/>
  <c r="P34" i="19"/>
  <c r="F463" i="25" s="1"/>
  <c r="N34" i="19"/>
  <c r="M34" i="19"/>
  <c r="L34" i="19"/>
  <c r="Q33" i="19"/>
  <c r="P33" i="19"/>
  <c r="F1381" i="25" s="1"/>
  <c r="N33" i="19"/>
  <c r="M33" i="19"/>
  <c r="L33" i="19"/>
  <c r="Q32" i="19"/>
  <c r="G462" i="25" s="1"/>
  <c r="P32" i="19"/>
  <c r="N32" i="19"/>
  <c r="M32" i="19"/>
  <c r="O32" i="19" s="1"/>
  <c r="L32" i="19"/>
  <c r="Q31" i="19"/>
  <c r="P31" i="19"/>
  <c r="F461" i="25" s="1"/>
  <c r="N31" i="19"/>
  <c r="M31" i="19"/>
  <c r="L31" i="19"/>
  <c r="Q30" i="19"/>
  <c r="G460" i="25" s="1"/>
  <c r="P30" i="19"/>
  <c r="F460" i="25" s="1"/>
  <c r="N30" i="19"/>
  <c r="O30" i="19" s="1"/>
  <c r="M30" i="19"/>
  <c r="L30" i="19"/>
  <c r="Q28" i="19"/>
  <c r="G522" i="25" s="1"/>
  <c r="P28" i="19"/>
  <c r="F522" i="25" s="1"/>
  <c r="N28" i="19"/>
  <c r="M28" i="19"/>
  <c r="O28" i="19" s="1"/>
  <c r="L28" i="19"/>
  <c r="Q27" i="19"/>
  <c r="G1570" i="25" s="1"/>
  <c r="P27" i="19"/>
  <c r="F1570" i="25" s="1"/>
  <c r="N27" i="19"/>
  <c r="M27" i="19"/>
  <c r="L27" i="19"/>
  <c r="Q26" i="19"/>
  <c r="G1028" i="25" s="1"/>
  <c r="P26" i="19"/>
  <c r="N26" i="19"/>
  <c r="M26" i="19"/>
  <c r="L26" i="19"/>
  <c r="Q25" i="19"/>
  <c r="P25" i="19"/>
  <c r="F1027" i="25" s="1"/>
  <c r="N25" i="19"/>
  <c r="M25" i="19"/>
  <c r="L25" i="19"/>
  <c r="Q24" i="19"/>
  <c r="G162" i="25" s="1"/>
  <c r="P24" i="19"/>
  <c r="N24" i="19"/>
  <c r="M24" i="19"/>
  <c r="O24" i="19" s="1"/>
  <c r="L24" i="19"/>
  <c r="Q22" i="19"/>
  <c r="P22" i="19"/>
  <c r="N22" i="19"/>
  <c r="M22" i="19"/>
  <c r="L22" i="19"/>
  <c r="Q21" i="19"/>
  <c r="P21" i="19"/>
  <c r="N21" i="19"/>
  <c r="M21" i="19"/>
  <c r="L21" i="19"/>
  <c r="Q20" i="19"/>
  <c r="G1380" i="25" s="1"/>
  <c r="P20" i="19"/>
  <c r="F1380" i="25" s="1"/>
  <c r="N20" i="19"/>
  <c r="M20" i="19"/>
  <c r="O20" i="19" s="1"/>
  <c r="L20" i="19"/>
  <c r="Q19" i="19"/>
  <c r="G1379" i="25" s="1"/>
  <c r="P19" i="19"/>
  <c r="F1379" i="25" s="1"/>
  <c r="N19" i="19"/>
  <c r="M19" i="19"/>
  <c r="L19" i="19"/>
  <c r="Q18" i="19"/>
  <c r="G1378" i="25" s="1"/>
  <c r="P18" i="19"/>
  <c r="N18" i="19"/>
  <c r="M18" i="19"/>
  <c r="L18" i="19"/>
  <c r="Q17" i="19"/>
  <c r="G1377" i="25" s="1"/>
  <c r="P17" i="19"/>
  <c r="F1377" i="25" s="1"/>
  <c r="N17" i="19"/>
  <c r="M17" i="19"/>
  <c r="L17" i="19"/>
  <c r="Q16" i="19"/>
  <c r="G1376" i="25" s="1"/>
  <c r="P16" i="19"/>
  <c r="N16" i="19"/>
  <c r="M16" i="19"/>
  <c r="O16" i="19" s="1"/>
  <c r="L16" i="19"/>
  <c r="Q14" i="19"/>
  <c r="G1374" i="25" s="1"/>
  <c r="P14" i="19"/>
  <c r="F1374" i="25" s="1"/>
  <c r="N14" i="19"/>
  <c r="M14" i="19"/>
  <c r="L14" i="19"/>
  <c r="R20" i="19"/>
  <c r="R49" i="19"/>
  <c r="R52" i="19"/>
  <c r="R58" i="19"/>
  <c r="R77" i="19"/>
  <c r="R82" i="19"/>
  <c r="R85" i="19"/>
  <c r="R90" i="19"/>
  <c r="R93" i="19"/>
  <c r="R94" i="19"/>
  <c r="R104" i="19"/>
  <c r="R108" i="19"/>
  <c r="R111" i="19"/>
  <c r="R114" i="19"/>
  <c r="R118" i="19"/>
  <c r="R120" i="19"/>
  <c r="R125" i="19"/>
  <c r="R129" i="19"/>
  <c r="R131" i="19"/>
  <c r="R141" i="19"/>
  <c r="R145" i="19"/>
  <c r="R146" i="19"/>
  <c r="R149" i="19"/>
  <c r="R162" i="19"/>
  <c r="R165" i="19"/>
  <c r="R169" i="19"/>
  <c r="R179" i="19"/>
  <c r="R185" i="19"/>
  <c r="R186" i="19"/>
  <c r="R188" i="19"/>
  <c r="R197" i="19"/>
  <c r="R198" i="19"/>
  <c r="R199" i="19"/>
  <c r="R203" i="19"/>
  <c r="R216" i="19"/>
  <c r="R219" i="19"/>
  <c r="K14" i="19"/>
  <c r="K16" i="19"/>
  <c r="K17" i="19"/>
  <c r="K18" i="19"/>
  <c r="K19" i="19"/>
  <c r="K20" i="19"/>
  <c r="K21" i="19"/>
  <c r="K22" i="19"/>
  <c r="K24" i="19"/>
  <c r="K25" i="19"/>
  <c r="K26" i="19"/>
  <c r="K27" i="19"/>
  <c r="K28" i="19"/>
  <c r="K30" i="19"/>
  <c r="K31" i="19"/>
  <c r="K32" i="19"/>
  <c r="K33" i="19"/>
  <c r="K34" i="19"/>
  <c r="K35" i="19"/>
  <c r="K36" i="19"/>
  <c r="K37" i="19"/>
  <c r="K38" i="19"/>
  <c r="K39" i="19"/>
  <c r="K40" i="19"/>
  <c r="K41" i="19"/>
  <c r="K42" i="19"/>
  <c r="K47" i="19"/>
  <c r="K49" i="19"/>
  <c r="K50" i="19"/>
  <c r="K51" i="19"/>
  <c r="K52" i="19"/>
  <c r="K53" i="19"/>
  <c r="K54" i="19"/>
  <c r="K55" i="19"/>
  <c r="K56" i="19"/>
  <c r="K57" i="19"/>
  <c r="K58" i="19"/>
  <c r="K59" i="19"/>
  <c r="K63" i="19"/>
  <c r="K64" i="19"/>
  <c r="K66" i="19"/>
  <c r="K68" i="19"/>
  <c r="K69" i="19"/>
  <c r="K71" i="19"/>
  <c r="K75" i="19"/>
  <c r="K76" i="19"/>
  <c r="K77" i="19"/>
  <c r="K78" i="19"/>
  <c r="K80" i="19"/>
  <c r="K82" i="19"/>
  <c r="K83" i="19"/>
  <c r="K84" i="19"/>
  <c r="K85" i="19"/>
  <c r="K86" i="19"/>
  <c r="K90" i="19"/>
  <c r="K91" i="19"/>
  <c r="K92" i="19"/>
  <c r="K93" i="19"/>
  <c r="K94" i="19"/>
  <c r="K96" i="19"/>
  <c r="K97" i="19"/>
  <c r="K98" i="19"/>
  <c r="K99" i="19"/>
  <c r="K100" i="19"/>
  <c r="K102" i="19"/>
  <c r="K103" i="19"/>
  <c r="K104" i="19"/>
  <c r="K105" i="19"/>
  <c r="K106" i="19"/>
  <c r="K108" i="19"/>
  <c r="K110" i="19"/>
  <c r="K111" i="19"/>
  <c r="K114" i="19"/>
  <c r="K115" i="19"/>
  <c r="K117" i="19"/>
  <c r="K118" i="19"/>
  <c r="K120" i="19"/>
  <c r="K123" i="19"/>
  <c r="K124" i="19"/>
  <c r="K125" i="19"/>
  <c r="K126" i="19"/>
  <c r="K127" i="19"/>
  <c r="K129" i="19"/>
  <c r="K130" i="19"/>
  <c r="K131" i="19"/>
  <c r="K133" i="19"/>
  <c r="K134" i="19"/>
  <c r="K136" i="19"/>
  <c r="K141" i="19"/>
  <c r="K142" i="19"/>
  <c r="K144" i="19"/>
  <c r="K145" i="19"/>
  <c r="K146" i="19"/>
  <c r="K147" i="19"/>
  <c r="K149" i="19"/>
  <c r="K150" i="19"/>
  <c r="K152" i="19"/>
  <c r="K153" i="19"/>
  <c r="K157" i="19"/>
  <c r="K158" i="19"/>
  <c r="K159" i="19"/>
  <c r="K160" i="19"/>
  <c r="K161" i="19"/>
  <c r="K162" i="19"/>
  <c r="K163" i="19"/>
  <c r="K164" i="19"/>
  <c r="K165" i="19"/>
  <c r="K166" i="19"/>
  <c r="K167" i="19"/>
  <c r="K169" i="19"/>
  <c r="K170" i="19"/>
  <c r="K171" i="19"/>
  <c r="K173" i="19"/>
  <c r="K174" i="19"/>
  <c r="K176" i="19"/>
  <c r="K177" i="19"/>
  <c r="K178" i="19"/>
  <c r="K179" i="19"/>
  <c r="K180" i="19"/>
  <c r="K181" i="19"/>
  <c r="K182" i="19"/>
  <c r="K183" i="19"/>
  <c r="K185" i="19"/>
  <c r="K186" i="19"/>
  <c r="K187" i="19"/>
  <c r="K188" i="19"/>
  <c r="K190" i="19"/>
  <c r="K191" i="19"/>
  <c r="K192" i="19"/>
  <c r="K193" i="19"/>
  <c r="K194" i="19"/>
  <c r="K195" i="19"/>
  <c r="K197" i="19"/>
  <c r="K198" i="19"/>
  <c r="K199" i="19"/>
  <c r="K200" i="19"/>
  <c r="K202" i="19"/>
  <c r="K203" i="19"/>
  <c r="K205" i="19"/>
  <c r="K206" i="19"/>
  <c r="K209" i="19"/>
  <c r="K210" i="19"/>
  <c r="K211" i="19"/>
  <c r="K213" i="19"/>
  <c r="K214" i="19"/>
  <c r="K215" i="19"/>
  <c r="K216" i="19"/>
  <c r="K217" i="19"/>
  <c r="K218" i="19"/>
  <c r="K219" i="19"/>
  <c r="H14" i="19"/>
  <c r="H16" i="19"/>
  <c r="H17" i="19"/>
  <c r="H18" i="19"/>
  <c r="H19" i="19"/>
  <c r="H20" i="19"/>
  <c r="H21" i="19"/>
  <c r="H22" i="19"/>
  <c r="H24" i="19"/>
  <c r="H25" i="19"/>
  <c r="H26" i="19"/>
  <c r="H27" i="19"/>
  <c r="H28" i="19"/>
  <c r="H30" i="19"/>
  <c r="H31" i="19"/>
  <c r="H32" i="19"/>
  <c r="H33" i="19"/>
  <c r="H34" i="19"/>
  <c r="H35" i="19"/>
  <c r="H36" i="19"/>
  <c r="H37" i="19"/>
  <c r="H38" i="19"/>
  <c r="H39" i="19"/>
  <c r="H40" i="19"/>
  <c r="H41" i="19"/>
  <c r="H42" i="19"/>
  <c r="H47" i="19"/>
  <c r="H49" i="19"/>
  <c r="H50" i="19"/>
  <c r="H51" i="19"/>
  <c r="H52" i="19"/>
  <c r="H53" i="19"/>
  <c r="H54" i="19"/>
  <c r="H55" i="19"/>
  <c r="H56" i="19"/>
  <c r="H57" i="19"/>
  <c r="H58" i="19"/>
  <c r="H59" i="19"/>
  <c r="H63" i="19"/>
  <c r="H64" i="19"/>
  <c r="H66" i="19"/>
  <c r="H68" i="19"/>
  <c r="H69" i="19"/>
  <c r="H71" i="19"/>
  <c r="H75" i="19"/>
  <c r="H76" i="19"/>
  <c r="H77" i="19"/>
  <c r="H78" i="19"/>
  <c r="H80" i="19"/>
  <c r="H82" i="19"/>
  <c r="H83" i="19"/>
  <c r="H84" i="19"/>
  <c r="H85" i="19"/>
  <c r="H86" i="19"/>
  <c r="H90" i="19"/>
  <c r="H91" i="19"/>
  <c r="H92" i="19"/>
  <c r="H93" i="19"/>
  <c r="H94" i="19"/>
  <c r="H96" i="19"/>
  <c r="H97" i="19"/>
  <c r="H98" i="19"/>
  <c r="H99" i="19"/>
  <c r="H100" i="19"/>
  <c r="H102" i="19"/>
  <c r="H103" i="19"/>
  <c r="H104" i="19"/>
  <c r="H105" i="19"/>
  <c r="H106" i="19"/>
  <c r="H108" i="19"/>
  <c r="H110" i="19"/>
  <c r="H111" i="19"/>
  <c r="H114" i="19"/>
  <c r="H115" i="19"/>
  <c r="H117" i="19"/>
  <c r="H118" i="19"/>
  <c r="H120" i="19"/>
  <c r="H123" i="19"/>
  <c r="H124" i="19"/>
  <c r="H125" i="19"/>
  <c r="H126" i="19"/>
  <c r="H127" i="19"/>
  <c r="H129" i="19"/>
  <c r="H130" i="19"/>
  <c r="H131" i="19"/>
  <c r="H133" i="19"/>
  <c r="H134" i="19"/>
  <c r="H136" i="19"/>
  <c r="H141" i="19"/>
  <c r="H142" i="19"/>
  <c r="H144" i="19"/>
  <c r="H145" i="19"/>
  <c r="H146" i="19"/>
  <c r="H147" i="19"/>
  <c r="H149" i="19"/>
  <c r="H150" i="19"/>
  <c r="H152" i="19"/>
  <c r="H153" i="19"/>
  <c r="H157" i="19"/>
  <c r="H158" i="19"/>
  <c r="H159" i="19"/>
  <c r="H160" i="19"/>
  <c r="H161" i="19"/>
  <c r="H162" i="19"/>
  <c r="H163" i="19"/>
  <c r="H164" i="19"/>
  <c r="H165" i="19"/>
  <c r="H166" i="19"/>
  <c r="H167" i="19"/>
  <c r="H169" i="19"/>
  <c r="H170" i="19"/>
  <c r="H171" i="19"/>
  <c r="H173" i="19"/>
  <c r="H174" i="19"/>
  <c r="H176" i="19"/>
  <c r="H177" i="19"/>
  <c r="H178" i="19"/>
  <c r="H179" i="19"/>
  <c r="H180" i="19"/>
  <c r="H181" i="19"/>
  <c r="H182" i="19"/>
  <c r="H183" i="19"/>
  <c r="H185" i="19"/>
  <c r="H186" i="19"/>
  <c r="H187" i="19"/>
  <c r="H188" i="19"/>
  <c r="H190" i="19"/>
  <c r="H191" i="19"/>
  <c r="H192" i="19"/>
  <c r="H193" i="19"/>
  <c r="H194" i="19"/>
  <c r="H195" i="19"/>
  <c r="H197" i="19"/>
  <c r="H198" i="19"/>
  <c r="H199" i="19"/>
  <c r="H200" i="19"/>
  <c r="H202" i="19"/>
  <c r="H203" i="19"/>
  <c r="H205" i="19"/>
  <c r="H206" i="19"/>
  <c r="H209" i="19"/>
  <c r="H210" i="19"/>
  <c r="H211" i="19"/>
  <c r="H213" i="19"/>
  <c r="H214" i="19"/>
  <c r="H215" i="19"/>
  <c r="H216" i="19"/>
  <c r="H217" i="19"/>
  <c r="H218" i="19"/>
  <c r="H219" i="19"/>
  <c r="F15" i="19"/>
  <c r="M15" i="19" s="1"/>
  <c r="G15" i="19"/>
  <c r="N15" i="19" s="1"/>
  <c r="I15" i="19"/>
  <c r="J15" i="19"/>
  <c r="Q15" i="19" s="1"/>
  <c r="F23" i="19"/>
  <c r="M23" i="19" s="1"/>
  <c r="G23" i="19"/>
  <c r="N23" i="19" s="1"/>
  <c r="I23" i="19"/>
  <c r="P23" i="19" s="1"/>
  <c r="J23" i="19"/>
  <c r="F29" i="19"/>
  <c r="G29" i="19"/>
  <c r="N29" i="19" s="1"/>
  <c r="I29" i="19"/>
  <c r="J29" i="19"/>
  <c r="Q29" i="19" s="1"/>
  <c r="F46" i="19"/>
  <c r="M46" i="19" s="1"/>
  <c r="G46" i="19"/>
  <c r="I46" i="19"/>
  <c r="P46" i="19" s="1"/>
  <c r="J46" i="19"/>
  <c r="F48" i="19"/>
  <c r="H48" i="19" s="1"/>
  <c r="G48" i="19"/>
  <c r="N48" i="19" s="1"/>
  <c r="I48" i="19"/>
  <c r="J48" i="19"/>
  <c r="Q48" i="19" s="1"/>
  <c r="F62" i="19"/>
  <c r="M62" i="19" s="1"/>
  <c r="G62" i="19"/>
  <c r="N62" i="19" s="1"/>
  <c r="I62" i="19"/>
  <c r="P62" i="19" s="1"/>
  <c r="J62" i="19"/>
  <c r="F65" i="19"/>
  <c r="G65" i="19"/>
  <c r="N65" i="19" s="1"/>
  <c r="I65" i="19"/>
  <c r="J65" i="19"/>
  <c r="Q65" i="19" s="1"/>
  <c r="F67" i="19"/>
  <c r="M67" i="19" s="1"/>
  <c r="G67" i="19"/>
  <c r="N67" i="19" s="1"/>
  <c r="I67" i="19"/>
  <c r="P67" i="19" s="1"/>
  <c r="J67" i="19"/>
  <c r="Q67" i="19" s="1"/>
  <c r="F70" i="19"/>
  <c r="H70" i="19" s="1"/>
  <c r="G70" i="19"/>
  <c r="N70" i="19" s="1"/>
  <c r="I70" i="19"/>
  <c r="J70" i="19"/>
  <c r="Q70" i="19" s="1"/>
  <c r="F74" i="19"/>
  <c r="M74" i="19" s="1"/>
  <c r="G74" i="19"/>
  <c r="I74" i="19"/>
  <c r="P74" i="19" s="1"/>
  <c r="J74" i="19"/>
  <c r="Q74" i="19" s="1"/>
  <c r="F79" i="19"/>
  <c r="M79" i="19" s="1"/>
  <c r="G79" i="19"/>
  <c r="N79" i="19" s="1"/>
  <c r="I79" i="19"/>
  <c r="P79" i="19" s="1"/>
  <c r="J79" i="19"/>
  <c r="Q79" i="19" s="1"/>
  <c r="F81" i="19"/>
  <c r="G81" i="19"/>
  <c r="N81" i="19" s="1"/>
  <c r="I81" i="19"/>
  <c r="P81" i="19" s="1"/>
  <c r="J81" i="19"/>
  <c r="Q81" i="19" s="1"/>
  <c r="F89" i="19"/>
  <c r="M89" i="19" s="1"/>
  <c r="G89" i="19"/>
  <c r="N89" i="19" s="1"/>
  <c r="I89" i="19"/>
  <c r="P89" i="19" s="1"/>
  <c r="J89" i="19"/>
  <c r="Q89" i="19" s="1"/>
  <c r="F95" i="19"/>
  <c r="G95" i="19"/>
  <c r="N95" i="19" s="1"/>
  <c r="I95" i="19"/>
  <c r="J95" i="19"/>
  <c r="Q95" i="19" s="1"/>
  <c r="F101" i="19"/>
  <c r="M101" i="19" s="1"/>
  <c r="G101" i="19"/>
  <c r="N101" i="19" s="1"/>
  <c r="I101" i="19"/>
  <c r="P101" i="19" s="1"/>
  <c r="J101" i="19"/>
  <c r="Q101" i="19" s="1"/>
  <c r="F107" i="19"/>
  <c r="G107" i="19"/>
  <c r="N107" i="19" s="1"/>
  <c r="I107" i="19"/>
  <c r="J107" i="19"/>
  <c r="Q107" i="19" s="1"/>
  <c r="F109" i="19"/>
  <c r="M109" i="19" s="1"/>
  <c r="O109" i="19" s="1"/>
  <c r="G109" i="19"/>
  <c r="N109" i="19" s="1"/>
  <c r="I109" i="19"/>
  <c r="P109" i="19" s="1"/>
  <c r="J109" i="19"/>
  <c r="Q109" i="19" s="1"/>
  <c r="R109" i="19" s="1"/>
  <c r="F113" i="19"/>
  <c r="M113" i="19" s="1"/>
  <c r="G113" i="19"/>
  <c r="N113" i="19" s="1"/>
  <c r="I113" i="19"/>
  <c r="P113" i="19" s="1"/>
  <c r="J113" i="19"/>
  <c r="Q113" i="19" s="1"/>
  <c r="F116" i="19"/>
  <c r="M116" i="19" s="1"/>
  <c r="G116" i="19"/>
  <c r="N116" i="19" s="1"/>
  <c r="I116" i="19"/>
  <c r="P116" i="19" s="1"/>
  <c r="J116" i="19"/>
  <c r="Q116" i="19" s="1"/>
  <c r="F119" i="19"/>
  <c r="G119" i="19"/>
  <c r="N119" i="19" s="1"/>
  <c r="I119" i="19"/>
  <c r="J119" i="19"/>
  <c r="Q119" i="19" s="1"/>
  <c r="F122" i="19"/>
  <c r="M122" i="19" s="1"/>
  <c r="O122" i="19" s="1"/>
  <c r="G122" i="19"/>
  <c r="N122" i="19" s="1"/>
  <c r="I122" i="19"/>
  <c r="P122" i="19" s="1"/>
  <c r="J122" i="19"/>
  <c r="F128" i="19"/>
  <c r="G128" i="19"/>
  <c r="N128" i="19" s="1"/>
  <c r="I128" i="19"/>
  <c r="J128" i="19"/>
  <c r="Q128" i="19" s="1"/>
  <c r="F132" i="19"/>
  <c r="M132" i="19" s="1"/>
  <c r="G132" i="19"/>
  <c r="I132" i="19"/>
  <c r="P132" i="19" s="1"/>
  <c r="J132" i="19"/>
  <c r="Q132" i="19" s="1"/>
  <c r="F135" i="19"/>
  <c r="G135" i="19"/>
  <c r="N135" i="19" s="1"/>
  <c r="I135" i="19"/>
  <c r="J135" i="19"/>
  <c r="Q135" i="19" s="1"/>
  <c r="F140" i="19"/>
  <c r="M140" i="19" s="1"/>
  <c r="G140" i="19"/>
  <c r="N140" i="19" s="1"/>
  <c r="I140" i="19"/>
  <c r="P140" i="19" s="1"/>
  <c r="J140" i="19"/>
  <c r="F143" i="19"/>
  <c r="G143" i="19"/>
  <c r="N143" i="19" s="1"/>
  <c r="I143" i="19"/>
  <c r="J143" i="19"/>
  <c r="Q143" i="19" s="1"/>
  <c r="F148" i="19"/>
  <c r="M148" i="19" s="1"/>
  <c r="G148" i="19"/>
  <c r="N148" i="19" s="1"/>
  <c r="I148" i="19"/>
  <c r="P148" i="19" s="1"/>
  <c r="J148" i="19"/>
  <c r="Q148" i="19" s="1"/>
  <c r="F151" i="19"/>
  <c r="G151" i="19"/>
  <c r="N151" i="19" s="1"/>
  <c r="I151" i="19"/>
  <c r="J151" i="19"/>
  <c r="Q151" i="19" s="1"/>
  <c r="F168" i="19"/>
  <c r="G168" i="19"/>
  <c r="N168" i="19" s="1"/>
  <c r="I168" i="19"/>
  <c r="J168" i="19"/>
  <c r="Q168" i="19" s="1"/>
  <c r="F172" i="19"/>
  <c r="M172" i="19" s="1"/>
  <c r="G172" i="19"/>
  <c r="I172" i="19"/>
  <c r="P172" i="19" s="1"/>
  <c r="J172" i="19"/>
  <c r="F175" i="19"/>
  <c r="G175" i="19"/>
  <c r="N175" i="19" s="1"/>
  <c r="I175" i="19"/>
  <c r="J175" i="19"/>
  <c r="Q175" i="19" s="1"/>
  <c r="F184" i="19"/>
  <c r="M184" i="19" s="1"/>
  <c r="G184" i="19"/>
  <c r="N184" i="19" s="1"/>
  <c r="I184" i="19"/>
  <c r="P184" i="19" s="1"/>
  <c r="J184" i="19"/>
  <c r="Q184" i="19" s="1"/>
  <c r="R184" i="19" s="1"/>
  <c r="F189" i="19"/>
  <c r="G189" i="19"/>
  <c r="N189" i="19" s="1"/>
  <c r="I189" i="19"/>
  <c r="J189" i="19"/>
  <c r="Q189" i="19" s="1"/>
  <c r="F196" i="19"/>
  <c r="M196" i="19" s="1"/>
  <c r="G196" i="19"/>
  <c r="N196" i="19" s="1"/>
  <c r="I196" i="19"/>
  <c r="P196" i="19" s="1"/>
  <c r="J196" i="19"/>
  <c r="Q196" i="19" s="1"/>
  <c r="F204" i="19"/>
  <c r="M204" i="19" s="1"/>
  <c r="G204" i="19"/>
  <c r="I204" i="19"/>
  <c r="P204" i="19" s="1"/>
  <c r="J204" i="19"/>
  <c r="F208" i="19"/>
  <c r="M208" i="19" s="1"/>
  <c r="G208" i="19"/>
  <c r="N208" i="19" s="1"/>
  <c r="I208" i="19"/>
  <c r="P208" i="19" s="1"/>
  <c r="J208" i="19"/>
  <c r="Q208" i="19" s="1"/>
  <c r="F212" i="19"/>
  <c r="M212" i="19" s="1"/>
  <c r="O212" i="19" s="1"/>
  <c r="G212" i="19"/>
  <c r="N212" i="19" s="1"/>
  <c r="I212" i="19"/>
  <c r="P212" i="19" s="1"/>
  <c r="J212" i="19"/>
  <c r="Q212" i="19" s="1"/>
  <c r="E212" i="19"/>
  <c r="L212" i="19" s="1"/>
  <c r="E208" i="19"/>
  <c r="L208" i="19" s="1"/>
  <c r="E204" i="19"/>
  <c r="E196" i="19"/>
  <c r="L196" i="19" s="1"/>
  <c r="E189" i="19"/>
  <c r="L189" i="19" s="1"/>
  <c r="E184" i="19"/>
  <c r="L184" i="19" s="1"/>
  <c r="E175" i="19"/>
  <c r="L175" i="19" s="1"/>
  <c r="E172" i="19"/>
  <c r="L172" i="19" s="1"/>
  <c r="E168" i="19"/>
  <c r="E151" i="19"/>
  <c r="L151" i="19" s="1"/>
  <c r="E148" i="19"/>
  <c r="L148" i="19" s="1"/>
  <c r="E143" i="19"/>
  <c r="L143" i="19" s="1"/>
  <c r="E140" i="19"/>
  <c r="L140" i="19" s="1"/>
  <c r="E135" i="19"/>
  <c r="L135" i="19" s="1"/>
  <c r="E132" i="19"/>
  <c r="L132" i="19" s="1"/>
  <c r="E128" i="19"/>
  <c r="L128" i="19" s="1"/>
  <c r="E122" i="19"/>
  <c r="L122" i="19" s="1"/>
  <c r="E119" i="19"/>
  <c r="L119" i="19" s="1"/>
  <c r="E116" i="19"/>
  <c r="L116" i="19" s="1"/>
  <c r="E113" i="19"/>
  <c r="L113" i="19" s="1"/>
  <c r="E109" i="19"/>
  <c r="L109" i="19" s="1"/>
  <c r="E107" i="19"/>
  <c r="L107" i="19" s="1"/>
  <c r="E101" i="19"/>
  <c r="L101" i="19" s="1"/>
  <c r="E95" i="19"/>
  <c r="L95" i="19" s="1"/>
  <c r="E89" i="19"/>
  <c r="L89" i="19" s="1"/>
  <c r="E81" i="19"/>
  <c r="L81" i="19" s="1"/>
  <c r="E79" i="19"/>
  <c r="L79" i="19" s="1"/>
  <c r="E74" i="19"/>
  <c r="E73" i="19" s="1"/>
  <c r="L73" i="19" s="1"/>
  <c r="E70" i="19"/>
  <c r="L70" i="19" s="1"/>
  <c r="E67" i="19"/>
  <c r="L67" i="19" s="1"/>
  <c r="E65" i="19"/>
  <c r="L65" i="19" s="1"/>
  <c r="E62" i="19"/>
  <c r="L62" i="19" s="1"/>
  <c r="E48" i="19"/>
  <c r="L48" i="19" s="1"/>
  <c r="E46" i="19"/>
  <c r="L46" i="19" s="1"/>
  <c r="E29" i="19"/>
  <c r="L29" i="19" s="1"/>
  <c r="E23" i="19"/>
  <c r="L23" i="19" s="1"/>
  <c r="E15" i="19"/>
  <c r="E13" i="19" s="1"/>
  <c r="Q1720" i="2"/>
  <c r="E326" i="25" s="1"/>
  <c r="P1720" i="2"/>
  <c r="N1720" i="2"/>
  <c r="M1720" i="2"/>
  <c r="L1720" i="2"/>
  <c r="Q1719" i="2"/>
  <c r="E224" i="25" s="1"/>
  <c r="P1719" i="2"/>
  <c r="D224" i="25" s="1"/>
  <c r="N1719" i="2"/>
  <c r="M1719" i="2"/>
  <c r="L1719" i="2"/>
  <c r="Q1718" i="2"/>
  <c r="E245" i="25" s="1"/>
  <c r="P1718" i="2"/>
  <c r="D245" i="25" s="1"/>
  <c r="N1718" i="2"/>
  <c r="M1718" i="2"/>
  <c r="L1718" i="2"/>
  <c r="Q1717" i="2"/>
  <c r="P1717" i="2"/>
  <c r="N1717" i="2"/>
  <c r="M1717" i="2"/>
  <c r="L1717" i="2"/>
  <c r="Q1716" i="2"/>
  <c r="E353" i="25" s="1"/>
  <c r="P1716" i="2"/>
  <c r="D353" i="25" s="1"/>
  <c r="N1716" i="2"/>
  <c r="M1716" i="2"/>
  <c r="L1716" i="2"/>
  <c r="Q1715" i="2"/>
  <c r="E849" i="25" s="1"/>
  <c r="P1715" i="2"/>
  <c r="D849" i="25" s="1"/>
  <c r="N1715" i="2"/>
  <c r="O1715" i="2" s="1"/>
  <c r="M1715" i="2"/>
  <c r="L1715" i="2"/>
  <c r="Q1714" i="2"/>
  <c r="E1560" i="25" s="1"/>
  <c r="P1714" i="2"/>
  <c r="D1560" i="25" s="1"/>
  <c r="N1714" i="2"/>
  <c r="M1714" i="2"/>
  <c r="L1714" i="2"/>
  <c r="Q1713" i="2"/>
  <c r="E157" i="25" s="1"/>
  <c r="P1713" i="2"/>
  <c r="D157" i="25" s="1"/>
  <c r="N1713" i="2"/>
  <c r="M1713" i="2"/>
  <c r="L1713" i="2"/>
  <c r="Q1712" i="2"/>
  <c r="E1533" i="25" s="1"/>
  <c r="P1712" i="2"/>
  <c r="D1533" i="25" s="1"/>
  <c r="N1712" i="2"/>
  <c r="M1712" i="2"/>
  <c r="L1712" i="2"/>
  <c r="Q1711" i="2"/>
  <c r="E1482" i="25" s="1"/>
  <c r="P1711" i="2"/>
  <c r="D1482" i="25" s="1"/>
  <c r="N1711" i="2"/>
  <c r="M1711" i="2"/>
  <c r="L1711" i="2"/>
  <c r="Q1710" i="2"/>
  <c r="E1441" i="25" s="1"/>
  <c r="P1710" i="2"/>
  <c r="D1441" i="25" s="1"/>
  <c r="N1710" i="2"/>
  <c r="M1710" i="2"/>
  <c r="L1710" i="2"/>
  <c r="Q1709" i="2"/>
  <c r="E1398" i="25" s="1"/>
  <c r="P1709" i="2"/>
  <c r="D1398" i="25" s="1"/>
  <c r="N1709" i="2"/>
  <c r="M1709" i="2"/>
  <c r="L1709" i="2"/>
  <c r="Q1708" i="2"/>
  <c r="E1353" i="25" s="1"/>
  <c r="P1708" i="2"/>
  <c r="D1353" i="25" s="1"/>
  <c r="N1708" i="2"/>
  <c r="M1708" i="2"/>
  <c r="L1708" i="2"/>
  <c r="Q1707" i="2"/>
  <c r="E1294" i="25" s="1"/>
  <c r="P1707" i="2"/>
  <c r="D1294" i="25" s="1"/>
  <c r="N1707" i="2"/>
  <c r="M1707" i="2"/>
  <c r="L1707" i="2"/>
  <c r="Q1706" i="2"/>
  <c r="E1111" i="25" s="1"/>
  <c r="P1706" i="2"/>
  <c r="D1111" i="25" s="1"/>
  <c r="N1706" i="2"/>
  <c r="M1706" i="2"/>
  <c r="L1706" i="2"/>
  <c r="Q1705" i="2"/>
  <c r="E1110" i="25" s="1"/>
  <c r="P1705" i="2"/>
  <c r="D1110" i="25" s="1"/>
  <c r="N1705" i="2"/>
  <c r="M1705" i="2"/>
  <c r="L1705" i="2"/>
  <c r="Q1704" i="2"/>
  <c r="E1109" i="25" s="1"/>
  <c r="P1704" i="2"/>
  <c r="D1109" i="25" s="1"/>
  <c r="N1704" i="2"/>
  <c r="M1704" i="2"/>
  <c r="L1704" i="2"/>
  <c r="Q1703" i="2"/>
  <c r="E1108" i="25" s="1"/>
  <c r="P1703" i="2"/>
  <c r="D1108" i="25" s="1"/>
  <c r="N1703" i="2"/>
  <c r="M1703" i="2"/>
  <c r="L1703" i="2"/>
  <c r="Q1702" i="2"/>
  <c r="E1107" i="25" s="1"/>
  <c r="P1702" i="2"/>
  <c r="D1107" i="25" s="1"/>
  <c r="N1702" i="2"/>
  <c r="M1702" i="2"/>
  <c r="L1702" i="2"/>
  <c r="Q1701" i="2"/>
  <c r="E1106" i="25" s="1"/>
  <c r="P1701" i="2"/>
  <c r="D1106" i="25" s="1"/>
  <c r="N1701" i="2"/>
  <c r="M1701" i="2"/>
  <c r="L1701" i="2"/>
  <c r="Q1700" i="2"/>
  <c r="E1105" i="25" s="1"/>
  <c r="P1700" i="2"/>
  <c r="D1105" i="25" s="1"/>
  <c r="N1700" i="2"/>
  <c r="M1700" i="2"/>
  <c r="L1700" i="2"/>
  <c r="Q1699" i="2"/>
  <c r="E644" i="25" s="1"/>
  <c r="P1699" i="2"/>
  <c r="D644" i="25" s="1"/>
  <c r="N1699" i="2"/>
  <c r="M1699" i="2"/>
  <c r="L1699" i="2"/>
  <c r="Q1698" i="2"/>
  <c r="E643" i="25" s="1"/>
  <c r="P1698" i="2"/>
  <c r="D643" i="25" s="1"/>
  <c r="N1698" i="2"/>
  <c r="M1698" i="2"/>
  <c r="L1698" i="2"/>
  <c r="Q1697" i="2"/>
  <c r="E642" i="25" s="1"/>
  <c r="P1697" i="2"/>
  <c r="D642" i="25" s="1"/>
  <c r="N1697" i="2"/>
  <c r="M1697" i="2"/>
  <c r="L1697" i="2"/>
  <c r="Q1696" i="2"/>
  <c r="E641" i="25" s="1"/>
  <c r="P1696" i="2"/>
  <c r="D641" i="25" s="1"/>
  <c r="N1696" i="2"/>
  <c r="M1696" i="2"/>
  <c r="L1696" i="2"/>
  <c r="Q1694" i="2"/>
  <c r="E1205" i="25" s="1"/>
  <c r="P1694" i="2"/>
  <c r="D1205" i="25" s="1"/>
  <c r="N1694" i="2"/>
  <c r="M1694" i="2"/>
  <c r="L1694" i="2"/>
  <c r="Q1693" i="2"/>
  <c r="E255" i="25" s="1"/>
  <c r="P1693" i="2"/>
  <c r="D255" i="25" s="1"/>
  <c r="N1693" i="2"/>
  <c r="M1693" i="2"/>
  <c r="L1693" i="2"/>
  <c r="Q1692" i="2"/>
  <c r="E254" i="25" s="1"/>
  <c r="P1692" i="2"/>
  <c r="D254" i="25" s="1"/>
  <c r="N1692" i="2"/>
  <c r="M1692" i="2"/>
  <c r="L1692" i="2"/>
  <c r="Q1691" i="2"/>
  <c r="E109" i="25" s="1"/>
  <c r="P1691" i="2"/>
  <c r="D109" i="25" s="1"/>
  <c r="N1691" i="2"/>
  <c r="M1691" i="2"/>
  <c r="L1691" i="2"/>
  <c r="Q1690" i="2"/>
  <c r="E108" i="25" s="1"/>
  <c r="P1690" i="2"/>
  <c r="D108" i="25" s="1"/>
  <c r="N1690" i="2"/>
  <c r="M1690" i="2"/>
  <c r="L1690" i="2"/>
  <c r="Q1689" i="2"/>
  <c r="E106" i="25" s="1"/>
  <c r="P1689" i="2"/>
  <c r="D106" i="25" s="1"/>
  <c r="N1689" i="2"/>
  <c r="M1689" i="2"/>
  <c r="L1689" i="2"/>
  <c r="Q1688" i="2"/>
  <c r="E105" i="25" s="1"/>
  <c r="P1688" i="2"/>
  <c r="D105" i="25" s="1"/>
  <c r="N1688" i="2"/>
  <c r="M1688" i="2"/>
  <c r="L1688" i="2"/>
  <c r="Q1687" i="2"/>
  <c r="E103" i="25" s="1"/>
  <c r="P1687" i="2"/>
  <c r="D103" i="25" s="1"/>
  <c r="N1687" i="2"/>
  <c r="M1687" i="2"/>
  <c r="L1687" i="2"/>
  <c r="Q1685" i="2"/>
  <c r="E1151" i="25" s="1"/>
  <c r="P1685" i="2"/>
  <c r="D1151" i="25" s="1"/>
  <c r="N1685" i="2"/>
  <c r="M1685" i="2"/>
  <c r="L1685" i="2"/>
  <c r="Q1683" i="2"/>
  <c r="E166" i="25" s="1"/>
  <c r="P1683" i="2"/>
  <c r="D166" i="25" s="1"/>
  <c r="N1683" i="2"/>
  <c r="M1683" i="2"/>
  <c r="L1683" i="2"/>
  <c r="Q1682" i="2"/>
  <c r="E83" i="25" s="1"/>
  <c r="P1682" i="2"/>
  <c r="D83" i="25" s="1"/>
  <c r="N1682" i="2"/>
  <c r="M1682" i="2"/>
  <c r="L1682" i="2"/>
  <c r="Q1681" i="2"/>
  <c r="E43" i="25" s="1"/>
  <c r="P1681" i="2"/>
  <c r="D43" i="25" s="1"/>
  <c r="N1681" i="2"/>
  <c r="M1681" i="2"/>
  <c r="L1681" i="2"/>
  <c r="Q1680" i="2"/>
  <c r="E42" i="25" s="1"/>
  <c r="P1680" i="2"/>
  <c r="D42" i="25" s="1"/>
  <c r="N1680" i="2"/>
  <c r="M1680" i="2"/>
  <c r="L1680" i="2"/>
  <c r="Q1679" i="2"/>
  <c r="E1458" i="25" s="1"/>
  <c r="P1679" i="2"/>
  <c r="D1458" i="25" s="1"/>
  <c r="N1679" i="2"/>
  <c r="M1679" i="2"/>
  <c r="L1679" i="2"/>
  <c r="Q1678" i="2"/>
  <c r="E678" i="25" s="1"/>
  <c r="P1678" i="2"/>
  <c r="D678" i="25" s="1"/>
  <c r="N1678" i="2"/>
  <c r="M1678" i="2"/>
  <c r="L1678" i="2"/>
  <c r="Q1677" i="2"/>
  <c r="E677" i="25" s="1"/>
  <c r="P1677" i="2"/>
  <c r="D677" i="25" s="1"/>
  <c r="N1677" i="2"/>
  <c r="M1677" i="2"/>
  <c r="L1677" i="2"/>
  <c r="Q1676" i="2"/>
  <c r="E458" i="25" s="1"/>
  <c r="P1676" i="2"/>
  <c r="D458" i="25" s="1"/>
  <c r="N1676" i="2"/>
  <c r="M1676" i="2"/>
  <c r="L1676" i="2"/>
  <c r="Q1675" i="2"/>
  <c r="E658" i="25" s="1"/>
  <c r="P1675" i="2"/>
  <c r="D658" i="25" s="1"/>
  <c r="N1675" i="2"/>
  <c r="M1675" i="2"/>
  <c r="L1675" i="2"/>
  <c r="Q1674" i="2"/>
  <c r="E611" i="25" s="1"/>
  <c r="P1674" i="2"/>
  <c r="D611" i="25" s="1"/>
  <c r="N1674" i="2"/>
  <c r="M1674" i="2"/>
  <c r="L1674" i="2"/>
  <c r="Q1673" i="2"/>
  <c r="E610" i="25" s="1"/>
  <c r="P1673" i="2"/>
  <c r="D610" i="25" s="1"/>
  <c r="N1673" i="2"/>
  <c r="M1673" i="2"/>
  <c r="L1673" i="2"/>
  <c r="Q1672" i="2"/>
  <c r="E1138" i="25" s="1"/>
  <c r="P1672" i="2"/>
  <c r="D1138" i="25" s="1"/>
  <c r="N1672" i="2"/>
  <c r="M1672" i="2"/>
  <c r="L1672" i="2"/>
  <c r="Q1671" i="2"/>
  <c r="E1279" i="25" s="1"/>
  <c r="P1671" i="2"/>
  <c r="D1279" i="25" s="1"/>
  <c r="N1671" i="2"/>
  <c r="M1671" i="2"/>
  <c r="L1671" i="2"/>
  <c r="Q1670" i="2"/>
  <c r="E280" i="25" s="1"/>
  <c r="P1670" i="2"/>
  <c r="D280" i="25" s="1"/>
  <c r="N1670" i="2"/>
  <c r="M1670" i="2"/>
  <c r="L1670" i="2"/>
  <c r="Q1669" i="2"/>
  <c r="E279" i="25" s="1"/>
  <c r="P1669" i="2"/>
  <c r="D279" i="25" s="1"/>
  <c r="N1669" i="2"/>
  <c r="M1669" i="2"/>
  <c r="L1669" i="2"/>
  <c r="Q1667" i="2"/>
  <c r="E1336" i="25" s="1"/>
  <c r="P1667" i="2"/>
  <c r="D1336" i="25" s="1"/>
  <c r="N1667" i="2"/>
  <c r="M1667" i="2"/>
  <c r="L1667" i="2"/>
  <c r="Q1666" i="2"/>
  <c r="E1335" i="25" s="1"/>
  <c r="P1666" i="2"/>
  <c r="D1335" i="25" s="1"/>
  <c r="N1666" i="2"/>
  <c r="M1666" i="2"/>
  <c r="L1666" i="2"/>
  <c r="Q1665" i="2"/>
  <c r="E1333" i="25" s="1"/>
  <c r="P1665" i="2"/>
  <c r="D1333" i="25" s="1"/>
  <c r="N1665" i="2"/>
  <c r="M1665" i="2"/>
  <c r="L1665" i="2"/>
  <c r="Q1664" i="2"/>
  <c r="E793" i="25" s="1"/>
  <c r="P1664" i="2"/>
  <c r="D793" i="25" s="1"/>
  <c r="N1664" i="2"/>
  <c r="M1664" i="2"/>
  <c r="L1664" i="2"/>
  <c r="Q1662" i="2"/>
  <c r="E660" i="25" s="1"/>
  <c r="P1662" i="2"/>
  <c r="D660" i="25" s="1"/>
  <c r="N1662" i="2"/>
  <c r="M1662" i="2"/>
  <c r="L1662" i="2"/>
  <c r="Q1661" i="2"/>
  <c r="E1352" i="25" s="1"/>
  <c r="P1661" i="2"/>
  <c r="D1352" i="25" s="1"/>
  <c r="N1661" i="2"/>
  <c r="M1661" i="2"/>
  <c r="L1661" i="2"/>
  <c r="Q1660" i="2"/>
  <c r="E659" i="25" s="1"/>
  <c r="P1660" i="2"/>
  <c r="D659" i="25" s="1"/>
  <c r="N1660" i="2"/>
  <c r="M1660" i="2"/>
  <c r="L1660" i="2"/>
  <c r="Q1659" i="2"/>
  <c r="E1529" i="25" s="1"/>
  <c r="P1659" i="2"/>
  <c r="D1529" i="25" s="1"/>
  <c r="N1659" i="2"/>
  <c r="M1659" i="2"/>
  <c r="L1659" i="2"/>
  <c r="Q1657" i="2"/>
  <c r="P1657" i="2"/>
  <c r="N1657" i="2"/>
  <c r="M1657" i="2"/>
  <c r="L1657" i="2"/>
  <c r="Q1656" i="2"/>
  <c r="E1025" i="25" s="1"/>
  <c r="P1656" i="2"/>
  <c r="D1025" i="25" s="1"/>
  <c r="N1656" i="2"/>
  <c r="M1656" i="2"/>
  <c r="L1656" i="2"/>
  <c r="Q1655" i="2"/>
  <c r="E1024" i="25" s="1"/>
  <c r="P1655" i="2"/>
  <c r="D1024" i="25" s="1"/>
  <c r="N1655" i="2"/>
  <c r="M1655" i="2"/>
  <c r="L1655" i="2"/>
  <c r="Q1654" i="2"/>
  <c r="E1504" i="25" s="1"/>
  <c r="P1654" i="2"/>
  <c r="D1504" i="25" s="1"/>
  <c r="N1654" i="2"/>
  <c r="M1654" i="2"/>
  <c r="L1654" i="2"/>
  <c r="Q1653" i="2"/>
  <c r="E1437" i="25" s="1"/>
  <c r="P1653" i="2"/>
  <c r="D1437" i="25" s="1"/>
  <c r="N1653" i="2"/>
  <c r="M1653" i="2"/>
  <c r="L1653" i="2"/>
  <c r="Q1651" i="2"/>
  <c r="E1372" i="25" s="1"/>
  <c r="P1651" i="2"/>
  <c r="D1372" i="25" s="1"/>
  <c r="N1651" i="2"/>
  <c r="M1651" i="2"/>
  <c r="L1651" i="2"/>
  <c r="Q1650" i="2"/>
  <c r="E1371" i="25" s="1"/>
  <c r="P1650" i="2"/>
  <c r="D1371" i="25" s="1"/>
  <c r="N1650" i="2"/>
  <c r="M1650" i="2"/>
  <c r="L1650" i="2"/>
  <c r="Q1649" i="2"/>
  <c r="E1370" i="25" s="1"/>
  <c r="P1649" i="2"/>
  <c r="D1370" i="25" s="1"/>
  <c r="N1649" i="2"/>
  <c r="M1649" i="2"/>
  <c r="L1649" i="2"/>
  <c r="Q1648" i="2"/>
  <c r="E1369" i="25" s="1"/>
  <c r="P1648" i="2"/>
  <c r="D1369" i="25" s="1"/>
  <c r="N1648" i="2"/>
  <c r="M1648" i="2"/>
  <c r="L1648" i="2"/>
  <c r="Q1646" i="2"/>
  <c r="E1479" i="25" s="1"/>
  <c r="P1646" i="2"/>
  <c r="D1479" i="25" s="1"/>
  <c r="N1646" i="2"/>
  <c r="M1646" i="2"/>
  <c r="L1646" i="2"/>
  <c r="Q1645" i="2"/>
  <c r="E1478" i="25" s="1"/>
  <c r="P1645" i="2"/>
  <c r="D1478" i="25" s="1"/>
  <c r="N1645" i="2"/>
  <c r="M1645" i="2"/>
  <c r="L1645" i="2"/>
  <c r="Q1644" i="2"/>
  <c r="E1556" i="25" s="1"/>
  <c r="P1644" i="2"/>
  <c r="D1556" i="25" s="1"/>
  <c r="N1644" i="2"/>
  <c r="M1644" i="2"/>
  <c r="L1644" i="2"/>
  <c r="Q1642" i="2"/>
  <c r="E1023" i="25" s="1"/>
  <c r="P1642" i="2"/>
  <c r="D1023" i="25" s="1"/>
  <c r="N1642" i="2"/>
  <c r="M1642" i="2"/>
  <c r="L1642" i="2"/>
  <c r="Q1641" i="2"/>
  <c r="E99" i="25" s="1"/>
  <c r="P1641" i="2"/>
  <c r="D99" i="25" s="1"/>
  <c r="N1641" i="2"/>
  <c r="M1641" i="2"/>
  <c r="L1641" i="2"/>
  <c r="Q1640" i="2"/>
  <c r="E521" i="25" s="1"/>
  <c r="P1640" i="2"/>
  <c r="D521" i="25" s="1"/>
  <c r="N1640" i="2"/>
  <c r="M1640" i="2"/>
  <c r="L1640" i="2"/>
  <c r="Q1639" i="2"/>
  <c r="P1639" i="2"/>
  <c r="N1639" i="2"/>
  <c r="M1639" i="2"/>
  <c r="L1639" i="2"/>
  <c r="Q1638" i="2"/>
  <c r="P1638" i="2"/>
  <c r="N1638" i="2"/>
  <c r="M1638" i="2"/>
  <c r="L1638" i="2"/>
  <c r="Q1637" i="2"/>
  <c r="E1188" i="25" s="1"/>
  <c r="P1637" i="2"/>
  <c r="D1188" i="25" s="1"/>
  <c r="N1637" i="2"/>
  <c r="M1637" i="2"/>
  <c r="L1637" i="2"/>
  <c r="Q1636" i="2"/>
  <c r="E1278" i="25" s="1"/>
  <c r="P1636" i="2"/>
  <c r="D1278" i="25" s="1"/>
  <c r="N1636" i="2"/>
  <c r="M1636" i="2"/>
  <c r="L1636" i="2"/>
  <c r="Q1634" i="2"/>
  <c r="E253" i="25" s="1"/>
  <c r="P1634" i="2"/>
  <c r="D253" i="25" s="1"/>
  <c r="N1634" i="2"/>
  <c r="M1634" i="2"/>
  <c r="L1634" i="2"/>
  <c r="Q1633" i="2"/>
  <c r="E252" i="25" s="1"/>
  <c r="P1633" i="2"/>
  <c r="D252" i="25" s="1"/>
  <c r="N1633" i="2"/>
  <c r="M1633" i="2"/>
  <c r="L1633" i="2"/>
  <c r="Q1632" i="2"/>
  <c r="E251" i="25" s="1"/>
  <c r="P1632" i="2"/>
  <c r="D251" i="25" s="1"/>
  <c r="N1632" i="2"/>
  <c r="M1632" i="2"/>
  <c r="L1632" i="2"/>
  <c r="Q1630" i="2"/>
  <c r="E609" i="25" s="1"/>
  <c r="P1630" i="2"/>
  <c r="D609" i="25" s="1"/>
  <c r="N1630" i="2"/>
  <c r="M1630" i="2"/>
  <c r="L1630" i="2"/>
  <c r="Q1629" i="2"/>
  <c r="E387" i="25" s="1"/>
  <c r="P1629" i="2"/>
  <c r="D387" i="25" s="1"/>
  <c r="N1629" i="2"/>
  <c r="M1629" i="2"/>
  <c r="L1629" i="2"/>
  <c r="Q1627" i="2"/>
  <c r="P1627" i="2"/>
  <c r="N1627" i="2"/>
  <c r="M1627" i="2"/>
  <c r="L1627" i="2"/>
  <c r="Q1625" i="2"/>
  <c r="E1503" i="25" s="1"/>
  <c r="P1625" i="2"/>
  <c r="D1503" i="25" s="1"/>
  <c r="N1625" i="2"/>
  <c r="M1625" i="2"/>
  <c r="L1625" i="2"/>
  <c r="Q1624" i="2"/>
  <c r="E1477" i="25" s="1"/>
  <c r="P1624" i="2"/>
  <c r="D1477" i="25" s="1"/>
  <c r="N1624" i="2"/>
  <c r="M1624" i="2"/>
  <c r="L1624" i="2"/>
  <c r="Q1622" i="2"/>
  <c r="E1540" i="25" s="1"/>
  <c r="P1622" i="2"/>
  <c r="D1540" i="25" s="1"/>
  <c r="N1622" i="2"/>
  <c r="M1622" i="2"/>
  <c r="L1622" i="2"/>
  <c r="Q1621" i="2"/>
  <c r="E1528" i="25" s="1"/>
  <c r="P1621" i="2"/>
  <c r="D1528" i="25" s="1"/>
  <c r="N1621" i="2"/>
  <c r="M1621" i="2"/>
  <c r="L1621" i="2"/>
  <c r="Q1619" i="2"/>
  <c r="E1555" i="25" s="1"/>
  <c r="P1619" i="2"/>
  <c r="D1555" i="25" s="1"/>
  <c r="N1619" i="2"/>
  <c r="M1619" i="2"/>
  <c r="L1619" i="2"/>
  <c r="Q1618" i="2"/>
  <c r="E1539" i="25" s="1"/>
  <c r="P1618" i="2"/>
  <c r="D1539" i="25" s="1"/>
  <c r="N1618" i="2"/>
  <c r="M1618" i="2"/>
  <c r="L1618" i="2"/>
  <c r="Q1617" i="2"/>
  <c r="E1527" i="25" s="1"/>
  <c r="P1617" i="2"/>
  <c r="D1527" i="25" s="1"/>
  <c r="N1617" i="2"/>
  <c r="M1617" i="2"/>
  <c r="L1617" i="2"/>
  <c r="Q1615" i="2"/>
  <c r="E1436" i="25" s="1"/>
  <c r="P1615" i="2"/>
  <c r="D1436" i="25" s="1"/>
  <c r="N1615" i="2"/>
  <c r="M1615" i="2"/>
  <c r="L1615" i="2"/>
  <c r="Q1614" i="2"/>
  <c r="E1502" i="25" s="1"/>
  <c r="P1614" i="2"/>
  <c r="D1502" i="25" s="1"/>
  <c r="N1614" i="2"/>
  <c r="M1614" i="2"/>
  <c r="L1614" i="2"/>
  <c r="Q1613" i="2"/>
  <c r="E1476" i="25" s="1"/>
  <c r="P1613" i="2"/>
  <c r="D1476" i="25" s="1"/>
  <c r="N1613" i="2"/>
  <c r="M1613" i="2"/>
  <c r="L1613" i="2"/>
  <c r="Q1610" i="2"/>
  <c r="E1021" i="25" s="1"/>
  <c r="P1610" i="2"/>
  <c r="D1021" i="25" s="1"/>
  <c r="N1610" i="2"/>
  <c r="M1610" i="2"/>
  <c r="L1610" i="2"/>
  <c r="Q1609" i="2"/>
  <c r="E1020" i="25" s="1"/>
  <c r="P1609" i="2"/>
  <c r="D1020" i="25" s="1"/>
  <c r="N1609" i="2"/>
  <c r="M1609" i="2"/>
  <c r="L1609" i="2"/>
  <c r="Q1607" i="2"/>
  <c r="E160" i="25" s="1"/>
  <c r="P1607" i="2"/>
  <c r="D160" i="25" s="1"/>
  <c r="N1607" i="2"/>
  <c r="M1607" i="2"/>
  <c r="L1607" i="2"/>
  <c r="Q1606" i="2"/>
  <c r="E41" i="25" s="1"/>
  <c r="P1606" i="2"/>
  <c r="D41" i="25" s="1"/>
  <c r="N1606" i="2"/>
  <c r="M1606" i="2"/>
  <c r="L1606" i="2"/>
  <c r="Q1605" i="2"/>
  <c r="E82" i="25" s="1"/>
  <c r="P1605" i="2"/>
  <c r="D82" i="25" s="1"/>
  <c r="N1605" i="2"/>
  <c r="M1605" i="2"/>
  <c r="L1605" i="2"/>
  <c r="Q1604" i="2"/>
  <c r="E506" i="25" s="1"/>
  <c r="P1604" i="2"/>
  <c r="D506" i="25" s="1"/>
  <c r="N1604" i="2"/>
  <c r="M1604" i="2"/>
  <c r="L1604" i="2"/>
  <c r="Q1603" i="2"/>
  <c r="E505" i="25" s="1"/>
  <c r="P1603" i="2"/>
  <c r="D505" i="25" s="1"/>
  <c r="N1603" i="2"/>
  <c r="M1603" i="2"/>
  <c r="L1603" i="2"/>
  <c r="Q1602" i="2"/>
  <c r="E504" i="25" s="1"/>
  <c r="P1602" i="2"/>
  <c r="D504" i="25" s="1"/>
  <c r="N1602" i="2"/>
  <c r="M1602" i="2"/>
  <c r="L1602" i="2"/>
  <c r="Q1600" i="2"/>
  <c r="E1366" i="25" s="1"/>
  <c r="P1600" i="2"/>
  <c r="D1366" i="25" s="1"/>
  <c r="N1600" i="2"/>
  <c r="M1600" i="2"/>
  <c r="L1600" i="2"/>
  <c r="Q1599" i="2"/>
  <c r="E1365" i="25" s="1"/>
  <c r="P1599" i="2"/>
  <c r="D1365" i="25" s="1"/>
  <c r="N1599" i="2"/>
  <c r="M1599" i="2"/>
  <c r="L1599" i="2"/>
  <c r="Q1597" i="2"/>
  <c r="E607" i="25" s="1"/>
  <c r="P1597" i="2"/>
  <c r="D607" i="25" s="1"/>
  <c r="N1597" i="2"/>
  <c r="M1597" i="2"/>
  <c r="L1597" i="2"/>
  <c r="Q1596" i="2"/>
  <c r="E606" i="25" s="1"/>
  <c r="P1596" i="2"/>
  <c r="D606" i="25" s="1"/>
  <c r="N1596" i="2"/>
  <c r="M1596" i="2"/>
  <c r="L1596" i="2"/>
  <c r="Q1595" i="2"/>
  <c r="E456" i="25" s="1"/>
  <c r="P1595" i="2"/>
  <c r="D456" i="25" s="1"/>
  <c r="N1595" i="2"/>
  <c r="M1595" i="2"/>
  <c r="O1595" i="2" s="1"/>
  <c r="L1595" i="2"/>
  <c r="Q1594" i="2"/>
  <c r="E1276" i="25" s="1"/>
  <c r="P1594" i="2"/>
  <c r="D1276" i="25" s="1"/>
  <c r="N1594" i="2"/>
  <c r="M1594" i="2"/>
  <c r="L1594" i="2"/>
  <c r="Q1592" i="2"/>
  <c r="E220" i="25" s="1"/>
  <c r="P1592" i="2"/>
  <c r="D220" i="25" s="1"/>
  <c r="N1592" i="2"/>
  <c r="M1592" i="2"/>
  <c r="L1592" i="2"/>
  <c r="Q1591" i="2"/>
  <c r="E219" i="25" s="1"/>
  <c r="P1591" i="2"/>
  <c r="D219" i="25" s="1"/>
  <c r="N1591" i="2"/>
  <c r="M1591" i="2"/>
  <c r="L1591" i="2"/>
  <c r="Q1590" i="2"/>
  <c r="E218" i="25" s="1"/>
  <c r="P1590" i="2"/>
  <c r="D218" i="25" s="1"/>
  <c r="N1590" i="2"/>
  <c r="M1590" i="2"/>
  <c r="L1590" i="2"/>
  <c r="Q1588" i="2"/>
  <c r="E216" i="25" s="1"/>
  <c r="P1588" i="2"/>
  <c r="D216" i="25" s="1"/>
  <c r="N1588" i="2"/>
  <c r="M1588" i="2"/>
  <c r="L1588" i="2"/>
  <c r="Q1587" i="2"/>
  <c r="P1587" i="2"/>
  <c r="N1587" i="2"/>
  <c r="M1587" i="2"/>
  <c r="L1587" i="2"/>
  <c r="Q1585" i="2"/>
  <c r="E40" i="25" s="1"/>
  <c r="P1585" i="2"/>
  <c r="D40" i="25" s="1"/>
  <c r="N1585" i="2"/>
  <c r="M1585" i="2"/>
  <c r="L1585" i="2"/>
  <c r="Q1584" i="2"/>
  <c r="E39" i="25" s="1"/>
  <c r="P1584" i="2"/>
  <c r="D39" i="25" s="1"/>
  <c r="N1584" i="2"/>
  <c r="M1584" i="2"/>
  <c r="L1584" i="2"/>
  <c r="Q1581" i="2"/>
  <c r="E1561" i="25" s="1"/>
  <c r="P1581" i="2"/>
  <c r="D1561" i="25" s="1"/>
  <c r="N1581" i="2"/>
  <c r="M1581" i="2"/>
  <c r="L1581" i="2"/>
  <c r="Q1580" i="2"/>
  <c r="E165" i="25" s="1"/>
  <c r="P1580" i="2"/>
  <c r="D165" i="25" s="1"/>
  <c r="N1580" i="2"/>
  <c r="M1580" i="2"/>
  <c r="L1580" i="2"/>
  <c r="Q1579" i="2"/>
  <c r="E85" i="25" s="1"/>
  <c r="P1579" i="2"/>
  <c r="D85" i="25" s="1"/>
  <c r="N1579" i="2"/>
  <c r="M1579" i="2"/>
  <c r="L1579" i="2"/>
  <c r="Q1578" i="2"/>
  <c r="E84" i="25" s="1"/>
  <c r="P1578" i="2"/>
  <c r="D84" i="25" s="1"/>
  <c r="N1578" i="2"/>
  <c r="M1578" i="2"/>
  <c r="L1578" i="2"/>
  <c r="Q1577" i="2"/>
  <c r="E1554" i="25" s="1"/>
  <c r="P1577" i="2"/>
  <c r="D1554" i="25" s="1"/>
  <c r="N1577" i="2"/>
  <c r="M1577" i="2"/>
  <c r="L1577" i="2"/>
  <c r="Q1576" i="2"/>
  <c r="E1475" i="25" s="1"/>
  <c r="P1576" i="2"/>
  <c r="D1475" i="25" s="1"/>
  <c r="N1576" i="2"/>
  <c r="M1576" i="2"/>
  <c r="L1576" i="2"/>
  <c r="Q1575" i="2"/>
  <c r="E1435" i="25" s="1"/>
  <c r="P1575" i="2"/>
  <c r="D1435" i="25" s="1"/>
  <c r="N1575" i="2"/>
  <c r="M1575" i="2"/>
  <c r="L1575" i="2"/>
  <c r="Q1574" i="2"/>
  <c r="E1434" i="25" s="1"/>
  <c r="P1574" i="2"/>
  <c r="D1434" i="25" s="1"/>
  <c r="N1574" i="2"/>
  <c r="M1574" i="2"/>
  <c r="L1574" i="2"/>
  <c r="Q1572" i="2"/>
  <c r="P1572" i="2"/>
  <c r="N1572" i="2"/>
  <c r="M1572" i="2"/>
  <c r="L1572" i="2"/>
  <c r="Q1571" i="2"/>
  <c r="E1526" i="25" s="1"/>
  <c r="P1571" i="2"/>
  <c r="D1526" i="25" s="1"/>
  <c r="N1571" i="2"/>
  <c r="M1571" i="2"/>
  <c r="L1571" i="2"/>
  <c r="Q1570" i="2"/>
  <c r="E1534" i="25" s="1"/>
  <c r="P1570" i="2"/>
  <c r="D1534" i="25" s="1"/>
  <c r="N1570" i="2"/>
  <c r="M1570" i="2"/>
  <c r="L1570" i="2"/>
  <c r="Q1569" i="2"/>
  <c r="E1274" i="25" s="1"/>
  <c r="P1569" i="2"/>
  <c r="D1274" i="25" s="1"/>
  <c r="N1569" i="2"/>
  <c r="M1569" i="2"/>
  <c r="L1569" i="2"/>
  <c r="Q1568" i="2"/>
  <c r="E1273" i="25" s="1"/>
  <c r="P1568" i="2"/>
  <c r="D1273" i="25" s="1"/>
  <c r="N1568" i="2"/>
  <c r="M1568" i="2"/>
  <c r="L1568" i="2"/>
  <c r="Q1567" i="2"/>
  <c r="E1272" i="25" s="1"/>
  <c r="P1567" i="2"/>
  <c r="D1272" i="25" s="1"/>
  <c r="N1567" i="2"/>
  <c r="M1567" i="2"/>
  <c r="L1567" i="2"/>
  <c r="Q1565" i="2"/>
  <c r="E502" i="25" s="1"/>
  <c r="P1565" i="2"/>
  <c r="D502" i="25" s="1"/>
  <c r="N1565" i="2"/>
  <c r="M1565" i="2"/>
  <c r="L1565" i="2"/>
  <c r="Q1564" i="2"/>
  <c r="E501" i="25" s="1"/>
  <c r="P1564" i="2"/>
  <c r="D501" i="25" s="1"/>
  <c r="N1564" i="2"/>
  <c r="M1564" i="2"/>
  <c r="L1564" i="2"/>
  <c r="Q1563" i="2"/>
  <c r="E500" i="25" s="1"/>
  <c r="P1563" i="2"/>
  <c r="D500" i="25" s="1"/>
  <c r="N1563" i="2"/>
  <c r="M1563" i="2"/>
  <c r="L1563" i="2"/>
  <c r="Q1562" i="2"/>
  <c r="E385" i="25" s="1"/>
  <c r="P1562" i="2"/>
  <c r="D385" i="25" s="1"/>
  <c r="N1562" i="2"/>
  <c r="M1562" i="2"/>
  <c r="L1562" i="2"/>
  <c r="Q1561" i="2"/>
  <c r="E1351" i="25" s="1"/>
  <c r="P1561" i="2"/>
  <c r="D1351" i="25" s="1"/>
  <c r="N1561" i="2"/>
  <c r="M1561" i="2"/>
  <c r="L1561" i="2"/>
  <c r="Q1560" i="2"/>
  <c r="E1350" i="25" s="1"/>
  <c r="P1560" i="2"/>
  <c r="D1350" i="25" s="1"/>
  <c r="N1560" i="2"/>
  <c r="M1560" i="2"/>
  <c r="L1560" i="2"/>
  <c r="Q1559" i="2"/>
  <c r="E1349" i="25" s="1"/>
  <c r="P1559" i="2"/>
  <c r="D1349" i="25" s="1"/>
  <c r="N1559" i="2"/>
  <c r="M1559" i="2"/>
  <c r="L1559" i="2"/>
  <c r="Q1557" i="2"/>
  <c r="E603" i="25" s="1"/>
  <c r="P1557" i="2"/>
  <c r="D603" i="25" s="1"/>
  <c r="N1557" i="2"/>
  <c r="M1557" i="2"/>
  <c r="L1557" i="2"/>
  <c r="Q1556" i="2"/>
  <c r="E454" i="25" s="1"/>
  <c r="P1556" i="2"/>
  <c r="D454" i="25" s="1"/>
  <c r="N1556" i="2"/>
  <c r="M1556" i="2"/>
  <c r="L1556" i="2"/>
  <c r="Q1555" i="2"/>
  <c r="E453" i="25" s="1"/>
  <c r="P1555" i="2"/>
  <c r="D453" i="25" s="1"/>
  <c r="N1555" i="2"/>
  <c r="M1555" i="2"/>
  <c r="L1555" i="2"/>
  <c r="Q1552" i="2"/>
  <c r="P1552" i="2"/>
  <c r="N1552" i="2"/>
  <c r="M1552" i="2"/>
  <c r="L1552" i="2"/>
  <c r="Q1551" i="2"/>
  <c r="E275" i="25" s="1"/>
  <c r="P1551" i="2"/>
  <c r="D275" i="25" s="1"/>
  <c r="N1551" i="2"/>
  <c r="M1551" i="2"/>
  <c r="L1551" i="2"/>
  <c r="Q1550" i="2"/>
  <c r="E1455" i="25" s="1"/>
  <c r="P1550" i="2"/>
  <c r="D1455" i="25" s="1"/>
  <c r="N1550" i="2"/>
  <c r="M1550" i="2"/>
  <c r="L1550" i="2"/>
  <c r="Q1549" i="2"/>
  <c r="E1454" i="25" s="1"/>
  <c r="P1549" i="2"/>
  <c r="D1454" i="25" s="1"/>
  <c r="N1549" i="2"/>
  <c r="M1549" i="2"/>
  <c r="L1549" i="2"/>
  <c r="Q1548" i="2"/>
  <c r="E1481" i="25" s="1"/>
  <c r="P1548" i="2"/>
  <c r="D1481" i="25" s="1"/>
  <c r="N1548" i="2"/>
  <c r="M1548" i="2"/>
  <c r="L1548" i="2"/>
  <c r="Q1547" i="2"/>
  <c r="E141" i="25" s="1"/>
  <c r="P1547" i="2"/>
  <c r="D141" i="25" s="1"/>
  <c r="N1547" i="2"/>
  <c r="M1547" i="2"/>
  <c r="L1547" i="2"/>
  <c r="Q1546" i="2"/>
  <c r="E274" i="25" s="1"/>
  <c r="P1546" i="2"/>
  <c r="D274" i="25" s="1"/>
  <c r="N1546" i="2"/>
  <c r="M1546" i="2"/>
  <c r="L1546" i="2"/>
  <c r="Q1545" i="2"/>
  <c r="E499" i="25" s="1"/>
  <c r="P1545" i="2"/>
  <c r="D499" i="25" s="1"/>
  <c r="N1545" i="2"/>
  <c r="M1545" i="2"/>
  <c r="L1545" i="2"/>
  <c r="Q1542" i="2"/>
  <c r="E1152" i="25" s="1"/>
  <c r="P1542" i="2"/>
  <c r="D1152" i="25" s="1"/>
  <c r="N1542" i="2"/>
  <c r="M1542" i="2"/>
  <c r="L1542" i="2"/>
  <c r="Q1541" i="2"/>
  <c r="E215" i="25" s="1"/>
  <c r="P1541" i="2"/>
  <c r="D215" i="25" s="1"/>
  <c r="N1541" i="2"/>
  <c r="M1541" i="2"/>
  <c r="L1541" i="2"/>
  <c r="Q1540" i="2"/>
  <c r="P1540" i="2"/>
  <c r="N1540" i="2"/>
  <c r="M1540" i="2"/>
  <c r="L1540" i="2"/>
  <c r="Q1539" i="2"/>
  <c r="E1144" i="25" s="1"/>
  <c r="P1539" i="2"/>
  <c r="D1144" i="25" s="1"/>
  <c r="N1539" i="2"/>
  <c r="M1539" i="2"/>
  <c r="L1539" i="2"/>
  <c r="Q1538" i="2"/>
  <c r="P1538" i="2"/>
  <c r="N1538" i="2"/>
  <c r="M1538" i="2"/>
  <c r="L1538" i="2"/>
  <c r="Q1537" i="2"/>
  <c r="P1537" i="2"/>
  <c r="N1537" i="2"/>
  <c r="M1537" i="2"/>
  <c r="L1537" i="2"/>
  <c r="Q1536" i="2"/>
  <c r="P1536" i="2"/>
  <c r="N1536" i="2"/>
  <c r="M1536" i="2"/>
  <c r="L1536" i="2"/>
  <c r="Q1534" i="2"/>
  <c r="E1149" i="25" s="1"/>
  <c r="P1534" i="2"/>
  <c r="D1149" i="25" s="1"/>
  <c r="N1534" i="2"/>
  <c r="M1534" i="2"/>
  <c r="L1534" i="2"/>
  <c r="Q1533" i="2"/>
  <c r="P1533" i="2"/>
  <c r="N1533" i="2"/>
  <c r="M1533" i="2"/>
  <c r="L1533" i="2"/>
  <c r="Q1532" i="2"/>
  <c r="E1137" i="25" s="1"/>
  <c r="P1532" i="2"/>
  <c r="D1137" i="25" s="1"/>
  <c r="N1532" i="2"/>
  <c r="M1532" i="2"/>
  <c r="L1532" i="2"/>
  <c r="Q1531" i="2"/>
  <c r="P1531" i="2"/>
  <c r="N1531" i="2"/>
  <c r="M1531" i="2"/>
  <c r="L1531" i="2"/>
  <c r="Q1529" i="2"/>
  <c r="P1529" i="2"/>
  <c r="N1529" i="2"/>
  <c r="M1529" i="2"/>
  <c r="L1529" i="2"/>
  <c r="Q1528" i="2"/>
  <c r="E1018" i="25" s="1"/>
  <c r="P1528" i="2"/>
  <c r="D1018" i="25" s="1"/>
  <c r="N1528" i="2"/>
  <c r="M1528" i="2"/>
  <c r="L1528" i="2"/>
  <c r="Q1527" i="2"/>
  <c r="E214" i="25" s="1"/>
  <c r="P1527" i="2"/>
  <c r="D214" i="25" s="1"/>
  <c r="N1527" i="2"/>
  <c r="M1527" i="2"/>
  <c r="L1527" i="2"/>
  <c r="Q1526" i="2"/>
  <c r="E1017" i="25" s="1"/>
  <c r="P1526" i="2"/>
  <c r="D1017" i="25" s="1"/>
  <c r="N1526" i="2"/>
  <c r="M1526" i="2"/>
  <c r="L1526" i="2"/>
  <c r="Q1525" i="2"/>
  <c r="E1016" i="25" s="1"/>
  <c r="P1525" i="2"/>
  <c r="D1016" i="25" s="1"/>
  <c r="N1525" i="2"/>
  <c r="M1525" i="2"/>
  <c r="L1525" i="2"/>
  <c r="Q1524" i="2"/>
  <c r="P1524" i="2"/>
  <c r="N1524" i="2"/>
  <c r="M1524" i="2"/>
  <c r="L1524" i="2"/>
  <c r="Q1523" i="2"/>
  <c r="P1523" i="2"/>
  <c r="N1523" i="2"/>
  <c r="M1523" i="2"/>
  <c r="L1523" i="2"/>
  <c r="Q1522" i="2"/>
  <c r="E1453" i="25" s="1"/>
  <c r="P1522" i="2"/>
  <c r="D1453" i="25" s="1"/>
  <c r="N1522" i="2"/>
  <c r="M1522" i="2"/>
  <c r="L1522" i="2"/>
  <c r="Q1521" i="2"/>
  <c r="E1271" i="25" s="1"/>
  <c r="P1521" i="2"/>
  <c r="D1271" i="25" s="1"/>
  <c r="N1521" i="2"/>
  <c r="M1521" i="2"/>
  <c r="L1521" i="2"/>
  <c r="Q1520" i="2"/>
  <c r="E38" i="25" s="1"/>
  <c r="P1520" i="2"/>
  <c r="D38" i="25" s="1"/>
  <c r="N1520" i="2"/>
  <c r="M1520" i="2"/>
  <c r="L1520" i="2"/>
  <c r="Q1519" i="2"/>
  <c r="E1474" i="25" s="1"/>
  <c r="P1519" i="2"/>
  <c r="D1474" i="25" s="1"/>
  <c r="N1519" i="2"/>
  <c r="M1519" i="2"/>
  <c r="L1519" i="2"/>
  <c r="Q1518" i="2"/>
  <c r="E1433" i="25" s="1"/>
  <c r="P1518" i="2"/>
  <c r="D1433" i="25" s="1"/>
  <c r="N1518" i="2"/>
  <c r="M1518" i="2"/>
  <c r="L1518" i="2"/>
  <c r="Q1517" i="2"/>
  <c r="E1538" i="25" s="1"/>
  <c r="P1517" i="2"/>
  <c r="D1538" i="25" s="1"/>
  <c r="N1517" i="2"/>
  <c r="M1517" i="2"/>
  <c r="L1517" i="2"/>
  <c r="Q1516" i="2"/>
  <c r="E1525" i="25" s="1"/>
  <c r="P1516" i="2"/>
  <c r="D1525" i="25" s="1"/>
  <c r="N1516" i="2"/>
  <c r="M1516" i="2"/>
  <c r="L1516" i="2"/>
  <c r="Q1514" i="2"/>
  <c r="E213" i="25" s="1"/>
  <c r="P1514" i="2"/>
  <c r="D213" i="25" s="1"/>
  <c r="N1514" i="2"/>
  <c r="M1514" i="2"/>
  <c r="L1514" i="2"/>
  <c r="Q1513" i="2"/>
  <c r="E602" i="25" s="1"/>
  <c r="P1513" i="2"/>
  <c r="D602" i="25" s="1"/>
  <c r="N1513" i="2"/>
  <c r="M1513" i="2"/>
  <c r="L1513" i="2"/>
  <c r="Q1512" i="2"/>
  <c r="E1015" i="25" s="1"/>
  <c r="P1512" i="2"/>
  <c r="D1015" i="25" s="1"/>
  <c r="N1512" i="2"/>
  <c r="M1512" i="2"/>
  <c r="L1512" i="2"/>
  <c r="Q1510" i="2"/>
  <c r="E212" i="25" s="1"/>
  <c r="P1510" i="2"/>
  <c r="D212" i="25" s="1"/>
  <c r="N1510" i="2"/>
  <c r="M1510" i="2"/>
  <c r="L1510" i="2"/>
  <c r="Q1509" i="2"/>
  <c r="E386" i="25" s="1"/>
  <c r="P1509" i="2"/>
  <c r="D386" i="25" s="1"/>
  <c r="N1509" i="2"/>
  <c r="M1509" i="2"/>
  <c r="L1509" i="2"/>
  <c r="Q1508" i="2"/>
  <c r="E37" i="25" s="1"/>
  <c r="P1508" i="2"/>
  <c r="D37" i="25" s="1"/>
  <c r="N1508" i="2"/>
  <c r="M1508" i="2"/>
  <c r="L1508" i="2"/>
  <c r="Q1507" i="2"/>
  <c r="P1507" i="2"/>
  <c r="N1507" i="2"/>
  <c r="M1507" i="2"/>
  <c r="L1507" i="2"/>
  <c r="Q1506" i="2"/>
  <c r="E273" i="25" s="1"/>
  <c r="P1506" i="2"/>
  <c r="D273" i="25" s="1"/>
  <c r="N1506" i="2"/>
  <c r="M1506" i="2"/>
  <c r="L1506" i="2"/>
  <c r="Q1505" i="2"/>
  <c r="E498" i="25" s="1"/>
  <c r="P1505" i="2"/>
  <c r="D498" i="25" s="1"/>
  <c r="N1505" i="2"/>
  <c r="M1505" i="2"/>
  <c r="L1505" i="2"/>
  <c r="Q1504" i="2"/>
  <c r="E601" i="25" s="1"/>
  <c r="P1504" i="2"/>
  <c r="D601" i="25" s="1"/>
  <c r="N1504" i="2"/>
  <c r="M1504" i="2"/>
  <c r="L1504" i="2"/>
  <c r="Q1503" i="2"/>
  <c r="E1452" i="25" s="1"/>
  <c r="P1503" i="2"/>
  <c r="D1452" i="25" s="1"/>
  <c r="N1503" i="2"/>
  <c r="M1503" i="2"/>
  <c r="L1503" i="2"/>
  <c r="Q1502" i="2"/>
  <c r="E1014" i="25" s="1"/>
  <c r="P1502" i="2"/>
  <c r="D1014" i="25" s="1"/>
  <c r="N1502" i="2"/>
  <c r="M1502" i="2"/>
  <c r="L1502" i="2"/>
  <c r="Q1501" i="2"/>
  <c r="E1013" i="25" s="1"/>
  <c r="P1501" i="2"/>
  <c r="D1013" i="25" s="1"/>
  <c r="N1501" i="2"/>
  <c r="M1501" i="2"/>
  <c r="L1501" i="2"/>
  <c r="Q1500" i="2"/>
  <c r="P1500" i="2"/>
  <c r="N1500" i="2"/>
  <c r="M1500" i="2"/>
  <c r="L1500" i="2"/>
  <c r="Q1498" i="2"/>
  <c r="E211" i="25" s="1"/>
  <c r="P1498" i="2"/>
  <c r="D211" i="25" s="1"/>
  <c r="N1498" i="2"/>
  <c r="M1498" i="2"/>
  <c r="L1498" i="2"/>
  <c r="Q1497" i="2"/>
  <c r="E1012" i="25" s="1"/>
  <c r="P1497" i="2"/>
  <c r="D1012" i="25" s="1"/>
  <c r="N1497" i="2"/>
  <c r="M1497" i="2"/>
  <c r="L1497" i="2"/>
  <c r="Q1496" i="2"/>
  <c r="E1363" i="25" s="1"/>
  <c r="P1496" i="2"/>
  <c r="D1363" i="25" s="1"/>
  <c r="N1496" i="2"/>
  <c r="M1496" i="2"/>
  <c r="L1496" i="2"/>
  <c r="Q1495" i="2"/>
  <c r="E272" i="25" s="1"/>
  <c r="P1495" i="2"/>
  <c r="D272" i="25" s="1"/>
  <c r="N1495" i="2"/>
  <c r="O1495" i="2" s="1"/>
  <c r="M1495" i="2"/>
  <c r="L1495" i="2"/>
  <c r="Q1494" i="2"/>
  <c r="E36" i="25" s="1"/>
  <c r="P1494" i="2"/>
  <c r="D36" i="25" s="1"/>
  <c r="N1494" i="2"/>
  <c r="M1494" i="2"/>
  <c r="L1494" i="2"/>
  <c r="Q1493" i="2"/>
  <c r="E1451" i="25" s="1"/>
  <c r="P1493" i="2"/>
  <c r="D1451" i="25" s="1"/>
  <c r="N1493" i="2"/>
  <c r="M1493" i="2"/>
  <c r="L1493" i="2"/>
  <c r="Q1492" i="2"/>
  <c r="E600" i="25" s="1"/>
  <c r="P1492" i="2"/>
  <c r="D600" i="25" s="1"/>
  <c r="N1492" i="2"/>
  <c r="M1492" i="2"/>
  <c r="L1492" i="2"/>
  <c r="Q1491" i="2"/>
  <c r="P1491" i="2"/>
  <c r="N1491" i="2"/>
  <c r="M1491" i="2"/>
  <c r="L1491" i="2"/>
  <c r="Q1490" i="2"/>
  <c r="E1143" i="25" s="1"/>
  <c r="P1490" i="2"/>
  <c r="D1143" i="25" s="1"/>
  <c r="N1490" i="2"/>
  <c r="M1490" i="2"/>
  <c r="L1490" i="2"/>
  <c r="Q1489" i="2"/>
  <c r="E1142" i="25" s="1"/>
  <c r="P1489" i="2"/>
  <c r="D1142" i="25" s="1"/>
  <c r="N1489" i="2"/>
  <c r="M1489" i="2"/>
  <c r="L1489" i="2"/>
  <c r="Q1486" i="2"/>
  <c r="E1153" i="25" s="1"/>
  <c r="P1486" i="2"/>
  <c r="D1153" i="25" s="1"/>
  <c r="N1486" i="2"/>
  <c r="M1486" i="2"/>
  <c r="L1486" i="2"/>
  <c r="Q1485" i="2"/>
  <c r="E1491" i="25" s="1"/>
  <c r="P1485" i="2"/>
  <c r="D1491" i="25" s="1"/>
  <c r="N1485" i="2"/>
  <c r="M1485" i="2"/>
  <c r="L1485" i="2"/>
  <c r="Q1484" i="2"/>
  <c r="E384" i="25" s="1"/>
  <c r="P1484" i="2"/>
  <c r="D384" i="25" s="1"/>
  <c r="N1484" i="2"/>
  <c r="M1484" i="2"/>
  <c r="L1484" i="2"/>
  <c r="Q1483" i="2"/>
  <c r="E270" i="25" s="1"/>
  <c r="P1483" i="2"/>
  <c r="D270" i="25" s="1"/>
  <c r="N1483" i="2"/>
  <c r="M1483" i="2"/>
  <c r="L1483" i="2"/>
  <c r="Q1482" i="2"/>
  <c r="E269" i="25" s="1"/>
  <c r="P1482" i="2"/>
  <c r="D269" i="25" s="1"/>
  <c r="N1482" i="2"/>
  <c r="M1482" i="2"/>
  <c r="L1482" i="2"/>
  <c r="Q1481" i="2"/>
  <c r="E268" i="25" s="1"/>
  <c r="P1481" i="2"/>
  <c r="D268" i="25" s="1"/>
  <c r="N1481" i="2"/>
  <c r="M1481" i="2"/>
  <c r="L1481" i="2"/>
  <c r="Q1480" i="2"/>
  <c r="E1490" i="25" s="1"/>
  <c r="P1480" i="2"/>
  <c r="D1490" i="25" s="1"/>
  <c r="N1480" i="2"/>
  <c r="M1480" i="2"/>
  <c r="L1480" i="2"/>
  <c r="Q1479" i="2"/>
  <c r="E1011" i="25" s="1"/>
  <c r="P1479" i="2"/>
  <c r="D1011" i="25" s="1"/>
  <c r="N1479" i="2"/>
  <c r="M1479" i="2"/>
  <c r="L1479" i="2"/>
  <c r="Q1478" i="2"/>
  <c r="E1362" i="25" s="1"/>
  <c r="P1478" i="2"/>
  <c r="D1362" i="25" s="1"/>
  <c r="N1478" i="2"/>
  <c r="M1478" i="2"/>
  <c r="L1478" i="2"/>
  <c r="Q1477" i="2"/>
  <c r="E1567" i="25" s="1"/>
  <c r="P1477" i="2"/>
  <c r="D1567" i="25" s="1"/>
  <c r="N1477" i="2"/>
  <c r="M1477" i="2"/>
  <c r="L1477" i="2"/>
  <c r="Q1476" i="2"/>
  <c r="E1569" i="25" s="1"/>
  <c r="P1476" i="2"/>
  <c r="D1569" i="25" s="1"/>
  <c r="N1476" i="2"/>
  <c r="M1476" i="2"/>
  <c r="L1476" i="2"/>
  <c r="Q1475" i="2"/>
  <c r="E1568" i="25" s="1"/>
  <c r="P1475" i="2"/>
  <c r="D1568" i="25" s="1"/>
  <c r="N1475" i="2"/>
  <c r="M1475" i="2"/>
  <c r="L1475" i="2"/>
  <c r="Q1474" i="2"/>
  <c r="E1551" i="25" s="1"/>
  <c r="P1474" i="2"/>
  <c r="D1551" i="25" s="1"/>
  <c r="N1474" i="2"/>
  <c r="M1474" i="2"/>
  <c r="L1474" i="2"/>
  <c r="Q1473" i="2"/>
  <c r="E1501" i="25" s="1"/>
  <c r="P1473" i="2"/>
  <c r="D1501" i="25" s="1"/>
  <c r="N1473" i="2"/>
  <c r="M1473" i="2"/>
  <c r="L1473" i="2"/>
  <c r="Q1472" i="2"/>
  <c r="E1473" i="25" s="1"/>
  <c r="P1472" i="2"/>
  <c r="D1473" i="25" s="1"/>
  <c r="N1472" i="2"/>
  <c r="M1472" i="2"/>
  <c r="L1472" i="2"/>
  <c r="Q1471" i="2"/>
  <c r="E1450" i="25" s="1"/>
  <c r="P1471" i="2"/>
  <c r="D1450" i="25" s="1"/>
  <c r="N1471" i="2"/>
  <c r="M1471" i="2"/>
  <c r="L1471" i="2"/>
  <c r="Q1470" i="2"/>
  <c r="E267" i="25" s="1"/>
  <c r="P1470" i="2"/>
  <c r="D267" i="25" s="1"/>
  <c r="N1470" i="2"/>
  <c r="M1470" i="2"/>
  <c r="L1470" i="2"/>
  <c r="Q1469" i="2"/>
  <c r="E266" i="25" s="1"/>
  <c r="P1469" i="2"/>
  <c r="D266" i="25" s="1"/>
  <c r="N1469" i="2"/>
  <c r="M1469" i="2"/>
  <c r="L1469" i="2"/>
  <c r="Q1468" i="2"/>
  <c r="E265" i="25" s="1"/>
  <c r="P1468" i="2"/>
  <c r="D265" i="25" s="1"/>
  <c r="N1468" i="2"/>
  <c r="M1468" i="2"/>
  <c r="L1468" i="2"/>
  <c r="Q1466" i="2"/>
  <c r="E210" i="25" s="1"/>
  <c r="P1466" i="2"/>
  <c r="D210" i="25" s="1"/>
  <c r="N1466" i="2"/>
  <c r="M1466" i="2"/>
  <c r="L1466" i="2"/>
  <c r="Q1462" i="2"/>
  <c r="P1462" i="2"/>
  <c r="N1462" i="2"/>
  <c r="M1462" i="2"/>
  <c r="L1462" i="2"/>
  <c r="Q1461" i="2"/>
  <c r="E1553" i="25" s="1"/>
  <c r="P1461" i="2"/>
  <c r="D1553" i="25" s="1"/>
  <c r="N1461" i="2"/>
  <c r="M1461" i="2"/>
  <c r="L1461" i="2"/>
  <c r="Q1460" i="2"/>
  <c r="E1524" i="25" s="1"/>
  <c r="P1460" i="2"/>
  <c r="D1524" i="25" s="1"/>
  <c r="N1460" i="2"/>
  <c r="M1460" i="2"/>
  <c r="L1460" i="2"/>
  <c r="Q1459" i="2"/>
  <c r="E1432" i="25" s="1"/>
  <c r="P1459" i="2"/>
  <c r="D1432" i="25" s="1"/>
  <c r="N1459" i="2"/>
  <c r="M1459" i="2"/>
  <c r="L1459" i="2"/>
  <c r="Q1458" i="2"/>
  <c r="E1500" i="25" s="1"/>
  <c r="P1458" i="2"/>
  <c r="D1500" i="25" s="1"/>
  <c r="N1458" i="2"/>
  <c r="M1458" i="2"/>
  <c r="L1458" i="2"/>
  <c r="Q1457" i="2"/>
  <c r="E1472" i="25" s="1"/>
  <c r="P1457" i="2"/>
  <c r="D1472" i="25" s="1"/>
  <c r="N1457" i="2"/>
  <c r="M1457" i="2"/>
  <c r="L1457" i="2"/>
  <c r="Q1455" i="2"/>
  <c r="E1148" i="25" s="1"/>
  <c r="P1455" i="2"/>
  <c r="D1148" i="25" s="1"/>
  <c r="N1455" i="2"/>
  <c r="M1455" i="2"/>
  <c r="L1455" i="2"/>
  <c r="Q1454" i="2"/>
  <c r="E1146" i="25" s="1"/>
  <c r="P1454" i="2"/>
  <c r="D1146" i="25" s="1"/>
  <c r="N1454" i="2"/>
  <c r="M1454" i="2"/>
  <c r="L1454" i="2"/>
  <c r="Q1453" i="2"/>
  <c r="E1147" i="25" s="1"/>
  <c r="P1453" i="2"/>
  <c r="D1147" i="25" s="1"/>
  <c r="N1453" i="2"/>
  <c r="M1453" i="2"/>
  <c r="L1453" i="2"/>
  <c r="Q1451" i="2"/>
  <c r="E451" i="25" s="1"/>
  <c r="P1451" i="2"/>
  <c r="D451" i="25" s="1"/>
  <c r="N1451" i="2"/>
  <c r="M1451" i="2"/>
  <c r="L1451" i="2"/>
  <c r="Q1450" i="2"/>
  <c r="E520" i="25" s="1"/>
  <c r="P1450" i="2"/>
  <c r="D520" i="25" s="1"/>
  <c r="N1450" i="2"/>
  <c r="M1450" i="2"/>
  <c r="L1450" i="2"/>
  <c r="Q1449" i="2"/>
  <c r="E450" i="25" s="1"/>
  <c r="P1449" i="2"/>
  <c r="D450" i="25" s="1"/>
  <c r="N1449" i="2"/>
  <c r="M1449" i="2"/>
  <c r="L1449" i="2"/>
  <c r="Q1446" i="2"/>
  <c r="E1009" i="25" s="1"/>
  <c r="P1446" i="2"/>
  <c r="D1009" i="25" s="1"/>
  <c r="N1446" i="2"/>
  <c r="M1446" i="2"/>
  <c r="L1446" i="2"/>
  <c r="Q1445" i="2"/>
  <c r="E285" i="25" s="1"/>
  <c r="P1445" i="2"/>
  <c r="D285" i="25" s="1"/>
  <c r="N1445" i="2"/>
  <c r="M1445" i="2"/>
  <c r="L1445" i="2"/>
  <c r="Q1444" i="2"/>
  <c r="E1008" i="25" s="1"/>
  <c r="P1444" i="2"/>
  <c r="D1008" i="25" s="1"/>
  <c r="N1444" i="2"/>
  <c r="M1444" i="2"/>
  <c r="L1444" i="2"/>
  <c r="Q1443" i="2"/>
  <c r="E1007" i="25" s="1"/>
  <c r="P1443" i="2"/>
  <c r="D1007" i="25" s="1"/>
  <c r="N1443" i="2"/>
  <c r="M1443" i="2"/>
  <c r="L1443" i="2"/>
  <c r="Q1442" i="2"/>
  <c r="E1006" i="25" s="1"/>
  <c r="P1442" i="2"/>
  <c r="D1006" i="25" s="1"/>
  <c r="N1442" i="2"/>
  <c r="M1442" i="2"/>
  <c r="L1442" i="2"/>
  <c r="Q1441" i="2"/>
  <c r="E1005" i="25" s="1"/>
  <c r="P1441" i="2"/>
  <c r="D1005" i="25" s="1"/>
  <c r="N1441" i="2"/>
  <c r="M1441" i="2"/>
  <c r="L1441" i="2"/>
  <c r="Q1440" i="2"/>
  <c r="E1004" i="25" s="1"/>
  <c r="P1440" i="2"/>
  <c r="D1004" i="25" s="1"/>
  <c r="N1440" i="2"/>
  <c r="M1440" i="2"/>
  <c r="L1440" i="2"/>
  <c r="Q1439" i="2"/>
  <c r="E1003" i="25" s="1"/>
  <c r="P1439" i="2"/>
  <c r="D1003" i="25" s="1"/>
  <c r="N1439" i="2"/>
  <c r="M1439" i="2"/>
  <c r="L1439" i="2"/>
  <c r="Q1438" i="2"/>
  <c r="E1002" i="25" s="1"/>
  <c r="P1438" i="2"/>
  <c r="D1002" i="25" s="1"/>
  <c r="N1438" i="2"/>
  <c r="M1438" i="2"/>
  <c r="L1438" i="2"/>
  <c r="Q1437" i="2"/>
  <c r="E1001" i="25" s="1"/>
  <c r="P1437" i="2"/>
  <c r="D1001" i="25" s="1"/>
  <c r="N1437" i="2"/>
  <c r="M1437" i="2"/>
  <c r="L1437" i="2"/>
  <c r="Q1433" i="2"/>
  <c r="E586" i="25" s="1"/>
  <c r="P1433" i="2"/>
  <c r="D586" i="25" s="1"/>
  <c r="N1433" i="2"/>
  <c r="M1433" i="2"/>
  <c r="L1433" i="2"/>
  <c r="Q1432" i="2"/>
  <c r="P1432" i="2"/>
  <c r="N1432" i="2"/>
  <c r="M1432" i="2"/>
  <c r="L1432" i="2"/>
  <c r="Q1431" i="2"/>
  <c r="E223" i="25" s="1"/>
  <c r="P1431" i="2"/>
  <c r="D223" i="25" s="1"/>
  <c r="N1431" i="2"/>
  <c r="M1431" i="2"/>
  <c r="L1431" i="2"/>
  <c r="Q1430" i="2"/>
  <c r="E585" i="25" s="1"/>
  <c r="P1430" i="2"/>
  <c r="D585" i="25" s="1"/>
  <c r="N1430" i="2"/>
  <c r="M1430" i="2"/>
  <c r="L1430" i="2"/>
  <c r="Q1429" i="2"/>
  <c r="E1135" i="25" s="1"/>
  <c r="P1429" i="2"/>
  <c r="D1135" i="25" s="1"/>
  <c r="N1429" i="2"/>
  <c r="M1429" i="2"/>
  <c r="L1429" i="2"/>
  <c r="Q1428" i="2"/>
  <c r="E383" i="25" s="1"/>
  <c r="P1428" i="2"/>
  <c r="D383" i="25" s="1"/>
  <c r="N1428" i="2"/>
  <c r="M1428" i="2"/>
  <c r="L1428" i="2"/>
  <c r="Q1381" i="2"/>
  <c r="E1327" i="25" s="1"/>
  <c r="P1381" i="2"/>
  <c r="D1327" i="25" s="1"/>
  <c r="N1381" i="2"/>
  <c r="M1381" i="2"/>
  <c r="L1381" i="2"/>
  <c r="Q1380" i="2"/>
  <c r="E1471" i="25" s="1"/>
  <c r="P1380" i="2"/>
  <c r="D1471" i="25" s="1"/>
  <c r="N1380" i="2"/>
  <c r="M1380" i="2"/>
  <c r="L1380" i="2"/>
  <c r="Q1379" i="2"/>
  <c r="E139" i="25" s="1"/>
  <c r="P1379" i="2"/>
  <c r="D139" i="25" s="1"/>
  <c r="N1379" i="2"/>
  <c r="M1379" i="2"/>
  <c r="L1379" i="2"/>
  <c r="Q1378" i="2"/>
  <c r="E192" i="25" s="1"/>
  <c r="P1378" i="2"/>
  <c r="D192" i="25" s="1"/>
  <c r="N1378" i="2"/>
  <c r="M1378" i="2"/>
  <c r="L1378" i="2"/>
  <c r="Q1377" i="2"/>
  <c r="E1347" i="25" s="1"/>
  <c r="P1377" i="2"/>
  <c r="D1347" i="25" s="1"/>
  <c r="N1377" i="2"/>
  <c r="M1377" i="2"/>
  <c r="L1377" i="2"/>
  <c r="Q1376" i="2"/>
  <c r="E999" i="25" s="1"/>
  <c r="P1376" i="2"/>
  <c r="D999" i="25" s="1"/>
  <c r="N1376" i="2"/>
  <c r="M1376" i="2"/>
  <c r="L1376" i="2"/>
  <c r="Q1375" i="2"/>
  <c r="E998" i="25" s="1"/>
  <c r="P1375" i="2"/>
  <c r="D998" i="25" s="1"/>
  <c r="N1375" i="2"/>
  <c r="M1375" i="2"/>
  <c r="L1375" i="2"/>
  <c r="Q1374" i="2"/>
  <c r="E436" i="25" s="1"/>
  <c r="P1374" i="2"/>
  <c r="D436" i="25" s="1"/>
  <c r="N1374" i="2"/>
  <c r="M1374" i="2"/>
  <c r="L1374" i="2"/>
  <c r="Q1373" i="2"/>
  <c r="E256" i="25" s="1"/>
  <c r="P1373" i="2"/>
  <c r="D256" i="25" s="1"/>
  <c r="N1373" i="2"/>
  <c r="M1373" i="2"/>
  <c r="L1373" i="2"/>
  <c r="Q1372" i="2"/>
  <c r="E1354" i="25" s="1"/>
  <c r="P1372" i="2"/>
  <c r="D1354" i="25" s="1"/>
  <c r="N1372" i="2"/>
  <c r="M1372" i="2"/>
  <c r="L1372" i="2"/>
  <c r="Q1371" i="2"/>
  <c r="E1348" i="25" s="1"/>
  <c r="P1371" i="2"/>
  <c r="D1348" i="25" s="1"/>
  <c r="N1371" i="2"/>
  <c r="M1371" i="2"/>
  <c r="L1371" i="2"/>
  <c r="Q1370" i="2"/>
  <c r="E138" i="25" s="1"/>
  <c r="P1370" i="2"/>
  <c r="D138" i="25" s="1"/>
  <c r="N1370" i="2"/>
  <c r="M1370" i="2"/>
  <c r="L1370" i="2"/>
  <c r="Q1369" i="2"/>
  <c r="E140" i="25" s="1"/>
  <c r="P1369" i="2"/>
  <c r="D140" i="25" s="1"/>
  <c r="N1369" i="2"/>
  <c r="M1369" i="2"/>
  <c r="L1369" i="2"/>
  <c r="Q1368" i="2"/>
  <c r="E137" i="25" s="1"/>
  <c r="P1368" i="2"/>
  <c r="D137" i="25" s="1"/>
  <c r="N1368" i="2"/>
  <c r="M1368" i="2"/>
  <c r="L1368" i="2"/>
  <c r="Q1367" i="2"/>
  <c r="E382" i="25" s="1"/>
  <c r="P1367" i="2"/>
  <c r="D382" i="25" s="1"/>
  <c r="N1367" i="2"/>
  <c r="M1367" i="2"/>
  <c r="L1367" i="2"/>
  <c r="Q1366" i="2"/>
  <c r="E577" i="25" s="1"/>
  <c r="P1366" i="2"/>
  <c r="D577" i="25" s="1"/>
  <c r="N1366" i="2"/>
  <c r="M1366" i="2"/>
  <c r="L1366" i="2"/>
  <c r="Q1365" i="2"/>
  <c r="E435" i="25" s="1"/>
  <c r="P1365" i="2"/>
  <c r="D435" i="25" s="1"/>
  <c r="N1365" i="2"/>
  <c r="M1365" i="2"/>
  <c r="L1365" i="2"/>
  <c r="Q1364" i="2"/>
  <c r="E576" i="25" s="1"/>
  <c r="P1364" i="2"/>
  <c r="D576" i="25" s="1"/>
  <c r="N1364" i="2"/>
  <c r="M1364" i="2"/>
  <c r="L1364" i="2"/>
  <c r="Q1363" i="2"/>
  <c r="E116" i="25" s="1"/>
  <c r="P1363" i="2"/>
  <c r="D116" i="25" s="1"/>
  <c r="N1363" i="2"/>
  <c r="M1363" i="2"/>
  <c r="L1363" i="2"/>
  <c r="Q1362" i="2"/>
  <c r="E1346" i="25" s="1"/>
  <c r="P1362" i="2"/>
  <c r="D1346" i="25" s="1"/>
  <c r="N1362" i="2"/>
  <c r="M1362" i="2"/>
  <c r="L1362" i="2"/>
  <c r="Q1361" i="2"/>
  <c r="E1412" i="25" s="1"/>
  <c r="P1361" i="2"/>
  <c r="D1412" i="25" s="1"/>
  <c r="N1361" i="2"/>
  <c r="M1361" i="2"/>
  <c r="L1361" i="2"/>
  <c r="Q1360" i="2"/>
  <c r="E1411" i="25" s="1"/>
  <c r="P1360" i="2"/>
  <c r="D1411" i="25" s="1"/>
  <c r="N1360" i="2"/>
  <c r="M1360" i="2"/>
  <c r="L1360" i="2"/>
  <c r="Q1359" i="2"/>
  <c r="E1345" i="25" s="1"/>
  <c r="P1359" i="2"/>
  <c r="D1345" i="25" s="1"/>
  <c r="N1359" i="2"/>
  <c r="M1359" i="2"/>
  <c r="L1359" i="2"/>
  <c r="Q1358" i="2"/>
  <c r="E1344" i="25" s="1"/>
  <c r="P1358" i="2"/>
  <c r="D1344" i="25" s="1"/>
  <c r="N1358" i="2"/>
  <c r="M1358" i="2"/>
  <c r="L1358" i="2"/>
  <c r="Q1357" i="2"/>
  <c r="E1343" i="25" s="1"/>
  <c r="P1357" i="2"/>
  <c r="D1343" i="25" s="1"/>
  <c r="N1357" i="2"/>
  <c r="M1357" i="2"/>
  <c r="L1357" i="2"/>
  <c r="Q1356" i="2"/>
  <c r="E244" i="25" s="1"/>
  <c r="P1356" i="2"/>
  <c r="D244" i="25" s="1"/>
  <c r="N1356" i="2"/>
  <c r="M1356" i="2"/>
  <c r="L1356" i="2"/>
  <c r="Q1355" i="2"/>
  <c r="E156" i="25" s="1"/>
  <c r="P1355" i="2"/>
  <c r="D156" i="25" s="1"/>
  <c r="N1355" i="2"/>
  <c r="M1355" i="2"/>
  <c r="L1355" i="2"/>
  <c r="Q1354" i="2"/>
  <c r="E155" i="25" s="1"/>
  <c r="P1354" i="2"/>
  <c r="D155" i="25" s="1"/>
  <c r="N1354" i="2"/>
  <c r="M1354" i="2"/>
  <c r="L1354" i="2"/>
  <c r="Q1353" i="2"/>
  <c r="E1431" i="25" s="1"/>
  <c r="P1353" i="2"/>
  <c r="D1431" i="25" s="1"/>
  <c r="N1353" i="2"/>
  <c r="M1353" i="2"/>
  <c r="L1353" i="2"/>
  <c r="Q1352" i="2"/>
  <c r="E1430" i="25" s="1"/>
  <c r="P1352" i="2"/>
  <c r="D1430" i="25" s="1"/>
  <c r="N1352" i="2"/>
  <c r="M1352" i="2"/>
  <c r="L1352" i="2"/>
  <c r="Q1351" i="2"/>
  <c r="E1429" i="25" s="1"/>
  <c r="P1351" i="2"/>
  <c r="D1429" i="25" s="1"/>
  <c r="N1351" i="2"/>
  <c r="M1351" i="2"/>
  <c r="L1351" i="2"/>
  <c r="Q1350" i="2"/>
  <c r="E1470" i="25" s="1"/>
  <c r="P1350" i="2"/>
  <c r="D1470" i="25" s="1"/>
  <c r="N1350" i="2"/>
  <c r="M1350" i="2"/>
  <c r="L1350" i="2"/>
  <c r="Q1349" i="2"/>
  <c r="E1499" i="25" s="1"/>
  <c r="P1349" i="2"/>
  <c r="D1499" i="25" s="1"/>
  <c r="N1349" i="2"/>
  <c r="M1349" i="2"/>
  <c r="L1349" i="2"/>
  <c r="Q1346" i="2"/>
  <c r="E1745" i="25" s="1"/>
  <c r="K1745" i="25" s="1"/>
  <c r="P1346" i="2"/>
  <c r="D1745" i="25" s="1"/>
  <c r="J1745" i="25" s="1"/>
  <c r="N1346" i="2"/>
  <c r="M1346" i="2"/>
  <c r="L1346" i="2"/>
  <c r="Q1345" i="2"/>
  <c r="E1744" i="25" s="1"/>
  <c r="K1744" i="25" s="1"/>
  <c r="P1345" i="2"/>
  <c r="D1744" i="25" s="1"/>
  <c r="J1744" i="25" s="1"/>
  <c r="N1345" i="2"/>
  <c r="M1345" i="2"/>
  <c r="L1345" i="2"/>
  <c r="Q1344" i="2"/>
  <c r="E1743" i="25" s="1"/>
  <c r="K1743" i="25" s="1"/>
  <c r="P1344" i="2"/>
  <c r="D1743" i="25" s="1"/>
  <c r="J1743" i="25" s="1"/>
  <c r="N1344" i="2"/>
  <c r="M1344" i="2"/>
  <c r="L1344" i="2"/>
  <c r="Q1343" i="2"/>
  <c r="E1742" i="25" s="1"/>
  <c r="K1742" i="25" s="1"/>
  <c r="P1343" i="2"/>
  <c r="D1742" i="25" s="1"/>
  <c r="J1742" i="25" s="1"/>
  <c r="N1343" i="2"/>
  <c r="M1343" i="2"/>
  <c r="L1343" i="2"/>
  <c r="Q1342" i="2"/>
  <c r="E1741" i="25" s="1"/>
  <c r="K1741" i="25" s="1"/>
  <c r="P1342" i="2"/>
  <c r="D1741" i="25" s="1"/>
  <c r="J1741" i="25" s="1"/>
  <c r="N1342" i="2"/>
  <c r="M1342" i="2"/>
  <c r="L1342" i="2"/>
  <c r="Q1341" i="2"/>
  <c r="E1740" i="25" s="1"/>
  <c r="K1740" i="25" s="1"/>
  <c r="P1341" i="2"/>
  <c r="D1740" i="25" s="1"/>
  <c r="J1740" i="25" s="1"/>
  <c r="N1341" i="2"/>
  <c r="M1341" i="2"/>
  <c r="L1341" i="2"/>
  <c r="Q1340" i="2"/>
  <c r="E1739" i="25" s="1"/>
  <c r="K1739" i="25" s="1"/>
  <c r="P1340" i="2"/>
  <c r="D1739" i="25" s="1"/>
  <c r="J1739" i="25" s="1"/>
  <c r="N1340" i="2"/>
  <c r="M1340" i="2"/>
  <c r="L1340" i="2"/>
  <c r="Q1339" i="2"/>
  <c r="E1738" i="25" s="1"/>
  <c r="K1738" i="25" s="1"/>
  <c r="P1339" i="2"/>
  <c r="D1738" i="25" s="1"/>
  <c r="J1738" i="25" s="1"/>
  <c r="N1339" i="2"/>
  <c r="M1339" i="2"/>
  <c r="L1339" i="2"/>
  <c r="Q1338" i="2"/>
  <c r="E1737" i="25" s="1"/>
  <c r="K1737" i="25" s="1"/>
  <c r="P1338" i="2"/>
  <c r="D1737" i="25" s="1"/>
  <c r="J1737" i="25" s="1"/>
  <c r="N1338" i="2"/>
  <c r="M1338" i="2"/>
  <c r="L1338" i="2"/>
  <c r="Q1336" i="2"/>
  <c r="E837" i="25" s="1"/>
  <c r="P1336" i="2"/>
  <c r="D837" i="25" s="1"/>
  <c r="N1336" i="2"/>
  <c r="M1336" i="2"/>
  <c r="L1336" i="2"/>
  <c r="Q1335" i="2"/>
  <c r="E836" i="25" s="1"/>
  <c r="P1335" i="2"/>
  <c r="D836" i="25" s="1"/>
  <c r="N1335" i="2"/>
  <c r="M1335" i="2"/>
  <c r="L1335" i="2"/>
  <c r="Q1334" i="2"/>
  <c r="E848" i="25" s="1"/>
  <c r="P1334" i="2"/>
  <c r="D848" i="25" s="1"/>
  <c r="N1334" i="2"/>
  <c r="M1334" i="2"/>
  <c r="L1334" i="2"/>
  <c r="Q1333" i="2"/>
  <c r="E847" i="25" s="1"/>
  <c r="P1333" i="2"/>
  <c r="D847" i="25" s="1"/>
  <c r="N1333" i="2"/>
  <c r="M1333" i="2"/>
  <c r="L1333" i="2"/>
  <c r="Q1332" i="2"/>
  <c r="E840" i="25" s="1"/>
  <c r="P1332" i="2"/>
  <c r="D840" i="25" s="1"/>
  <c r="N1332" i="2"/>
  <c r="M1332" i="2"/>
  <c r="L1332" i="2"/>
  <c r="Q1331" i="2"/>
  <c r="E786" i="25" s="1"/>
  <c r="P1331" i="2"/>
  <c r="D786" i="25" s="1"/>
  <c r="N1331" i="2"/>
  <c r="M1331" i="2"/>
  <c r="L1331" i="2"/>
  <c r="Q1330" i="2"/>
  <c r="E842" i="25" s="1"/>
  <c r="P1330" i="2"/>
  <c r="D842" i="25" s="1"/>
  <c r="N1330" i="2"/>
  <c r="M1330" i="2"/>
  <c r="L1330" i="2"/>
  <c r="Q1329" i="2"/>
  <c r="E850" i="25" s="1"/>
  <c r="P1329" i="2"/>
  <c r="D850" i="25" s="1"/>
  <c r="N1329" i="2"/>
  <c r="M1329" i="2"/>
  <c r="L1329" i="2"/>
  <c r="Q1328" i="2"/>
  <c r="E841" i="25" s="1"/>
  <c r="P1328" i="2"/>
  <c r="D841" i="25" s="1"/>
  <c r="N1328" i="2"/>
  <c r="M1328" i="2"/>
  <c r="L1328" i="2"/>
  <c r="Q1327" i="2"/>
  <c r="E839" i="25" s="1"/>
  <c r="P1327" i="2"/>
  <c r="D839" i="25" s="1"/>
  <c r="N1327" i="2"/>
  <c r="M1327" i="2"/>
  <c r="L1327" i="2"/>
  <c r="Q1326" i="2"/>
  <c r="E835" i="25" s="1"/>
  <c r="P1326" i="2"/>
  <c r="D835" i="25" s="1"/>
  <c r="N1326" i="2"/>
  <c r="M1326" i="2"/>
  <c r="L1326" i="2"/>
  <c r="Q1325" i="2"/>
  <c r="E834" i="25" s="1"/>
  <c r="P1325" i="2"/>
  <c r="D834" i="25" s="1"/>
  <c r="N1325" i="2"/>
  <c r="M1325" i="2"/>
  <c r="L1325" i="2"/>
  <c r="Q1324" i="2"/>
  <c r="E833" i="25" s="1"/>
  <c r="P1324" i="2"/>
  <c r="D833" i="25" s="1"/>
  <c r="N1324" i="2"/>
  <c r="M1324" i="2"/>
  <c r="L1324" i="2"/>
  <c r="Q1323" i="2"/>
  <c r="E832" i="25" s="1"/>
  <c r="P1323" i="2"/>
  <c r="D832" i="25" s="1"/>
  <c r="N1323" i="2"/>
  <c r="M1323" i="2"/>
  <c r="L1323" i="2"/>
  <c r="Q1322" i="2"/>
  <c r="E831" i="25" s="1"/>
  <c r="P1322" i="2"/>
  <c r="D831" i="25" s="1"/>
  <c r="N1322" i="2"/>
  <c r="M1322" i="2"/>
  <c r="L1322" i="2"/>
  <c r="Q1320" i="2"/>
  <c r="E827" i="25" s="1"/>
  <c r="P1320" i="2"/>
  <c r="D827" i="25" s="1"/>
  <c r="N1320" i="2"/>
  <c r="M1320" i="2"/>
  <c r="L1320" i="2"/>
  <c r="Q1319" i="2"/>
  <c r="E826" i="25" s="1"/>
  <c r="P1319" i="2"/>
  <c r="D826" i="25" s="1"/>
  <c r="N1319" i="2"/>
  <c r="M1319" i="2"/>
  <c r="L1319" i="2"/>
  <c r="Q1318" i="2"/>
  <c r="E825" i="25" s="1"/>
  <c r="P1318" i="2"/>
  <c r="D825" i="25" s="1"/>
  <c r="N1318" i="2"/>
  <c r="M1318" i="2"/>
  <c r="L1318" i="2"/>
  <c r="Q1316" i="2"/>
  <c r="E830" i="25" s="1"/>
  <c r="P1316" i="2"/>
  <c r="D830" i="25" s="1"/>
  <c r="N1316" i="2"/>
  <c r="M1316" i="2"/>
  <c r="L1316" i="2"/>
  <c r="Q1315" i="2"/>
  <c r="E823" i="25" s="1"/>
  <c r="P1315" i="2"/>
  <c r="D823" i="25" s="1"/>
  <c r="N1315" i="2"/>
  <c r="M1315" i="2"/>
  <c r="L1315" i="2"/>
  <c r="Q1314" i="2"/>
  <c r="E822" i="25" s="1"/>
  <c r="P1314" i="2"/>
  <c r="D822" i="25" s="1"/>
  <c r="N1314" i="2"/>
  <c r="M1314" i="2"/>
  <c r="L1314" i="2"/>
  <c r="Q1313" i="2"/>
  <c r="E821" i="25" s="1"/>
  <c r="P1313" i="2"/>
  <c r="D821" i="25" s="1"/>
  <c r="N1313" i="2"/>
  <c r="M1313" i="2"/>
  <c r="L1313" i="2"/>
  <c r="Q1312" i="2"/>
  <c r="E820" i="25" s="1"/>
  <c r="P1312" i="2"/>
  <c r="D820" i="25" s="1"/>
  <c r="N1312" i="2"/>
  <c r="M1312" i="2"/>
  <c r="L1312" i="2"/>
  <c r="Q1311" i="2"/>
  <c r="E819" i="25" s="1"/>
  <c r="P1311" i="2"/>
  <c r="D819" i="25" s="1"/>
  <c r="N1311" i="2"/>
  <c r="M1311" i="2"/>
  <c r="L1311" i="2"/>
  <c r="Q1310" i="2"/>
  <c r="E818" i="25" s="1"/>
  <c r="P1310" i="2"/>
  <c r="D818" i="25" s="1"/>
  <c r="N1310" i="2"/>
  <c r="M1310" i="2"/>
  <c r="L1310" i="2"/>
  <c r="Q1309" i="2"/>
  <c r="E817" i="25" s="1"/>
  <c r="P1309" i="2"/>
  <c r="D817" i="25" s="1"/>
  <c r="N1309" i="2"/>
  <c r="M1309" i="2"/>
  <c r="L1309" i="2"/>
  <c r="Q1308" i="2"/>
  <c r="E816" i="25" s="1"/>
  <c r="P1308" i="2"/>
  <c r="D816" i="25" s="1"/>
  <c r="N1308" i="2"/>
  <c r="M1308" i="2"/>
  <c r="L1308" i="2"/>
  <c r="Q1307" i="2"/>
  <c r="E815" i="25" s="1"/>
  <c r="P1307" i="2"/>
  <c r="D815" i="25" s="1"/>
  <c r="N1307" i="2"/>
  <c r="M1307" i="2"/>
  <c r="L1307" i="2"/>
  <c r="Q1306" i="2"/>
  <c r="E814" i="25" s="1"/>
  <c r="P1306" i="2"/>
  <c r="D814" i="25" s="1"/>
  <c r="N1306" i="2"/>
  <c r="M1306" i="2"/>
  <c r="L1306" i="2"/>
  <c r="Q1305" i="2"/>
  <c r="E813" i="25" s="1"/>
  <c r="P1305" i="2"/>
  <c r="D813" i="25" s="1"/>
  <c r="N1305" i="2"/>
  <c r="M1305" i="2"/>
  <c r="L1305" i="2"/>
  <c r="Q1303" i="2"/>
  <c r="E811" i="25" s="1"/>
  <c r="P1303" i="2"/>
  <c r="D811" i="25" s="1"/>
  <c r="N1303" i="2"/>
  <c r="M1303" i="2"/>
  <c r="L1303" i="2"/>
  <c r="Q1302" i="2"/>
  <c r="E810" i="25" s="1"/>
  <c r="P1302" i="2"/>
  <c r="D810" i="25" s="1"/>
  <c r="N1302" i="2"/>
  <c r="M1302" i="2"/>
  <c r="L1302" i="2"/>
  <c r="Q1301" i="2"/>
  <c r="E809" i="25" s="1"/>
  <c r="P1301" i="2"/>
  <c r="D809" i="25" s="1"/>
  <c r="N1301" i="2"/>
  <c r="M1301" i="2"/>
  <c r="L1301" i="2"/>
  <c r="Q1300" i="2"/>
  <c r="E808" i="25" s="1"/>
  <c r="P1300" i="2"/>
  <c r="D808" i="25" s="1"/>
  <c r="N1300" i="2"/>
  <c r="M1300" i="2"/>
  <c r="L1300" i="2"/>
  <c r="Q1299" i="2"/>
  <c r="E807" i="25" s="1"/>
  <c r="P1299" i="2"/>
  <c r="D807" i="25" s="1"/>
  <c r="N1299" i="2"/>
  <c r="M1299" i="2"/>
  <c r="L1299" i="2"/>
  <c r="Q1297" i="2"/>
  <c r="E805" i="25" s="1"/>
  <c r="P1297" i="2"/>
  <c r="D805" i="25" s="1"/>
  <c r="N1297" i="2"/>
  <c r="M1297" i="2"/>
  <c r="L1297" i="2"/>
  <c r="Q1296" i="2"/>
  <c r="E803" i="25" s="1"/>
  <c r="P1296" i="2"/>
  <c r="D803" i="25" s="1"/>
  <c r="N1296" i="2"/>
  <c r="M1296" i="2"/>
  <c r="L1296" i="2"/>
  <c r="Q1295" i="2"/>
  <c r="E802" i="25" s="1"/>
  <c r="P1295" i="2"/>
  <c r="D802" i="25" s="1"/>
  <c r="N1295" i="2"/>
  <c r="M1295" i="2"/>
  <c r="L1295" i="2"/>
  <c r="Q1294" i="2"/>
  <c r="E801" i="25" s="1"/>
  <c r="P1294" i="2"/>
  <c r="D801" i="25" s="1"/>
  <c r="N1294" i="2"/>
  <c r="M1294" i="2"/>
  <c r="L1294" i="2"/>
  <c r="Q1292" i="2"/>
  <c r="E800" i="25" s="1"/>
  <c r="P1292" i="2"/>
  <c r="D800" i="25" s="1"/>
  <c r="N1292" i="2"/>
  <c r="M1292" i="2"/>
  <c r="L1292" i="2"/>
  <c r="Q1291" i="2"/>
  <c r="E792" i="25" s="1"/>
  <c r="P1291" i="2"/>
  <c r="D792" i="25" s="1"/>
  <c r="N1291" i="2"/>
  <c r="M1291" i="2"/>
  <c r="L1291" i="2"/>
  <c r="Q1290" i="2"/>
  <c r="E788" i="25" s="1"/>
  <c r="P1290" i="2"/>
  <c r="D788" i="25" s="1"/>
  <c r="N1290" i="2"/>
  <c r="M1290" i="2"/>
  <c r="L1290" i="2"/>
  <c r="Q1289" i="2"/>
  <c r="E799" i="25" s="1"/>
  <c r="P1289" i="2"/>
  <c r="D799" i="25" s="1"/>
  <c r="N1289" i="2"/>
  <c r="M1289" i="2"/>
  <c r="L1289" i="2"/>
  <c r="Q1288" i="2"/>
  <c r="E798" i="25" s="1"/>
  <c r="P1288" i="2"/>
  <c r="D798" i="25" s="1"/>
  <c r="N1288" i="2"/>
  <c r="M1288" i="2"/>
  <c r="L1288" i="2"/>
  <c r="Q1287" i="2"/>
  <c r="E797" i="25" s="1"/>
  <c r="P1287" i="2"/>
  <c r="D797" i="25" s="1"/>
  <c r="N1287" i="2"/>
  <c r="M1287" i="2"/>
  <c r="L1287" i="2"/>
  <c r="Q1286" i="2"/>
  <c r="E796" i="25" s="1"/>
  <c r="P1286" i="2"/>
  <c r="D796" i="25" s="1"/>
  <c r="N1286" i="2"/>
  <c r="M1286" i="2"/>
  <c r="L1286" i="2"/>
  <c r="Q1285" i="2"/>
  <c r="E829" i="25" s="1"/>
  <c r="P1285" i="2"/>
  <c r="D829" i="25" s="1"/>
  <c r="N1285" i="2"/>
  <c r="M1285" i="2"/>
  <c r="L1285" i="2"/>
  <c r="Q1284" i="2"/>
  <c r="E795" i="25" s="1"/>
  <c r="P1284" i="2"/>
  <c r="D795" i="25" s="1"/>
  <c r="N1284" i="2"/>
  <c r="M1284" i="2"/>
  <c r="L1284" i="2"/>
  <c r="Q1283" i="2"/>
  <c r="E794" i="25" s="1"/>
  <c r="P1283" i="2"/>
  <c r="D794" i="25" s="1"/>
  <c r="N1283" i="2"/>
  <c r="M1283" i="2"/>
  <c r="L1283" i="2"/>
  <c r="Q1282" i="2"/>
  <c r="E804" i="25" s="1"/>
  <c r="P1282" i="2"/>
  <c r="D804" i="25" s="1"/>
  <c r="N1282" i="2"/>
  <c r="M1282" i="2"/>
  <c r="L1282" i="2"/>
  <c r="Q1281" i="2"/>
  <c r="E790" i="25" s="1"/>
  <c r="P1281" i="2"/>
  <c r="D790" i="25" s="1"/>
  <c r="N1281" i="2"/>
  <c r="M1281" i="2"/>
  <c r="L1281" i="2"/>
  <c r="Q1280" i="2"/>
  <c r="E791" i="25" s="1"/>
  <c r="P1280" i="2"/>
  <c r="D791" i="25" s="1"/>
  <c r="N1280" i="2"/>
  <c r="M1280" i="2"/>
  <c r="L1280" i="2"/>
  <c r="Q1279" i="2"/>
  <c r="E789" i="25" s="1"/>
  <c r="P1279" i="2"/>
  <c r="D789" i="25" s="1"/>
  <c r="N1279" i="2"/>
  <c r="M1279" i="2"/>
  <c r="L1279" i="2"/>
  <c r="Q1278" i="2"/>
  <c r="E787" i="25" s="1"/>
  <c r="P1278" i="2"/>
  <c r="D787" i="25" s="1"/>
  <c r="N1278" i="2"/>
  <c r="M1278" i="2"/>
  <c r="L1278" i="2"/>
  <c r="Q1277" i="2"/>
  <c r="E785" i="25" s="1"/>
  <c r="P1277" i="2"/>
  <c r="D785" i="25" s="1"/>
  <c r="N1277" i="2"/>
  <c r="M1277" i="2"/>
  <c r="L1277" i="2"/>
  <c r="Q1276" i="2"/>
  <c r="E784" i="25" s="1"/>
  <c r="P1276" i="2"/>
  <c r="D784" i="25" s="1"/>
  <c r="N1276" i="2"/>
  <c r="M1276" i="2"/>
  <c r="L1276" i="2"/>
  <c r="Q1274" i="2"/>
  <c r="E782" i="25" s="1"/>
  <c r="P1274" i="2"/>
  <c r="D782" i="25" s="1"/>
  <c r="N1274" i="2"/>
  <c r="M1274" i="2"/>
  <c r="L1274" i="2"/>
  <c r="Q1273" i="2"/>
  <c r="E781" i="25" s="1"/>
  <c r="P1273" i="2"/>
  <c r="D781" i="25" s="1"/>
  <c r="N1273" i="2"/>
  <c r="M1273" i="2"/>
  <c r="L1273" i="2"/>
  <c r="Q1272" i="2"/>
  <c r="E1101" i="25" s="1"/>
  <c r="P1272" i="2"/>
  <c r="D1101" i="25" s="1"/>
  <c r="N1272" i="2"/>
  <c r="M1272" i="2"/>
  <c r="L1272" i="2"/>
  <c r="Q1271" i="2"/>
  <c r="E1100" i="25" s="1"/>
  <c r="P1271" i="2"/>
  <c r="D1100" i="25" s="1"/>
  <c r="N1271" i="2"/>
  <c r="M1271" i="2"/>
  <c r="L1271" i="2"/>
  <c r="Q1269" i="2"/>
  <c r="E779" i="25" s="1"/>
  <c r="P1269" i="2"/>
  <c r="D779" i="25" s="1"/>
  <c r="N1269" i="2"/>
  <c r="M1269" i="2"/>
  <c r="L1269" i="2"/>
  <c r="Q1268" i="2"/>
  <c r="E778" i="25" s="1"/>
  <c r="P1268" i="2"/>
  <c r="D778" i="25" s="1"/>
  <c r="N1268" i="2"/>
  <c r="M1268" i="2"/>
  <c r="L1268" i="2"/>
  <c r="Q1267" i="2"/>
  <c r="E777" i="25" s="1"/>
  <c r="P1267" i="2"/>
  <c r="D777" i="25" s="1"/>
  <c r="N1267" i="2"/>
  <c r="M1267" i="2"/>
  <c r="L1267" i="2"/>
  <c r="Q1266" i="2"/>
  <c r="E776" i="25" s="1"/>
  <c r="P1266" i="2"/>
  <c r="D776" i="25" s="1"/>
  <c r="N1266" i="2"/>
  <c r="M1266" i="2"/>
  <c r="L1266" i="2"/>
  <c r="Q1265" i="2"/>
  <c r="E775" i="25" s="1"/>
  <c r="P1265" i="2"/>
  <c r="D775" i="25" s="1"/>
  <c r="N1265" i="2"/>
  <c r="M1265" i="2"/>
  <c r="L1265" i="2"/>
  <c r="Q1263" i="2"/>
  <c r="E773" i="25" s="1"/>
  <c r="P1263" i="2"/>
  <c r="D773" i="25" s="1"/>
  <c r="N1263" i="2"/>
  <c r="M1263" i="2"/>
  <c r="L1263" i="2"/>
  <c r="Q1262" i="2"/>
  <c r="E772" i="25" s="1"/>
  <c r="P1262" i="2"/>
  <c r="D772" i="25" s="1"/>
  <c r="N1262" i="2"/>
  <c r="M1262" i="2"/>
  <c r="L1262" i="2"/>
  <c r="Q1261" i="2"/>
  <c r="E771" i="25" s="1"/>
  <c r="P1261" i="2"/>
  <c r="D771" i="25" s="1"/>
  <c r="N1261" i="2"/>
  <c r="M1261" i="2"/>
  <c r="L1261" i="2"/>
  <c r="Q1260" i="2"/>
  <c r="E770" i="25" s="1"/>
  <c r="P1260" i="2"/>
  <c r="D770" i="25" s="1"/>
  <c r="N1260" i="2"/>
  <c r="M1260" i="2"/>
  <c r="L1260" i="2"/>
  <c r="Q1258" i="2"/>
  <c r="E768" i="25" s="1"/>
  <c r="P1258" i="2"/>
  <c r="D768" i="25" s="1"/>
  <c r="N1258" i="2"/>
  <c r="M1258" i="2"/>
  <c r="L1258" i="2"/>
  <c r="Q1257" i="2"/>
  <c r="E767" i="25" s="1"/>
  <c r="P1257" i="2"/>
  <c r="D767" i="25" s="1"/>
  <c r="N1257" i="2"/>
  <c r="M1257" i="2"/>
  <c r="L1257" i="2"/>
  <c r="Q1256" i="2"/>
  <c r="E766" i="25" s="1"/>
  <c r="P1256" i="2"/>
  <c r="D766" i="25" s="1"/>
  <c r="N1256" i="2"/>
  <c r="M1256" i="2"/>
  <c r="L1256" i="2"/>
  <c r="Q1255" i="2"/>
  <c r="E765" i="25" s="1"/>
  <c r="P1255" i="2"/>
  <c r="D765" i="25" s="1"/>
  <c r="N1255" i="2"/>
  <c r="M1255" i="2"/>
  <c r="L1255" i="2"/>
  <c r="Q1254" i="2"/>
  <c r="E764" i="25" s="1"/>
  <c r="P1254" i="2"/>
  <c r="D764" i="25" s="1"/>
  <c r="N1254" i="2"/>
  <c r="M1254" i="2"/>
  <c r="L1254" i="2"/>
  <c r="Q1253" i="2"/>
  <c r="E763" i="25" s="1"/>
  <c r="P1253" i="2"/>
  <c r="D763" i="25" s="1"/>
  <c r="N1253" i="2"/>
  <c r="M1253" i="2"/>
  <c r="L1253" i="2"/>
  <c r="Q1251" i="2"/>
  <c r="E761" i="25" s="1"/>
  <c r="P1251" i="2"/>
  <c r="D761" i="25" s="1"/>
  <c r="N1251" i="2"/>
  <c r="M1251" i="2"/>
  <c r="L1251" i="2"/>
  <c r="Q1250" i="2"/>
  <c r="E760" i="25" s="1"/>
  <c r="P1250" i="2"/>
  <c r="D760" i="25" s="1"/>
  <c r="N1250" i="2"/>
  <c r="M1250" i="2"/>
  <c r="L1250" i="2"/>
  <c r="Q1249" i="2"/>
  <c r="E759" i="25" s="1"/>
  <c r="P1249" i="2"/>
  <c r="D759" i="25" s="1"/>
  <c r="N1249" i="2"/>
  <c r="M1249" i="2"/>
  <c r="L1249" i="2"/>
  <c r="Q1248" i="2"/>
  <c r="E758" i="25" s="1"/>
  <c r="P1248" i="2"/>
  <c r="D758" i="25" s="1"/>
  <c r="N1248" i="2"/>
  <c r="M1248" i="2"/>
  <c r="L1248" i="2"/>
  <c r="Q1247" i="2"/>
  <c r="E757" i="25" s="1"/>
  <c r="P1247" i="2"/>
  <c r="D757" i="25" s="1"/>
  <c r="N1247" i="2"/>
  <c r="M1247" i="2"/>
  <c r="L1247" i="2"/>
  <c r="Q1246" i="2"/>
  <c r="E756" i="25" s="1"/>
  <c r="P1246" i="2"/>
  <c r="D756" i="25" s="1"/>
  <c r="N1246" i="2"/>
  <c r="M1246" i="2"/>
  <c r="L1246" i="2"/>
  <c r="Q1244" i="2"/>
  <c r="E754" i="25" s="1"/>
  <c r="P1244" i="2"/>
  <c r="D754" i="25" s="1"/>
  <c r="N1244" i="2"/>
  <c r="M1244" i="2"/>
  <c r="L1244" i="2"/>
  <c r="Q1243" i="2"/>
  <c r="E753" i="25" s="1"/>
  <c r="P1243" i="2"/>
  <c r="D753" i="25" s="1"/>
  <c r="N1243" i="2"/>
  <c r="M1243" i="2"/>
  <c r="L1243" i="2"/>
  <c r="Q1242" i="2"/>
  <c r="E752" i="25" s="1"/>
  <c r="P1242" i="2"/>
  <c r="D752" i="25" s="1"/>
  <c r="N1242" i="2"/>
  <c r="M1242" i="2"/>
  <c r="L1242" i="2"/>
  <c r="Q1241" i="2"/>
  <c r="E751" i="25" s="1"/>
  <c r="P1241" i="2"/>
  <c r="D751" i="25" s="1"/>
  <c r="N1241" i="2"/>
  <c r="M1241" i="2"/>
  <c r="L1241" i="2"/>
  <c r="Q1240" i="2"/>
  <c r="E750" i="25" s="1"/>
  <c r="P1240" i="2"/>
  <c r="D750" i="25" s="1"/>
  <c r="N1240" i="2"/>
  <c r="M1240" i="2"/>
  <c r="L1240" i="2"/>
  <c r="Q1239" i="2"/>
  <c r="E749" i="25" s="1"/>
  <c r="P1239" i="2"/>
  <c r="D749" i="25" s="1"/>
  <c r="N1239" i="2"/>
  <c r="M1239" i="2"/>
  <c r="L1239" i="2"/>
  <c r="Q1238" i="2"/>
  <c r="E748" i="25" s="1"/>
  <c r="P1238" i="2"/>
  <c r="D748" i="25" s="1"/>
  <c r="N1238" i="2"/>
  <c r="M1238" i="2"/>
  <c r="L1238" i="2"/>
  <c r="Q1237" i="2"/>
  <c r="E747" i="25" s="1"/>
  <c r="P1237" i="2"/>
  <c r="D747" i="25" s="1"/>
  <c r="N1237" i="2"/>
  <c r="M1237" i="2"/>
  <c r="L1237" i="2"/>
  <c r="Q1236" i="2"/>
  <c r="E746" i="25" s="1"/>
  <c r="P1236" i="2"/>
  <c r="D746" i="25" s="1"/>
  <c r="N1236" i="2"/>
  <c r="M1236" i="2"/>
  <c r="L1236" i="2"/>
  <c r="Q1235" i="2"/>
  <c r="E745" i="25" s="1"/>
  <c r="P1235" i="2"/>
  <c r="D745" i="25" s="1"/>
  <c r="N1235" i="2"/>
  <c r="M1235" i="2"/>
  <c r="L1235" i="2"/>
  <c r="Q1234" i="2"/>
  <c r="E744" i="25" s="1"/>
  <c r="P1234" i="2"/>
  <c r="D744" i="25" s="1"/>
  <c r="N1234" i="2"/>
  <c r="M1234" i="2"/>
  <c r="L1234" i="2"/>
  <c r="Q1233" i="2"/>
  <c r="E743" i="25" s="1"/>
  <c r="P1233" i="2"/>
  <c r="D743" i="25" s="1"/>
  <c r="N1233" i="2"/>
  <c r="M1233" i="2"/>
  <c r="L1233" i="2"/>
  <c r="Q1231" i="2"/>
  <c r="E741" i="25" s="1"/>
  <c r="P1231" i="2"/>
  <c r="D741" i="25" s="1"/>
  <c r="N1231" i="2"/>
  <c r="M1231" i="2"/>
  <c r="L1231" i="2"/>
  <c r="Q1230" i="2"/>
  <c r="E740" i="25" s="1"/>
  <c r="P1230" i="2"/>
  <c r="D740" i="25" s="1"/>
  <c r="N1230" i="2"/>
  <c r="M1230" i="2"/>
  <c r="L1230" i="2"/>
  <c r="Q1229" i="2"/>
  <c r="E739" i="25" s="1"/>
  <c r="P1229" i="2"/>
  <c r="D739" i="25" s="1"/>
  <c r="N1229" i="2"/>
  <c r="M1229" i="2"/>
  <c r="L1229" i="2"/>
  <c r="Q1228" i="2"/>
  <c r="E738" i="25" s="1"/>
  <c r="P1228" i="2"/>
  <c r="D738" i="25" s="1"/>
  <c r="N1228" i="2"/>
  <c r="M1228" i="2"/>
  <c r="L1228" i="2"/>
  <c r="Q1227" i="2"/>
  <c r="E737" i="25" s="1"/>
  <c r="P1227" i="2"/>
  <c r="D737" i="25" s="1"/>
  <c r="N1227" i="2"/>
  <c r="M1227" i="2"/>
  <c r="L1227" i="2"/>
  <c r="Q1224" i="2"/>
  <c r="E734" i="25" s="1"/>
  <c r="P1224" i="2"/>
  <c r="D734" i="25" s="1"/>
  <c r="N1224" i="2"/>
  <c r="M1224" i="2"/>
  <c r="L1224" i="2"/>
  <c r="Q1223" i="2"/>
  <c r="E733" i="25" s="1"/>
  <c r="P1223" i="2"/>
  <c r="D733" i="25" s="1"/>
  <c r="N1223" i="2"/>
  <c r="M1223" i="2"/>
  <c r="L1223" i="2"/>
  <c r="Q1222" i="2"/>
  <c r="E732" i="25" s="1"/>
  <c r="P1222" i="2"/>
  <c r="D732" i="25" s="1"/>
  <c r="N1222" i="2"/>
  <c r="M1222" i="2"/>
  <c r="L1222" i="2"/>
  <c r="Q1220" i="2"/>
  <c r="E730" i="25" s="1"/>
  <c r="P1220" i="2"/>
  <c r="D730" i="25" s="1"/>
  <c r="N1220" i="2"/>
  <c r="M1220" i="2"/>
  <c r="L1220" i="2"/>
  <c r="Q1219" i="2"/>
  <c r="E729" i="25" s="1"/>
  <c r="P1219" i="2"/>
  <c r="D729" i="25" s="1"/>
  <c r="N1219" i="2"/>
  <c r="M1219" i="2"/>
  <c r="L1219" i="2"/>
  <c r="Q1217" i="2"/>
  <c r="E727" i="25" s="1"/>
  <c r="P1217" i="2"/>
  <c r="D727" i="25" s="1"/>
  <c r="N1217" i="2"/>
  <c r="M1217" i="2"/>
  <c r="L1217" i="2"/>
  <c r="Q1216" i="2"/>
  <c r="E726" i="25" s="1"/>
  <c r="P1216" i="2"/>
  <c r="D726" i="25" s="1"/>
  <c r="N1216" i="2"/>
  <c r="M1216" i="2"/>
  <c r="L1216" i="2"/>
  <c r="Q1215" i="2"/>
  <c r="E725" i="25" s="1"/>
  <c r="P1215" i="2"/>
  <c r="D725" i="25" s="1"/>
  <c r="N1215" i="2"/>
  <c r="M1215" i="2"/>
  <c r="L1215" i="2"/>
  <c r="Q1214" i="2"/>
  <c r="E724" i="25" s="1"/>
  <c r="P1214" i="2"/>
  <c r="D724" i="25" s="1"/>
  <c r="N1214" i="2"/>
  <c r="M1214" i="2"/>
  <c r="L1214" i="2"/>
  <c r="Q1212" i="2"/>
  <c r="E722" i="25" s="1"/>
  <c r="P1212" i="2"/>
  <c r="D722" i="25" s="1"/>
  <c r="N1212" i="2"/>
  <c r="M1212" i="2"/>
  <c r="L1212" i="2"/>
  <c r="Q1211" i="2"/>
  <c r="E721" i="25" s="1"/>
  <c r="P1211" i="2"/>
  <c r="D721" i="25" s="1"/>
  <c r="N1211" i="2"/>
  <c r="M1211" i="2"/>
  <c r="L1211" i="2"/>
  <c r="Q1209" i="2"/>
  <c r="E719" i="25" s="1"/>
  <c r="P1209" i="2"/>
  <c r="D719" i="25" s="1"/>
  <c r="N1209" i="2"/>
  <c r="M1209" i="2"/>
  <c r="L1209" i="2"/>
  <c r="Q1208" i="2"/>
  <c r="E718" i="25" s="1"/>
  <c r="P1208" i="2"/>
  <c r="D718" i="25" s="1"/>
  <c r="N1208" i="2"/>
  <c r="M1208" i="2"/>
  <c r="L1208" i="2"/>
  <c r="Q1207" i="2"/>
  <c r="E717" i="25" s="1"/>
  <c r="P1207" i="2"/>
  <c r="D717" i="25" s="1"/>
  <c r="N1207" i="2"/>
  <c r="M1207" i="2"/>
  <c r="L1207" i="2"/>
  <c r="Q1206" i="2"/>
  <c r="E716" i="25" s="1"/>
  <c r="P1206" i="2"/>
  <c r="D716" i="25" s="1"/>
  <c r="N1206" i="2"/>
  <c r="M1206" i="2"/>
  <c r="L1206" i="2"/>
  <c r="Q1205" i="2"/>
  <c r="E715" i="25" s="1"/>
  <c r="P1205" i="2"/>
  <c r="D715" i="25" s="1"/>
  <c r="N1205" i="2"/>
  <c r="M1205" i="2"/>
  <c r="L1205" i="2"/>
  <c r="Q1204" i="2"/>
  <c r="E714" i="25" s="1"/>
  <c r="P1204" i="2"/>
  <c r="D714" i="25" s="1"/>
  <c r="N1204" i="2"/>
  <c r="M1204" i="2"/>
  <c r="L1204" i="2"/>
  <c r="Q1203" i="2"/>
  <c r="E712" i="25" s="1"/>
  <c r="P1203" i="2"/>
  <c r="D712" i="25" s="1"/>
  <c r="N1203" i="2"/>
  <c r="M1203" i="2"/>
  <c r="L1203" i="2"/>
  <c r="Q1202" i="2"/>
  <c r="E711" i="25" s="1"/>
  <c r="P1202" i="2"/>
  <c r="D711" i="25" s="1"/>
  <c r="N1202" i="2"/>
  <c r="M1202" i="2"/>
  <c r="L1202" i="2"/>
  <c r="Q1200" i="2"/>
  <c r="E713" i="25" s="1"/>
  <c r="P1200" i="2"/>
  <c r="D713" i="25" s="1"/>
  <c r="N1200" i="2"/>
  <c r="M1200" i="2"/>
  <c r="L1200" i="2"/>
  <c r="Q1199" i="2"/>
  <c r="E708" i="25" s="1"/>
  <c r="P1199" i="2"/>
  <c r="D708" i="25" s="1"/>
  <c r="N1199" i="2"/>
  <c r="M1199" i="2"/>
  <c r="L1199" i="2"/>
  <c r="Q1198" i="2"/>
  <c r="E707" i="25" s="1"/>
  <c r="P1198" i="2"/>
  <c r="D707" i="25" s="1"/>
  <c r="N1198" i="2"/>
  <c r="M1198" i="2"/>
  <c r="L1198" i="2"/>
  <c r="Q1197" i="2"/>
  <c r="E706" i="25" s="1"/>
  <c r="P1197" i="2"/>
  <c r="D706" i="25" s="1"/>
  <c r="N1197" i="2"/>
  <c r="M1197" i="2"/>
  <c r="L1197" i="2"/>
  <c r="Q1196" i="2"/>
  <c r="E710" i="25" s="1"/>
  <c r="P1196" i="2"/>
  <c r="D710" i="25" s="1"/>
  <c r="N1196" i="2"/>
  <c r="M1196" i="2"/>
  <c r="L1196" i="2"/>
  <c r="Q1195" i="2"/>
  <c r="E705" i="25" s="1"/>
  <c r="P1195" i="2"/>
  <c r="D705" i="25" s="1"/>
  <c r="N1195" i="2"/>
  <c r="M1195" i="2"/>
  <c r="L1195" i="2"/>
  <c r="Q1194" i="2"/>
  <c r="E704" i="25" s="1"/>
  <c r="P1194" i="2"/>
  <c r="D704" i="25" s="1"/>
  <c r="N1194" i="2"/>
  <c r="M1194" i="2"/>
  <c r="L1194" i="2"/>
  <c r="Q1193" i="2"/>
  <c r="E703" i="25" s="1"/>
  <c r="P1193" i="2"/>
  <c r="D703" i="25" s="1"/>
  <c r="N1193" i="2"/>
  <c r="M1193" i="2"/>
  <c r="L1193" i="2"/>
  <c r="Q1191" i="2"/>
  <c r="E701" i="25" s="1"/>
  <c r="P1191" i="2"/>
  <c r="D701" i="25" s="1"/>
  <c r="N1191" i="2"/>
  <c r="M1191" i="2"/>
  <c r="L1191" i="2"/>
  <c r="Q1190" i="2"/>
  <c r="E700" i="25" s="1"/>
  <c r="P1190" i="2"/>
  <c r="D700" i="25" s="1"/>
  <c r="N1190" i="2"/>
  <c r="M1190" i="2"/>
  <c r="L1190" i="2"/>
  <c r="Q1189" i="2"/>
  <c r="E699" i="25" s="1"/>
  <c r="P1189" i="2"/>
  <c r="D699" i="25" s="1"/>
  <c r="N1189" i="2"/>
  <c r="M1189" i="2"/>
  <c r="L1189" i="2"/>
  <c r="Q1188" i="2"/>
  <c r="E698" i="25" s="1"/>
  <c r="P1188" i="2"/>
  <c r="D698" i="25" s="1"/>
  <c r="N1188" i="2"/>
  <c r="M1188" i="2"/>
  <c r="L1188" i="2"/>
  <c r="Q1187" i="2"/>
  <c r="E697" i="25" s="1"/>
  <c r="P1187" i="2"/>
  <c r="D697" i="25" s="1"/>
  <c r="N1187" i="2"/>
  <c r="M1187" i="2"/>
  <c r="L1187" i="2"/>
  <c r="Q1186" i="2"/>
  <c r="E696" i="25" s="1"/>
  <c r="P1186" i="2"/>
  <c r="D696" i="25" s="1"/>
  <c r="N1186" i="2"/>
  <c r="M1186" i="2"/>
  <c r="L1186" i="2"/>
  <c r="Q1185" i="2"/>
  <c r="E695" i="25" s="1"/>
  <c r="P1185" i="2"/>
  <c r="D695" i="25" s="1"/>
  <c r="N1185" i="2"/>
  <c r="M1185" i="2"/>
  <c r="L1185" i="2"/>
  <c r="Q1184" i="2"/>
  <c r="E694" i="25" s="1"/>
  <c r="P1184" i="2"/>
  <c r="D694" i="25" s="1"/>
  <c r="N1184" i="2"/>
  <c r="M1184" i="2"/>
  <c r="L1184" i="2"/>
  <c r="Q1183" i="2"/>
  <c r="E693" i="25" s="1"/>
  <c r="P1183" i="2"/>
  <c r="D693" i="25" s="1"/>
  <c r="N1183" i="2"/>
  <c r="M1183" i="2"/>
  <c r="L1183" i="2"/>
  <c r="Q1182" i="2"/>
  <c r="E692" i="25" s="1"/>
  <c r="P1182" i="2"/>
  <c r="D692" i="25" s="1"/>
  <c r="N1182" i="2"/>
  <c r="M1182" i="2"/>
  <c r="L1182" i="2"/>
  <c r="Q1181" i="2"/>
  <c r="E691" i="25" s="1"/>
  <c r="P1181" i="2"/>
  <c r="D691" i="25" s="1"/>
  <c r="N1181" i="2"/>
  <c r="M1181" i="2"/>
  <c r="L1181" i="2"/>
  <c r="Q1180" i="2"/>
  <c r="E690" i="25" s="1"/>
  <c r="P1180" i="2"/>
  <c r="D690" i="25" s="1"/>
  <c r="N1180" i="2"/>
  <c r="M1180" i="2"/>
  <c r="L1180" i="2"/>
  <c r="Q1178" i="2"/>
  <c r="E688" i="25" s="1"/>
  <c r="P1178" i="2"/>
  <c r="D688" i="25" s="1"/>
  <c r="N1178" i="2"/>
  <c r="M1178" i="2"/>
  <c r="L1178" i="2"/>
  <c r="Q1177" i="2"/>
  <c r="E687" i="25" s="1"/>
  <c r="P1177" i="2"/>
  <c r="D687" i="25" s="1"/>
  <c r="N1177" i="2"/>
  <c r="M1177" i="2"/>
  <c r="L1177" i="2"/>
  <c r="Q1174" i="2"/>
  <c r="E1444" i="25" s="1"/>
  <c r="P1174" i="2"/>
  <c r="D1444" i="25" s="1"/>
  <c r="N1174" i="2"/>
  <c r="M1174" i="2"/>
  <c r="L1174" i="2"/>
  <c r="Q1173" i="2"/>
  <c r="E1487" i="25" s="1"/>
  <c r="P1173" i="2"/>
  <c r="D1487" i="25" s="1"/>
  <c r="N1173" i="2"/>
  <c r="M1173" i="2"/>
  <c r="L1173" i="2"/>
  <c r="Q1172" i="2"/>
  <c r="E1461" i="25" s="1"/>
  <c r="P1172" i="2"/>
  <c r="D1461" i="25" s="1"/>
  <c r="N1172" i="2"/>
  <c r="M1172" i="2"/>
  <c r="L1172" i="2"/>
  <c r="Q1171" i="2"/>
  <c r="E1443" i="25" s="1"/>
  <c r="P1171" i="2"/>
  <c r="D1443" i="25" s="1"/>
  <c r="N1171" i="2"/>
  <c r="M1171" i="2"/>
  <c r="L1171" i="2"/>
  <c r="Q1170" i="2"/>
  <c r="E1139" i="25" s="1"/>
  <c r="P1170" i="2"/>
  <c r="D1139" i="25" s="1"/>
  <c r="N1170" i="2"/>
  <c r="M1170" i="2"/>
  <c r="L1170" i="2"/>
  <c r="Q1169" i="2"/>
  <c r="E1125" i="25" s="1"/>
  <c r="P1169" i="2"/>
  <c r="D1125" i="25" s="1"/>
  <c r="N1169" i="2"/>
  <c r="M1169" i="2"/>
  <c r="L1169" i="2"/>
  <c r="Q1167" i="2"/>
  <c r="E1292" i="25" s="1"/>
  <c r="P1167" i="2"/>
  <c r="D1292" i="25" s="1"/>
  <c r="N1167" i="2"/>
  <c r="M1167" i="2"/>
  <c r="L1167" i="2"/>
  <c r="Q1166" i="2"/>
  <c r="E1203" i="25" s="1"/>
  <c r="P1166" i="2"/>
  <c r="D1203" i="25" s="1"/>
  <c r="N1166" i="2"/>
  <c r="M1166" i="2"/>
  <c r="L1166" i="2"/>
  <c r="Q1165" i="2"/>
  <c r="E1123" i="25" s="1"/>
  <c r="P1165" i="2"/>
  <c r="D1123" i="25" s="1"/>
  <c r="N1165" i="2"/>
  <c r="M1165" i="2"/>
  <c r="L1165" i="2"/>
  <c r="Q1163" i="2"/>
  <c r="E111" i="25" s="1"/>
  <c r="P1163" i="2"/>
  <c r="D111" i="25" s="1"/>
  <c r="N1163" i="2"/>
  <c r="M1163" i="2"/>
  <c r="L1163" i="2"/>
  <c r="Q1162" i="2"/>
  <c r="E118" i="25" s="1"/>
  <c r="P1162" i="2"/>
  <c r="D118" i="25" s="1"/>
  <c r="N1162" i="2"/>
  <c r="M1162" i="2"/>
  <c r="L1162" i="2"/>
  <c r="Q1161" i="2"/>
  <c r="E48" i="25" s="1"/>
  <c r="P1161" i="2"/>
  <c r="D48" i="25" s="1"/>
  <c r="N1161" i="2"/>
  <c r="M1161" i="2"/>
  <c r="L1161" i="2"/>
  <c r="Q1160" i="2"/>
  <c r="E115" i="25" s="1"/>
  <c r="P1160" i="2"/>
  <c r="D115" i="25" s="1"/>
  <c r="N1160" i="2"/>
  <c r="M1160" i="2"/>
  <c r="L1160" i="2"/>
  <c r="Q1158" i="2"/>
  <c r="E1428" i="25" s="1"/>
  <c r="P1158" i="2"/>
  <c r="D1428" i="25" s="1"/>
  <c r="N1158" i="2"/>
  <c r="M1158" i="2"/>
  <c r="L1158" i="2"/>
  <c r="Q1157" i="2"/>
  <c r="E47" i="25" s="1"/>
  <c r="P1157" i="2"/>
  <c r="D47" i="25" s="1"/>
  <c r="N1157" i="2"/>
  <c r="M1157" i="2"/>
  <c r="L1157" i="2"/>
  <c r="Q1156" i="2"/>
  <c r="E996" i="25" s="1"/>
  <c r="P1156" i="2"/>
  <c r="D996" i="25" s="1"/>
  <c r="N1156" i="2"/>
  <c r="M1156" i="2"/>
  <c r="L1156" i="2"/>
  <c r="Q1155" i="2"/>
  <c r="E995" i="25" s="1"/>
  <c r="P1155" i="2"/>
  <c r="D995" i="25" s="1"/>
  <c r="N1155" i="2"/>
  <c r="M1155" i="2"/>
  <c r="L1155" i="2"/>
  <c r="Q1154" i="2"/>
  <c r="E114" i="25" s="1"/>
  <c r="P1154" i="2"/>
  <c r="D114" i="25" s="1"/>
  <c r="N1154" i="2"/>
  <c r="M1154" i="2"/>
  <c r="L1154" i="2"/>
  <c r="Q1153" i="2"/>
  <c r="E1537" i="25" s="1"/>
  <c r="P1153" i="2"/>
  <c r="D1537" i="25" s="1"/>
  <c r="N1153" i="2"/>
  <c r="M1153" i="2"/>
  <c r="L1153" i="2"/>
  <c r="Q1152" i="2"/>
  <c r="E1498" i="25" s="1"/>
  <c r="P1152" i="2"/>
  <c r="D1498" i="25" s="1"/>
  <c r="N1152" i="2"/>
  <c r="M1152" i="2"/>
  <c r="L1152" i="2"/>
  <c r="Q1149" i="2"/>
  <c r="E448" i="25" s="1"/>
  <c r="P1149" i="2"/>
  <c r="D448" i="25" s="1"/>
  <c r="N1149" i="2"/>
  <c r="M1149" i="2"/>
  <c r="L1149" i="2"/>
  <c r="Q1148" i="2"/>
  <c r="E447" i="25" s="1"/>
  <c r="P1148" i="2"/>
  <c r="D447" i="25" s="1"/>
  <c r="N1148" i="2"/>
  <c r="M1148" i="2"/>
  <c r="L1148" i="2"/>
  <c r="Q1147" i="2"/>
  <c r="E381" i="25" s="1"/>
  <c r="P1147" i="2"/>
  <c r="D381" i="25" s="1"/>
  <c r="N1147" i="2"/>
  <c r="M1147" i="2"/>
  <c r="L1147" i="2"/>
  <c r="Q1145" i="2"/>
  <c r="P1145" i="2"/>
  <c r="N1145" i="2"/>
  <c r="M1145" i="2"/>
  <c r="L1145" i="2"/>
  <c r="Q1144" i="2"/>
  <c r="P1144" i="2"/>
  <c r="N1144" i="2"/>
  <c r="M1144" i="2"/>
  <c r="L1144" i="2"/>
  <c r="Q1143" i="2"/>
  <c r="E1523" i="25" s="1"/>
  <c r="P1143" i="2"/>
  <c r="D1523" i="25" s="1"/>
  <c r="N1143" i="2"/>
  <c r="M1143" i="2"/>
  <c r="L1143" i="2"/>
  <c r="Q1141" i="2"/>
  <c r="E445" i="25" s="1"/>
  <c r="P1141" i="2"/>
  <c r="D445" i="25" s="1"/>
  <c r="N1141" i="2"/>
  <c r="M1141" i="2"/>
  <c r="L1141" i="2"/>
  <c r="Q1140" i="2"/>
  <c r="P1140" i="2"/>
  <c r="N1140" i="2"/>
  <c r="M1140" i="2"/>
  <c r="L1140" i="2"/>
  <c r="Q1139" i="2"/>
  <c r="E444" i="25" s="1"/>
  <c r="P1139" i="2"/>
  <c r="D444" i="25" s="1"/>
  <c r="N1139" i="2"/>
  <c r="M1139" i="2"/>
  <c r="L1139" i="2"/>
  <c r="Q1138" i="2"/>
  <c r="E315" i="25" s="1"/>
  <c r="P1138" i="2"/>
  <c r="D315" i="25" s="1"/>
  <c r="N1138" i="2"/>
  <c r="M1138" i="2"/>
  <c r="L1138" i="2"/>
  <c r="Q1137" i="2"/>
  <c r="E117" i="25" s="1"/>
  <c r="P1137" i="2"/>
  <c r="D117" i="25" s="1"/>
  <c r="N1137" i="2"/>
  <c r="M1137" i="2"/>
  <c r="L1137" i="2"/>
  <c r="Q1136" i="2"/>
  <c r="E990" i="25" s="1"/>
  <c r="P1136" i="2"/>
  <c r="D990" i="25" s="1"/>
  <c r="N1136" i="2"/>
  <c r="M1136" i="2"/>
  <c r="L1136" i="2"/>
  <c r="Q1135" i="2"/>
  <c r="E989" i="25" s="1"/>
  <c r="P1135" i="2"/>
  <c r="D989" i="25" s="1"/>
  <c r="N1135" i="2"/>
  <c r="M1135" i="2"/>
  <c r="L1135" i="2"/>
  <c r="Q1132" i="2"/>
  <c r="E1204" i="25" s="1"/>
  <c r="P1132" i="2"/>
  <c r="D1204" i="25" s="1"/>
  <c r="N1132" i="2"/>
  <c r="M1132" i="2"/>
  <c r="L1132" i="2"/>
  <c r="Q1131" i="2"/>
  <c r="E442" i="25" s="1"/>
  <c r="P1131" i="2"/>
  <c r="D442" i="25" s="1"/>
  <c r="N1131" i="2"/>
  <c r="M1131" i="2"/>
  <c r="L1131" i="2"/>
  <c r="Q1130" i="2"/>
  <c r="E441" i="25" s="1"/>
  <c r="P1130" i="2"/>
  <c r="D441" i="25" s="1"/>
  <c r="N1130" i="2"/>
  <c r="M1130" i="2"/>
  <c r="L1130" i="2"/>
  <c r="Q1129" i="2"/>
  <c r="E314" i="25" s="1"/>
  <c r="P1129" i="2"/>
  <c r="D314" i="25" s="1"/>
  <c r="N1129" i="2"/>
  <c r="M1129" i="2"/>
  <c r="L1129" i="2"/>
  <c r="Q1126" i="2"/>
  <c r="P1126" i="2"/>
  <c r="N1126" i="2"/>
  <c r="M1126" i="2"/>
  <c r="L1126" i="2"/>
  <c r="Q1125" i="2"/>
  <c r="P1125" i="2"/>
  <c r="N1125" i="2"/>
  <c r="M1125" i="2"/>
  <c r="L1125" i="2"/>
  <c r="Q1124" i="2"/>
  <c r="P1124" i="2"/>
  <c r="N1124" i="2"/>
  <c r="M1124" i="2"/>
  <c r="L1124" i="2"/>
  <c r="Q1123" i="2"/>
  <c r="P1123" i="2"/>
  <c r="N1123" i="2"/>
  <c r="M1123" i="2"/>
  <c r="L1123" i="2"/>
  <c r="Q1122" i="2"/>
  <c r="P1122" i="2"/>
  <c r="N1122" i="2"/>
  <c r="M1122" i="2"/>
  <c r="L1122" i="2"/>
  <c r="Q1121" i="2"/>
  <c r="P1121" i="2"/>
  <c r="N1121" i="2"/>
  <c r="M1121" i="2"/>
  <c r="L1121" i="2"/>
  <c r="Q1120" i="2"/>
  <c r="P1120" i="2"/>
  <c r="N1120" i="2"/>
  <c r="M1120" i="2"/>
  <c r="L1120" i="2"/>
  <c r="Q1119" i="2"/>
  <c r="P1119" i="2"/>
  <c r="N1119" i="2"/>
  <c r="M1119" i="2"/>
  <c r="L1119" i="2"/>
  <c r="Q1118" i="2"/>
  <c r="E1730" i="25" s="1"/>
  <c r="P1118" i="2"/>
  <c r="D1730" i="25" s="1"/>
  <c r="N1118" i="2"/>
  <c r="M1118" i="2"/>
  <c r="L1118" i="2"/>
  <c r="Q1117" i="2"/>
  <c r="E1729" i="25" s="1"/>
  <c r="P1117" i="2"/>
  <c r="D1729" i="25" s="1"/>
  <c r="N1117" i="2"/>
  <c r="M1117" i="2"/>
  <c r="L1117" i="2"/>
  <c r="Q1116" i="2"/>
  <c r="E1728" i="25" s="1"/>
  <c r="P1116" i="2"/>
  <c r="D1728" i="25" s="1"/>
  <c r="N1116" i="2"/>
  <c r="M1116" i="2"/>
  <c r="L1116" i="2"/>
  <c r="Q1115" i="2"/>
  <c r="E1727" i="25" s="1"/>
  <c r="P1115" i="2"/>
  <c r="D1727" i="25" s="1"/>
  <c r="N1115" i="2"/>
  <c r="M1115" i="2"/>
  <c r="L1115" i="2"/>
  <c r="Q1114" i="2"/>
  <c r="E1726" i="25" s="1"/>
  <c r="P1114" i="2"/>
  <c r="D1726" i="25" s="1"/>
  <c r="N1114" i="2"/>
  <c r="M1114" i="2"/>
  <c r="L1114" i="2"/>
  <c r="Q1113" i="2"/>
  <c r="E1725" i="25" s="1"/>
  <c r="P1113" i="2"/>
  <c r="D1725" i="25" s="1"/>
  <c r="N1113" i="2"/>
  <c r="M1113" i="2"/>
  <c r="L1113" i="2"/>
  <c r="Q1112" i="2"/>
  <c r="E1724" i="25" s="1"/>
  <c r="P1112" i="2"/>
  <c r="D1724" i="25" s="1"/>
  <c r="N1112" i="2"/>
  <c r="M1112" i="2"/>
  <c r="L1112" i="2"/>
  <c r="Q1111" i="2"/>
  <c r="P1111" i="2"/>
  <c r="N1111" i="2"/>
  <c r="M1111" i="2"/>
  <c r="L1111" i="2"/>
  <c r="Q1110" i="2"/>
  <c r="E1722" i="25" s="1"/>
  <c r="P1110" i="2"/>
  <c r="D1722" i="25" s="1"/>
  <c r="N1110" i="2"/>
  <c r="M1110" i="2"/>
  <c r="L1110" i="2"/>
  <c r="Q1109" i="2"/>
  <c r="E1721" i="25" s="1"/>
  <c r="P1109" i="2"/>
  <c r="D1721" i="25" s="1"/>
  <c r="N1109" i="2"/>
  <c r="M1109" i="2"/>
  <c r="L1109" i="2"/>
  <c r="Q1108" i="2"/>
  <c r="E1720" i="25" s="1"/>
  <c r="P1108" i="2"/>
  <c r="D1720" i="25" s="1"/>
  <c r="N1108" i="2"/>
  <c r="M1108" i="2"/>
  <c r="L1108" i="2"/>
  <c r="Q1107" i="2"/>
  <c r="E1719" i="25" s="1"/>
  <c r="P1107" i="2"/>
  <c r="D1719" i="25" s="1"/>
  <c r="N1107" i="2"/>
  <c r="M1107" i="2"/>
  <c r="L1107" i="2"/>
  <c r="Q1106" i="2"/>
  <c r="E1718" i="25" s="1"/>
  <c r="P1106" i="2"/>
  <c r="D1718" i="25" s="1"/>
  <c r="N1106" i="2"/>
  <c r="M1106" i="2"/>
  <c r="L1106" i="2"/>
  <c r="Q1105" i="2"/>
  <c r="E1717" i="25" s="1"/>
  <c r="P1105" i="2"/>
  <c r="D1717" i="25" s="1"/>
  <c r="N1105" i="2"/>
  <c r="M1105" i="2"/>
  <c r="L1105" i="2"/>
  <c r="Q1104" i="2"/>
  <c r="E1716" i="25" s="1"/>
  <c r="P1104" i="2"/>
  <c r="D1716" i="25" s="1"/>
  <c r="N1104" i="2"/>
  <c r="M1104" i="2"/>
  <c r="L1104" i="2"/>
  <c r="Q1103" i="2"/>
  <c r="E1715" i="25" s="1"/>
  <c r="P1103" i="2"/>
  <c r="D1715" i="25" s="1"/>
  <c r="N1103" i="2"/>
  <c r="M1103" i="2"/>
  <c r="L1103" i="2"/>
  <c r="Q1102" i="2"/>
  <c r="P1102" i="2"/>
  <c r="N1102" i="2"/>
  <c r="M1102" i="2"/>
  <c r="L1102" i="2"/>
  <c r="Q1100" i="2"/>
  <c r="E987" i="25" s="1"/>
  <c r="P1100" i="2"/>
  <c r="D987" i="25" s="1"/>
  <c r="N1100" i="2"/>
  <c r="M1100" i="2"/>
  <c r="L1100" i="2"/>
  <c r="Q1099" i="2"/>
  <c r="E986" i="25" s="1"/>
  <c r="P1099" i="2"/>
  <c r="D986" i="25" s="1"/>
  <c r="N1099" i="2"/>
  <c r="M1099" i="2"/>
  <c r="L1099" i="2"/>
  <c r="Q1098" i="2"/>
  <c r="E985" i="25" s="1"/>
  <c r="P1098" i="2"/>
  <c r="D985" i="25" s="1"/>
  <c r="N1098" i="2"/>
  <c r="M1098" i="2"/>
  <c r="L1098" i="2"/>
  <c r="Q1097" i="2"/>
  <c r="E984" i="25" s="1"/>
  <c r="P1097" i="2"/>
  <c r="D984" i="25" s="1"/>
  <c r="N1097" i="2"/>
  <c r="M1097" i="2"/>
  <c r="L1097" i="2"/>
  <c r="Q1093" i="2"/>
  <c r="E1360" i="25" s="1"/>
  <c r="P1093" i="2"/>
  <c r="D1360" i="25" s="1"/>
  <c r="N1093" i="2"/>
  <c r="M1093" i="2"/>
  <c r="L1093" i="2"/>
  <c r="Q1090" i="2"/>
  <c r="E113" i="25" s="1"/>
  <c r="P1090" i="2"/>
  <c r="D113" i="25" s="1"/>
  <c r="N1090" i="2"/>
  <c r="M1090" i="2"/>
  <c r="L1090" i="2"/>
  <c r="Q1088" i="2"/>
  <c r="E1588" i="25" s="1"/>
  <c r="P1088" i="2"/>
  <c r="D1588" i="25" s="1"/>
  <c r="N1088" i="2"/>
  <c r="M1088" i="2"/>
  <c r="L1088" i="2"/>
  <c r="Q1087" i="2"/>
  <c r="E1587" i="25" s="1"/>
  <c r="P1087" i="2"/>
  <c r="D1587" i="25" s="1"/>
  <c r="N1087" i="2"/>
  <c r="M1087" i="2"/>
  <c r="L1087" i="2"/>
  <c r="Q1085" i="2"/>
  <c r="P1085" i="2"/>
  <c r="N1085" i="2"/>
  <c r="M1085" i="2"/>
  <c r="L1085" i="2"/>
  <c r="Q1084" i="2"/>
  <c r="E62" i="25" s="1"/>
  <c r="P1084" i="2"/>
  <c r="D62" i="25" s="1"/>
  <c r="N1084" i="2"/>
  <c r="M1084" i="2"/>
  <c r="L1084" i="2"/>
  <c r="Q1083" i="2"/>
  <c r="E1463" i="25" s="1"/>
  <c r="P1083" i="2"/>
  <c r="D1463" i="25" s="1"/>
  <c r="N1083" i="2"/>
  <c r="M1083" i="2"/>
  <c r="L1083" i="2"/>
  <c r="Q1082" i="2"/>
  <c r="E1462" i="25" s="1"/>
  <c r="P1082" i="2"/>
  <c r="D1462" i="25" s="1"/>
  <c r="N1082" i="2"/>
  <c r="M1082" i="2"/>
  <c r="L1082" i="2"/>
  <c r="Q1081" i="2"/>
  <c r="E61" i="25" s="1"/>
  <c r="P1081" i="2"/>
  <c r="D61" i="25" s="1"/>
  <c r="N1081" i="2"/>
  <c r="M1081" i="2"/>
  <c r="L1081" i="2"/>
  <c r="Q1080" i="2"/>
  <c r="E59" i="25" s="1"/>
  <c r="P1080" i="2"/>
  <c r="D59" i="25" s="1"/>
  <c r="N1080" i="2"/>
  <c r="M1080" i="2"/>
  <c r="L1080" i="2"/>
  <c r="Q1079" i="2"/>
  <c r="E159" i="25" s="1"/>
  <c r="P1079" i="2"/>
  <c r="D159" i="25" s="1"/>
  <c r="N1079" i="2"/>
  <c r="M1079" i="2"/>
  <c r="L1079" i="2"/>
  <c r="Q1078" i="2"/>
  <c r="E58" i="25" s="1"/>
  <c r="P1078" i="2"/>
  <c r="D58" i="25" s="1"/>
  <c r="N1078" i="2"/>
  <c r="M1078" i="2"/>
  <c r="L1078" i="2"/>
  <c r="Q1076" i="2"/>
  <c r="E1339" i="25" s="1"/>
  <c r="P1076" i="2"/>
  <c r="D1339" i="25" s="1"/>
  <c r="N1076" i="2"/>
  <c r="M1076" i="2"/>
  <c r="L1076" i="2"/>
  <c r="Q1075" i="2"/>
  <c r="E1337" i="25" s="1"/>
  <c r="P1075" i="2"/>
  <c r="D1337" i="25" s="1"/>
  <c r="N1075" i="2"/>
  <c r="M1075" i="2"/>
  <c r="L1075" i="2"/>
  <c r="Q1074" i="2"/>
  <c r="E1334" i="25" s="1"/>
  <c r="P1074" i="2"/>
  <c r="D1334" i="25" s="1"/>
  <c r="N1074" i="2"/>
  <c r="M1074" i="2"/>
  <c r="L1074" i="2"/>
  <c r="Q1073" i="2"/>
  <c r="E1332" i="25" s="1"/>
  <c r="P1073" i="2"/>
  <c r="D1332" i="25" s="1"/>
  <c r="N1073" i="2"/>
  <c r="M1073" i="2"/>
  <c r="L1073" i="2"/>
  <c r="Q1070" i="2"/>
  <c r="E656" i="25" s="1"/>
  <c r="P1070" i="2"/>
  <c r="D656" i="25" s="1"/>
  <c r="N1070" i="2"/>
  <c r="M1070" i="2"/>
  <c r="L1070" i="2"/>
  <c r="Q1069" i="2"/>
  <c r="E653" i="25" s="1"/>
  <c r="P1069" i="2"/>
  <c r="D653" i="25" s="1"/>
  <c r="N1069" i="2"/>
  <c r="M1069" i="2"/>
  <c r="L1069" i="2"/>
  <c r="Q1068" i="2"/>
  <c r="E652" i="25" s="1"/>
  <c r="P1068" i="2"/>
  <c r="D652" i="25" s="1"/>
  <c r="N1068" i="2"/>
  <c r="M1068" i="2"/>
  <c r="L1068" i="2"/>
  <c r="Q1066" i="2"/>
  <c r="E648" i="25" s="1"/>
  <c r="P1066" i="2"/>
  <c r="D648" i="25" s="1"/>
  <c r="N1066" i="2"/>
  <c r="M1066" i="2"/>
  <c r="L1066" i="2"/>
  <c r="Q1065" i="2"/>
  <c r="E647" i="25" s="1"/>
  <c r="P1065" i="2"/>
  <c r="D647" i="25" s="1"/>
  <c r="N1065" i="2"/>
  <c r="M1065" i="2"/>
  <c r="L1065" i="2"/>
  <c r="Q1064" i="2"/>
  <c r="P1064" i="2"/>
  <c r="N1064" i="2"/>
  <c r="M1064" i="2"/>
  <c r="L1064" i="2"/>
  <c r="Q1063" i="2"/>
  <c r="E646" i="25" s="1"/>
  <c r="P1063" i="2"/>
  <c r="D646" i="25" s="1"/>
  <c r="N1063" i="2"/>
  <c r="M1063" i="2"/>
  <c r="L1063" i="2"/>
  <c r="Q1061" i="2"/>
  <c r="E650" i="25" s="1"/>
  <c r="P1061" i="2"/>
  <c r="D650" i="25" s="1"/>
  <c r="N1061" i="2"/>
  <c r="M1061" i="2"/>
  <c r="L1061" i="2"/>
  <c r="Q1059" i="2"/>
  <c r="E639" i="25" s="1"/>
  <c r="P1059" i="2"/>
  <c r="D639" i="25" s="1"/>
  <c r="N1059" i="2"/>
  <c r="M1059" i="2"/>
  <c r="L1059" i="2"/>
  <c r="Q1058" i="2"/>
  <c r="E638" i="25" s="1"/>
  <c r="P1058" i="2"/>
  <c r="D638" i="25" s="1"/>
  <c r="N1058" i="2"/>
  <c r="M1058" i="2"/>
  <c r="L1058" i="2"/>
  <c r="Q1056" i="2"/>
  <c r="E633" i="25" s="1"/>
  <c r="P1056" i="2"/>
  <c r="D633" i="25" s="1"/>
  <c r="N1056" i="2"/>
  <c r="M1056" i="2"/>
  <c r="L1056" i="2"/>
  <c r="Q1055" i="2"/>
  <c r="E632" i="25" s="1"/>
  <c r="P1055" i="2"/>
  <c r="D632" i="25" s="1"/>
  <c r="N1055" i="2"/>
  <c r="M1055" i="2"/>
  <c r="L1055" i="2"/>
  <c r="Q1053" i="2"/>
  <c r="E630" i="25" s="1"/>
  <c r="P1053" i="2"/>
  <c r="D630" i="25" s="1"/>
  <c r="N1053" i="2"/>
  <c r="M1053" i="2"/>
  <c r="L1053" i="2"/>
  <c r="Q1052" i="2"/>
  <c r="E629" i="25" s="1"/>
  <c r="P1052" i="2"/>
  <c r="D629" i="25" s="1"/>
  <c r="N1052" i="2"/>
  <c r="M1052" i="2"/>
  <c r="L1052" i="2"/>
  <c r="Q1051" i="2"/>
  <c r="E628" i="25" s="1"/>
  <c r="P1051" i="2"/>
  <c r="D628" i="25" s="1"/>
  <c r="N1051" i="2"/>
  <c r="M1051" i="2"/>
  <c r="L1051" i="2"/>
  <c r="Q1050" i="2"/>
  <c r="E627" i="25" s="1"/>
  <c r="P1050" i="2"/>
  <c r="D627" i="25" s="1"/>
  <c r="N1050" i="2"/>
  <c r="M1050" i="2"/>
  <c r="L1050" i="2"/>
  <c r="Q1049" i="2"/>
  <c r="E626" i="25" s="1"/>
  <c r="P1049" i="2"/>
  <c r="D626" i="25" s="1"/>
  <c r="N1049" i="2"/>
  <c r="M1049" i="2"/>
  <c r="L1049" i="2"/>
  <c r="Q1048" i="2"/>
  <c r="E625" i="25" s="1"/>
  <c r="P1048" i="2"/>
  <c r="D625" i="25" s="1"/>
  <c r="N1048" i="2"/>
  <c r="M1048" i="2"/>
  <c r="L1048" i="2"/>
  <c r="Q1046" i="2"/>
  <c r="E623" i="25" s="1"/>
  <c r="P1046" i="2"/>
  <c r="D623" i="25" s="1"/>
  <c r="N1046" i="2"/>
  <c r="M1046" i="2"/>
  <c r="L1046" i="2"/>
  <c r="Q1045" i="2"/>
  <c r="E622" i="25" s="1"/>
  <c r="P1045" i="2"/>
  <c r="D622" i="25" s="1"/>
  <c r="N1045" i="2"/>
  <c r="M1045" i="2"/>
  <c r="L1045" i="2"/>
  <c r="Q1043" i="2"/>
  <c r="E620" i="25" s="1"/>
  <c r="P1043" i="2"/>
  <c r="D620" i="25" s="1"/>
  <c r="N1043" i="2"/>
  <c r="M1043" i="2"/>
  <c r="L1043" i="2"/>
  <c r="Q1042" i="2"/>
  <c r="E619" i="25" s="1"/>
  <c r="P1042" i="2"/>
  <c r="D619" i="25" s="1"/>
  <c r="N1042" i="2"/>
  <c r="M1042" i="2"/>
  <c r="L1042" i="2"/>
  <c r="Q1040" i="2"/>
  <c r="E617" i="25" s="1"/>
  <c r="P1040" i="2"/>
  <c r="D617" i="25" s="1"/>
  <c r="N1040" i="2"/>
  <c r="M1040" i="2"/>
  <c r="L1040" i="2"/>
  <c r="Q1039" i="2"/>
  <c r="E616" i="25" s="1"/>
  <c r="P1039" i="2"/>
  <c r="D616" i="25" s="1"/>
  <c r="N1039" i="2"/>
  <c r="M1039" i="2"/>
  <c r="L1039" i="2"/>
  <c r="Q1037" i="2"/>
  <c r="E614" i="25" s="1"/>
  <c r="P1037" i="2"/>
  <c r="D614" i="25" s="1"/>
  <c r="N1037" i="2"/>
  <c r="M1037" i="2"/>
  <c r="L1037" i="2"/>
  <c r="Q1036" i="2"/>
  <c r="E613" i="25" s="1"/>
  <c r="P1036" i="2"/>
  <c r="D613" i="25" s="1"/>
  <c r="N1036" i="2"/>
  <c r="M1036" i="2"/>
  <c r="L1036" i="2"/>
  <c r="Q1034" i="2"/>
  <c r="E604" i="25" s="1"/>
  <c r="P1034" i="2"/>
  <c r="D604" i="25" s="1"/>
  <c r="N1034" i="2"/>
  <c r="M1034" i="2"/>
  <c r="L1034" i="2"/>
  <c r="Q1033" i="2"/>
  <c r="E599" i="25" s="1"/>
  <c r="P1033" i="2"/>
  <c r="D599" i="25" s="1"/>
  <c r="N1033" i="2"/>
  <c r="M1033" i="2"/>
  <c r="L1033" i="2"/>
  <c r="Q1032" i="2"/>
  <c r="E598" i="25" s="1"/>
  <c r="P1032" i="2"/>
  <c r="D598" i="25" s="1"/>
  <c r="N1032" i="2"/>
  <c r="M1032" i="2"/>
  <c r="L1032" i="2"/>
  <c r="Q1031" i="2"/>
  <c r="E597" i="25" s="1"/>
  <c r="P1031" i="2"/>
  <c r="D597" i="25" s="1"/>
  <c r="N1031" i="2"/>
  <c r="M1031" i="2"/>
  <c r="L1031" i="2"/>
  <c r="Q1030" i="2"/>
  <c r="E596" i="25" s="1"/>
  <c r="P1030" i="2"/>
  <c r="D596" i="25" s="1"/>
  <c r="N1030" i="2"/>
  <c r="M1030" i="2"/>
  <c r="L1030" i="2"/>
  <c r="Q1029" i="2"/>
  <c r="E595" i="25" s="1"/>
  <c r="P1029" i="2"/>
  <c r="D595" i="25" s="1"/>
  <c r="N1029" i="2"/>
  <c r="M1029" i="2"/>
  <c r="L1029" i="2"/>
  <c r="Q1028" i="2"/>
  <c r="E594" i="25" s="1"/>
  <c r="P1028" i="2"/>
  <c r="D594" i="25" s="1"/>
  <c r="N1028" i="2"/>
  <c r="M1028" i="2"/>
  <c r="L1028" i="2"/>
  <c r="Q1027" i="2"/>
  <c r="E593" i="25" s="1"/>
  <c r="P1027" i="2"/>
  <c r="D593" i="25" s="1"/>
  <c r="N1027" i="2"/>
  <c r="M1027" i="2"/>
  <c r="L1027" i="2"/>
  <c r="Q1026" i="2"/>
  <c r="E592" i="25" s="1"/>
  <c r="P1026" i="2"/>
  <c r="D592" i="25" s="1"/>
  <c r="N1026" i="2"/>
  <c r="M1026" i="2"/>
  <c r="L1026" i="2"/>
  <c r="Q1025" i="2"/>
  <c r="E591" i="25" s="1"/>
  <c r="P1025" i="2"/>
  <c r="D591" i="25" s="1"/>
  <c r="N1025" i="2"/>
  <c r="M1025" i="2"/>
  <c r="L1025" i="2"/>
  <c r="Q1024" i="2"/>
  <c r="E590" i="25" s="1"/>
  <c r="P1024" i="2"/>
  <c r="D590" i="25" s="1"/>
  <c r="N1024" i="2"/>
  <c r="M1024" i="2"/>
  <c r="L1024" i="2"/>
  <c r="Q1023" i="2"/>
  <c r="E589" i="25" s="1"/>
  <c r="P1023" i="2"/>
  <c r="D589" i="25" s="1"/>
  <c r="N1023" i="2"/>
  <c r="M1023" i="2"/>
  <c r="L1023" i="2"/>
  <c r="Q1022" i="2"/>
  <c r="E588" i="25" s="1"/>
  <c r="P1022" i="2"/>
  <c r="D588" i="25" s="1"/>
  <c r="N1022" i="2"/>
  <c r="M1022" i="2"/>
  <c r="L1022" i="2"/>
  <c r="Q1020" i="2"/>
  <c r="E583" i="25" s="1"/>
  <c r="P1020" i="2"/>
  <c r="D583" i="25" s="1"/>
  <c r="N1020" i="2"/>
  <c r="M1020" i="2"/>
  <c r="L1020" i="2"/>
  <c r="Q1019" i="2"/>
  <c r="E574" i="25" s="1"/>
  <c r="P1019" i="2"/>
  <c r="D574" i="25" s="1"/>
  <c r="N1019" i="2"/>
  <c r="M1019" i="2"/>
  <c r="L1019" i="2"/>
  <c r="Q1018" i="2"/>
  <c r="E573" i="25" s="1"/>
  <c r="P1018" i="2"/>
  <c r="D573" i="25" s="1"/>
  <c r="N1018" i="2"/>
  <c r="M1018" i="2"/>
  <c r="L1018" i="2"/>
  <c r="Q1015" i="2"/>
  <c r="E571" i="25" s="1"/>
  <c r="P1015" i="2"/>
  <c r="D571" i="25" s="1"/>
  <c r="N1015" i="2"/>
  <c r="M1015" i="2"/>
  <c r="L1015" i="2"/>
  <c r="Q1014" i="2"/>
  <c r="E570" i="25" s="1"/>
  <c r="P1014" i="2"/>
  <c r="D570" i="25" s="1"/>
  <c r="N1014" i="2"/>
  <c r="M1014" i="2"/>
  <c r="L1014" i="2"/>
  <c r="Q1013" i="2"/>
  <c r="E569" i="25" s="1"/>
  <c r="P1013" i="2"/>
  <c r="D569" i="25" s="1"/>
  <c r="N1013" i="2"/>
  <c r="M1013" i="2"/>
  <c r="L1013" i="2"/>
  <c r="Q1011" i="2"/>
  <c r="E568" i="25" s="1"/>
  <c r="P1011" i="2"/>
  <c r="D568" i="25" s="1"/>
  <c r="N1011" i="2"/>
  <c r="M1011" i="2"/>
  <c r="L1011" i="2"/>
  <c r="Q1010" i="2"/>
  <c r="E567" i="25" s="1"/>
  <c r="P1010" i="2"/>
  <c r="D567" i="25" s="1"/>
  <c r="N1010" i="2"/>
  <c r="M1010" i="2"/>
  <c r="L1010" i="2"/>
  <c r="Q1008" i="2"/>
  <c r="E561" i="25" s="1"/>
  <c r="P1008" i="2"/>
  <c r="D561" i="25" s="1"/>
  <c r="N1008" i="2"/>
  <c r="M1008" i="2"/>
  <c r="L1008" i="2"/>
  <c r="Q1007" i="2"/>
  <c r="E581" i="25" s="1"/>
  <c r="P1007" i="2"/>
  <c r="D581" i="25" s="1"/>
  <c r="N1007" i="2"/>
  <c r="M1007" i="2"/>
  <c r="L1007" i="2"/>
  <c r="Q1006" i="2"/>
  <c r="E580" i="25" s="1"/>
  <c r="P1006" i="2"/>
  <c r="D580" i="25" s="1"/>
  <c r="N1006" i="2"/>
  <c r="M1006" i="2"/>
  <c r="L1006" i="2"/>
  <c r="Q1004" i="2"/>
  <c r="E565" i="25" s="1"/>
  <c r="P1004" i="2"/>
  <c r="D565" i="25" s="1"/>
  <c r="N1004" i="2"/>
  <c r="M1004" i="2"/>
  <c r="L1004" i="2"/>
  <c r="Q1003" i="2"/>
  <c r="E564" i="25" s="1"/>
  <c r="P1003" i="2"/>
  <c r="D564" i="25" s="1"/>
  <c r="N1003" i="2"/>
  <c r="M1003" i="2"/>
  <c r="L1003" i="2"/>
  <c r="Q1001" i="2"/>
  <c r="E541" i="25" s="1"/>
  <c r="P1001" i="2"/>
  <c r="D541" i="25" s="1"/>
  <c r="N1001" i="2"/>
  <c r="M1001" i="2"/>
  <c r="L1001" i="2"/>
  <c r="Q1000" i="2"/>
  <c r="E540" i="25" s="1"/>
  <c r="P1000" i="2"/>
  <c r="D540" i="25" s="1"/>
  <c r="N1000" i="2"/>
  <c r="M1000" i="2"/>
  <c r="L1000" i="2"/>
  <c r="Q999" i="2"/>
  <c r="E539" i="25" s="1"/>
  <c r="P999" i="2"/>
  <c r="D539" i="25" s="1"/>
  <c r="N999" i="2"/>
  <c r="M999" i="2"/>
  <c r="L999" i="2"/>
  <c r="Q998" i="2"/>
  <c r="E538" i="25" s="1"/>
  <c r="P998" i="2"/>
  <c r="D538" i="25" s="1"/>
  <c r="N998" i="2"/>
  <c r="M998" i="2"/>
  <c r="L998" i="2"/>
  <c r="Q997" i="2"/>
  <c r="E537" i="25" s="1"/>
  <c r="P997" i="2"/>
  <c r="D537" i="25" s="1"/>
  <c r="N997" i="2"/>
  <c r="M997" i="2"/>
  <c r="L997" i="2"/>
  <c r="Q996" i="2"/>
  <c r="E536" i="25" s="1"/>
  <c r="P996" i="2"/>
  <c r="D536" i="25" s="1"/>
  <c r="N996" i="2"/>
  <c r="M996" i="2"/>
  <c r="L996" i="2"/>
  <c r="Q994" i="2"/>
  <c r="E534" i="25" s="1"/>
  <c r="P994" i="2"/>
  <c r="D534" i="25" s="1"/>
  <c r="N994" i="2"/>
  <c r="M994" i="2"/>
  <c r="L994" i="2"/>
  <c r="Q993" i="2"/>
  <c r="E533" i="25" s="1"/>
  <c r="P993" i="2"/>
  <c r="D533" i="25" s="1"/>
  <c r="N993" i="2"/>
  <c r="M993" i="2"/>
  <c r="L993" i="2"/>
  <c r="Q991" i="2"/>
  <c r="E562" i="25" s="1"/>
  <c r="P991" i="2"/>
  <c r="D562" i="25" s="1"/>
  <c r="N991" i="2"/>
  <c r="M991" i="2"/>
  <c r="L991" i="2"/>
  <c r="Q990" i="2"/>
  <c r="E560" i="25" s="1"/>
  <c r="P990" i="2"/>
  <c r="D560" i="25" s="1"/>
  <c r="N990" i="2"/>
  <c r="M990" i="2"/>
  <c r="L990" i="2"/>
  <c r="Q989" i="2"/>
  <c r="E559" i="25" s="1"/>
  <c r="P989" i="2"/>
  <c r="D559" i="25" s="1"/>
  <c r="N989" i="2"/>
  <c r="M989" i="2"/>
  <c r="L989" i="2"/>
  <c r="Q987" i="2"/>
  <c r="E548" i="25" s="1"/>
  <c r="P987" i="2"/>
  <c r="D548" i="25" s="1"/>
  <c r="N987" i="2"/>
  <c r="M987" i="2"/>
  <c r="L987" i="2"/>
  <c r="Q986" i="2"/>
  <c r="E547" i="25" s="1"/>
  <c r="P986" i="2"/>
  <c r="D547" i="25" s="1"/>
  <c r="N986" i="2"/>
  <c r="M986" i="2"/>
  <c r="L986" i="2"/>
  <c r="Q984" i="2"/>
  <c r="E546" i="25" s="1"/>
  <c r="P984" i="2"/>
  <c r="D546" i="25" s="1"/>
  <c r="N984" i="2"/>
  <c r="M984" i="2"/>
  <c r="L984" i="2"/>
  <c r="Q983" i="2"/>
  <c r="E545" i="25" s="1"/>
  <c r="P983" i="2"/>
  <c r="D545" i="25" s="1"/>
  <c r="N983" i="2"/>
  <c r="M983" i="2"/>
  <c r="L983" i="2"/>
  <c r="Q981" i="2"/>
  <c r="E544" i="25" s="1"/>
  <c r="P981" i="2"/>
  <c r="D544" i="25" s="1"/>
  <c r="N981" i="2"/>
  <c r="M981" i="2"/>
  <c r="L981" i="2"/>
  <c r="Q979" i="2"/>
  <c r="E636" i="25" s="1"/>
  <c r="P979" i="2"/>
  <c r="D636" i="25" s="1"/>
  <c r="N979" i="2"/>
  <c r="M979" i="2"/>
  <c r="L979" i="2"/>
  <c r="Q978" i="2"/>
  <c r="E635" i="25" s="1"/>
  <c r="P978" i="2"/>
  <c r="D635" i="25" s="1"/>
  <c r="N978" i="2"/>
  <c r="M978" i="2"/>
  <c r="L978" i="2"/>
  <c r="Q976" i="2"/>
  <c r="E578" i="25" s="1"/>
  <c r="P976" i="2"/>
  <c r="D578" i="25" s="1"/>
  <c r="N976" i="2"/>
  <c r="M976" i="2"/>
  <c r="L976" i="2"/>
  <c r="Q975" i="2"/>
  <c r="E557" i="25" s="1"/>
  <c r="P975" i="2"/>
  <c r="D557" i="25" s="1"/>
  <c r="N975" i="2"/>
  <c r="M975" i="2"/>
  <c r="L975" i="2"/>
  <c r="Q973" i="2"/>
  <c r="E554" i="25" s="1"/>
  <c r="P973" i="2"/>
  <c r="D554" i="25" s="1"/>
  <c r="N973" i="2"/>
  <c r="M973" i="2"/>
  <c r="L973" i="2"/>
  <c r="Q972" i="2"/>
  <c r="E553" i="25" s="1"/>
  <c r="P972" i="2"/>
  <c r="D553" i="25" s="1"/>
  <c r="N972" i="2"/>
  <c r="M972" i="2"/>
  <c r="L972" i="2"/>
  <c r="Q971" i="2"/>
  <c r="E552" i="25" s="1"/>
  <c r="P971" i="2"/>
  <c r="D552" i="25" s="1"/>
  <c r="N971" i="2"/>
  <c r="M971" i="2"/>
  <c r="L971" i="2"/>
  <c r="Q970" i="2"/>
  <c r="E551" i="25" s="1"/>
  <c r="P970" i="2"/>
  <c r="D551" i="25" s="1"/>
  <c r="N970" i="2"/>
  <c r="M970" i="2"/>
  <c r="L970" i="2"/>
  <c r="Q969" i="2"/>
  <c r="E549" i="25" s="1"/>
  <c r="P969" i="2"/>
  <c r="D549" i="25" s="1"/>
  <c r="N969" i="2"/>
  <c r="M969" i="2"/>
  <c r="L969" i="2"/>
  <c r="Q968" i="2"/>
  <c r="E543" i="25" s="1"/>
  <c r="P968" i="2"/>
  <c r="D543" i="25" s="1"/>
  <c r="N968" i="2"/>
  <c r="M968" i="2"/>
  <c r="L968" i="2"/>
  <c r="Q966" i="2"/>
  <c r="E532" i="25" s="1"/>
  <c r="P966" i="2"/>
  <c r="D532" i="25" s="1"/>
  <c r="N966" i="2"/>
  <c r="M966" i="2"/>
  <c r="L966" i="2"/>
  <c r="Q965" i="2"/>
  <c r="E531" i="25" s="1"/>
  <c r="P965" i="2"/>
  <c r="D531" i="25" s="1"/>
  <c r="N965" i="2"/>
  <c r="M965" i="2"/>
  <c r="L965" i="2"/>
  <c r="Q964" i="2"/>
  <c r="P964" i="2"/>
  <c r="N964" i="2"/>
  <c r="M964" i="2"/>
  <c r="L964" i="2"/>
  <c r="Q963" i="2"/>
  <c r="E530" i="25" s="1"/>
  <c r="P963" i="2"/>
  <c r="D530" i="25" s="1"/>
  <c r="N963" i="2"/>
  <c r="M963" i="2"/>
  <c r="L963" i="2"/>
  <c r="Q962" i="2"/>
  <c r="E529" i="25" s="1"/>
  <c r="P962" i="2"/>
  <c r="D529" i="25" s="1"/>
  <c r="N962" i="2"/>
  <c r="M962" i="2"/>
  <c r="L962" i="2"/>
  <c r="Q959" i="2"/>
  <c r="E439" i="25" s="1"/>
  <c r="P959" i="2"/>
  <c r="D439" i="25" s="1"/>
  <c r="N959" i="2"/>
  <c r="M959" i="2"/>
  <c r="L959" i="2"/>
  <c r="Q958" i="2"/>
  <c r="E438" i="25" s="1"/>
  <c r="P958" i="2"/>
  <c r="D438" i="25" s="1"/>
  <c r="N958" i="2"/>
  <c r="M958" i="2"/>
  <c r="L958" i="2"/>
  <c r="Q956" i="2"/>
  <c r="E516" i="25" s="1"/>
  <c r="P956" i="2"/>
  <c r="D516" i="25" s="1"/>
  <c r="N956" i="2"/>
  <c r="M956" i="2"/>
  <c r="L956" i="2"/>
  <c r="Q955" i="2"/>
  <c r="E515" i="25" s="1"/>
  <c r="P955" i="2"/>
  <c r="D515" i="25" s="1"/>
  <c r="N955" i="2"/>
  <c r="M955" i="2"/>
  <c r="L955" i="2"/>
  <c r="Q954" i="2"/>
  <c r="E514" i="25" s="1"/>
  <c r="P954" i="2"/>
  <c r="D514" i="25" s="1"/>
  <c r="N954" i="2"/>
  <c r="M954" i="2"/>
  <c r="L954" i="2"/>
  <c r="Q953" i="2"/>
  <c r="E490" i="25" s="1"/>
  <c r="P953" i="2"/>
  <c r="D490" i="25" s="1"/>
  <c r="N953" i="2"/>
  <c r="M953" i="2"/>
  <c r="L953" i="2"/>
  <c r="Q952" i="2"/>
  <c r="E489" i="25" s="1"/>
  <c r="P952" i="2"/>
  <c r="D489" i="25" s="1"/>
  <c r="N952" i="2"/>
  <c r="M952" i="2"/>
  <c r="L952" i="2"/>
  <c r="Q951" i="2"/>
  <c r="E488" i="25" s="1"/>
  <c r="P951" i="2"/>
  <c r="D488" i="25" s="1"/>
  <c r="N951" i="2"/>
  <c r="M951" i="2"/>
  <c r="L951" i="2"/>
  <c r="Q949" i="2"/>
  <c r="E512" i="25" s="1"/>
  <c r="P949" i="2"/>
  <c r="D512" i="25" s="1"/>
  <c r="N949" i="2"/>
  <c r="M949" i="2"/>
  <c r="L949" i="2"/>
  <c r="Q948" i="2"/>
  <c r="E511" i="25" s="1"/>
  <c r="P948" i="2"/>
  <c r="D511" i="25" s="1"/>
  <c r="N948" i="2"/>
  <c r="M948" i="2"/>
  <c r="L948" i="2"/>
  <c r="Q946" i="2"/>
  <c r="E430" i="25" s="1"/>
  <c r="P946" i="2"/>
  <c r="D430" i="25" s="1"/>
  <c r="N946" i="2"/>
  <c r="M946" i="2"/>
  <c r="L946" i="2"/>
  <c r="Q945" i="2"/>
  <c r="E429" i="25" s="1"/>
  <c r="P945" i="2"/>
  <c r="D429" i="25" s="1"/>
  <c r="N945" i="2"/>
  <c r="M945" i="2"/>
  <c r="L945" i="2"/>
  <c r="Q943" i="2"/>
  <c r="E421" i="25" s="1"/>
  <c r="P943" i="2"/>
  <c r="D421" i="25" s="1"/>
  <c r="N943" i="2"/>
  <c r="M943" i="2"/>
  <c r="L943" i="2"/>
  <c r="Q942" i="2"/>
  <c r="E420" i="25" s="1"/>
  <c r="P942" i="2"/>
  <c r="D420" i="25" s="1"/>
  <c r="N942" i="2"/>
  <c r="M942" i="2"/>
  <c r="L942" i="2"/>
  <c r="Q940" i="2"/>
  <c r="E135" i="25" s="1"/>
  <c r="P940" i="2"/>
  <c r="D135" i="25" s="1"/>
  <c r="N940" i="2"/>
  <c r="M940" i="2"/>
  <c r="L940" i="2"/>
  <c r="Q939" i="2"/>
  <c r="E496" i="25" s="1"/>
  <c r="P939" i="2"/>
  <c r="D496" i="25" s="1"/>
  <c r="N939" i="2"/>
  <c r="M939" i="2"/>
  <c r="L939" i="2"/>
  <c r="Q938" i="2"/>
  <c r="E418" i="25" s="1"/>
  <c r="P938" i="2"/>
  <c r="D418" i="25" s="1"/>
  <c r="N938" i="2"/>
  <c r="M938" i="2"/>
  <c r="L938" i="2"/>
  <c r="Q937" i="2"/>
  <c r="E495" i="25" s="1"/>
  <c r="P937" i="2"/>
  <c r="D495" i="25" s="1"/>
  <c r="N937" i="2"/>
  <c r="M937" i="2"/>
  <c r="L937" i="2"/>
  <c r="Q936" i="2"/>
  <c r="E494" i="25" s="1"/>
  <c r="P936" i="2"/>
  <c r="D494" i="25" s="1"/>
  <c r="N936" i="2"/>
  <c r="M936" i="2"/>
  <c r="L936" i="2"/>
  <c r="Q935" i="2"/>
  <c r="E417" i="25" s="1"/>
  <c r="P935" i="2"/>
  <c r="D417" i="25" s="1"/>
  <c r="N935" i="2"/>
  <c r="M935" i="2"/>
  <c r="L935" i="2"/>
  <c r="Q934" i="2"/>
  <c r="E416" i="25" s="1"/>
  <c r="P934" i="2"/>
  <c r="D416" i="25" s="1"/>
  <c r="N934" i="2"/>
  <c r="M934" i="2"/>
  <c r="L934" i="2"/>
  <c r="Q932" i="2"/>
  <c r="E414" i="25" s="1"/>
  <c r="P932" i="2"/>
  <c r="D414" i="25" s="1"/>
  <c r="N932" i="2"/>
  <c r="M932" i="2"/>
  <c r="L932" i="2"/>
  <c r="Q931" i="2"/>
  <c r="E413" i="25" s="1"/>
  <c r="P931" i="2"/>
  <c r="D413" i="25" s="1"/>
  <c r="N931" i="2"/>
  <c r="M931" i="2"/>
  <c r="L931" i="2"/>
  <c r="Q929" i="2"/>
  <c r="E411" i="25" s="1"/>
  <c r="P929" i="2"/>
  <c r="D411" i="25" s="1"/>
  <c r="N929" i="2"/>
  <c r="M929" i="2"/>
  <c r="L929" i="2"/>
  <c r="Q928" i="2"/>
  <c r="E410" i="25" s="1"/>
  <c r="P928" i="2"/>
  <c r="D410" i="25" s="1"/>
  <c r="N928" i="2"/>
  <c r="M928" i="2"/>
  <c r="L928" i="2"/>
  <c r="Q927" i="2"/>
  <c r="E409" i="25" s="1"/>
  <c r="P927" i="2"/>
  <c r="D409" i="25" s="1"/>
  <c r="N927" i="2"/>
  <c r="M927" i="2"/>
  <c r="L927" i="2"/>
  <c r="Q926" i="2"/>
  <c r="E408" i="25" s="1"/>
  <c r="P926" i="2"/>
  <c r="D408" i="25" s="1"/>
  <c r="N926" i="2"/>
  <c r="M926" i="2"/>
  <c r="L926" i="2"/>
  <c r="Q925" i="2"/>
  <c r="E407" i="25" s="1"/>
  <c r="P925" i="2"/>
  <c r="D407" i="25" s="1"/>
  <c r="N925" i="2"/>
  <c r="M925" i="2"/>
  <c r="L925" i="2"/>
  <c r="Q924" i="2"/>
  <c r="E406" i="25" s="1"/>
  <c r="P924" i="2"/>
  <c r="D406" i="25" s="1"/>
  <c r="N924" i="2"/>
  <c r="M924" i="2"/>
  <c r="L924" i="2"/>
  <c r="Q922" i="2"/>
  <c r="E493" i="25" s="1"/>
  <c r="P922" i="2"/>
  <c r="D493" i="25" s="1"/>
  <c r="N922" i="2"/>
  <c r="M922" i="2"/>
  <c r="L922" i="2"/>
  <c r="Q921" i="2"/>
  <c r="E404" i="25" s="1"/>
  <c r="P921" i="2"/>
  <c r="D404" i="25" s="1"/>
  <c r="N921" i="2"/>
  <c r="M921" i="2"/>
  <c r="L921" i="2"/>
  <c r="Q920" i="2"/>
  <c r="E403" i="25" s="1"/>
  <c r="P920" i="2"/>
  <c r="D403" i="25" s="1"/>
  <c r="N920" i="2"/>
  <c r="M920" i="2"/>
  <c r="L920" i="2"/>
  <c r="Q919" i="2"/>
  <c r="E402" i="25" s="1"/>
  <c r="P919" i="2"/>
  <c r="D402" i="25" s="1"/>
  <c r="N919" i="2"/>
  <c r="M919" i="2"/>
  <c r="L919" i="2"/>
  <c r="Q918" i="2"/>
  <c r="E401" i="25" s="1"/>
  <c r="P918" i="2"/>
  <c r="D401" i="25" s="1"/>
  <c r="N918" i="2"/>
  <c r="M918" i="2"/>
  <c r="L918" i="2"/>
  <c r="Q916" i="2"/>
  <c r="E526" i="25" s="1"/>
  <c r="P916" i="2"/>
  <c r="D526" i="25" s="1"/>
  <c r="N916" i="2"/>
  <c r="M916" i="2"/>
  <c r="L916" i="2"/>
  <c r="Q915" i="2"/>
  <c r="E523" i="25" s="1"/>
  <c r="P915" i="2"/>
  <c r="D523" i="25" s="1"/>
  <c r="N915" i="2"/>
  <c r="M915" i="2"/>
  <c r="L915" i="2"/>
  <c r="Q914" i="2"/>
  <c r="E525" i="25" s="1"/>
  <c r="P914" i="2"/>
  <c r="D525" i="25" s="1"/>
  <c r="N914" i="2"/>
  <c r="M914" i="2"/>
  <c r="L914" i="2"/>
  <c r="Q913" i="2"/>
  <c r="E399" i="25" s="1"/>
  <c r="P913" i="2"/>
  <c r="D399" i="25" s="1"/>
  <c r="N913" i="2"/>
  <c r="M913" i="2"/>
  <c r="L913" i="2"/>
  <c r="Q912" i="2"/>
  <c r="E398" i="25" s="1"/>
  <c r="P912" i="2"/>
  <c r="D398" i="25" s="1"/>
  <c r="N912" i="2"/>
  <c r="M912" i="2"/>
  <c r="L912" i="2"/>
  <c r="Q911" i="2"/>
  <c r="E397" i="25" s="1"/>
  <c r="P911" i="2"/>
  <c r="D397" i="25" s="1"/>
  <c r="N911" i="2"/>
  <c r="M911" i="2"/>
  <c r="L911" i="2"/>
  <c r="Q910" i="2"/>
  <c r="E396" i="25" s="1"/>
  <c r="P910" i="2"/>
  <c r="D396" i="25" s="1"/>
  <c r="N910" i="2"/>
  <c r="M910" i="2"/>
  <c r="L910" i="2"/>
  <c r="Q908" i="2"/>
  <c r="E433" i="25" s="1"/>
  <c r="P908" i="2"/>
  <c r="D433" i="25" s="1"/>
  <c r="N908" i="2"/>
  <c r="M908" i="2"/>
  <c r="L908" i="2"/>
  <c r="Q907" i="2"/>
  <c r="E432" i="25" s="1"/>
  <c r="P907" i="2"/>
  <c r="D432" i="25" s="1"/>
  <c r="N907" i="2"/>
  <c r="M907" i="2"/>
  <c r="L907" i="2"/>
  <c r="Q902" i="2"/>
  <c r="E1127" i="25" s="1"/>
  <c r="P902" i="2"/>
  <c r="D1127" i="25" s="1"/>
  <c r="N902" i="2"/>
  <c r="M902" i="2"/>
  <c r="L902" i="2"/>
  <c r="Q901" i="2"/>
  <c r="E1126" i="25" s="1"/>
  <c r="P901" i="2"/>
  <c r="D1126" i="25" s="1"/>
  <c r="N901" i="2"/>
  <c r="M901" i="2"/>
  <c r="L901" i="2"/>
  <c r="Q900" i="2"/>
  <c r="E1711" i="25" s="1"/>
  <c r="P900" i="2"/>
  <c r="D1711" i="25" s="1"/>
  <c r="N900" i="2"/>
  <c r="M900" i="2"/>
  <c r="L900" i="2"/>
  <c r="Q899" i="2"/>
  <c r="E1710" i="25" s="1"/>
  <c r="P899" i="2"/>
  <c r="D1710" i="25" s="1"/>
  <c r="N899" i="2"/>
  <c r="M899" i="2"/>
  <c r="L899" i="2"/>
  <c r="Q898" i="2"/>
  <c r="E1340" i="25" s="1"/>
  <c r="P898" i="2"/>
  <c r="D1340" i="25" s="1"/>
  <c r="N898" i="2"/>
  <c r="M898" i="2"/>
  <c r="L898" i="2"/>
  <c r="Q897" i="2"/>
  <c r="E1582" i="25" s="1"/>
  <c r="P897" i="2"/>
  <c r="D1582" i="25" s="1"/>
  <c r="N897" i="2"/>
  <c r="M897" i="2"/>
  <c r="L897" i="2"/>
  <c r="Q896" i="2"/>
  <c r="E1581" i="25" s="1"/>
  <c r="P896" i="2"/>
  <c r="D1581" i="25" s="1"/>
  <c r="N896" i="2"/>
  <c r="M896" i="2"/>
  <c r="L896" i="2"/>
  <c r="Q895" i="2"/>
  <c r="E1580" i="25" s="1"/>
  <c r="P895" i="2"/>
  <c r="D1580" i="25" s="1"/>
  <c r="N895" i="2"/>
  <c r="M895" i="2"/>
  <c r="L895" i="2"/>
  <c r="Q894" i="2"/>
  <c r="E1266" i="25" s="1"/>
  <c r="P894" i="2"/>
  <c r="D1266" i="25" s="1"/>
  <c r="N894" i="2"/>
  <c r="M894" i="2"/>
  <c r="L894" i="2"/>
  <c r="Q893" i="2"/>
  <c r="E1265" i="25" s="1"/>
  <c r="P893" i="2"/>
  <c r="D1265" i="25" s="1"/>
  <c r="N893" i="2"/>
  <c r="M893" i="2"/>
  <c r="L893" i="2"/>
  <c r="Q892" i="2"/>
  <c r="E1264" i="25" s="1"/>
  <c r="P892" i="2"/>
  <c r="D1264" i="25" s="1"/>
  <c r="N892" i="2"/>
  <c r="M892" i="2"/>
  <c r="L892" i="2"/>
  <c r="Q890" i="2"/>
  <c r="E1579" i="25" s="1"/>
  <c r="P890" i="2"/>
  <c r="D1579" i="25" s="1"/>
  <c r="N890" i="2"/>
  <c r="M890" i="2"/>
  <c r="L890" i="2"/>
  <c r="Q889" i="2"/>
  <c r="E1578" i="25" s="1"/>
  <c r="P889" i="2"/>
  <c r="D1578" i="25" s="1"/>
  <c r="N889" i="2"/>
  <c r="M889" i="2"/>
  <c r="L889" i="2"/>
  <c r="Q888" i="2"/>
  <c r="P888" i="2"/>
  <c r="N888" i="2"/>
  <c r="M888" i="2"/>
  <c r="L888" i="2"/>
  <c r="Q887" i="2"/>
  <c r="E1263" i="25" s="1"/>
  <c r="P887" i="2"/>
  <c r="D1263" i="25" s="1"/>
  <c r="N887" i="2"/>
  <c r="M887" i="2"/>
  <c r="L887" i="2"/>
  <c r="Q886" i="2"/>
  <c r="E1098" i="25" s="1"/>
  <c r="P886" i="2"/>
  <c r="D1098" i="25" s="1"/>
  <c r="N886" i="2"/>
  <c r="M886" i="2"/>
  <c r="L886" i="2"/>
  <c r="Q885" i="2"/>
  <c r="E1097" i="25" s="1"/>
  <c r="P885" i="2"/>
  <c r="D1097" i="25" s="1"/>
  <c r="N885" i="2"/>
  <c r="M885" i="2"/>
  <c r="L885" i="2"/>
  <c r="Q884" i="2"/>
  <c r="E1096" i="25" s="1"/>
  <c r="P884" i="2"/>
  <c r="D1096" i="25" s="1"/>
  <c r="N884" i="2"/>
  <c r="M884" i="2"/>
  <c r="L884" i="2"/>
  <c r="Q883" i="2"/>
  <c r="E1095" i="25" s="1"/>
  <c r="P883" i="2"/>
  <c r="D1095" i="25" s="1"/>
  <c r="N883" i="2"/>
  <c r="M883" i="2"/>
  <c r="L883" i="2"/>
  <c r="Q880" i="2"/>
  <c r="E1328" i="25" s="1"/>
  <c r="P880" i="2"/>
  <c r="D1328" i="25" s="1"/>
  <c r="N880" i="2"/>
  <c r="M880" i="2"/>
  <c r="L880" i="2"/>
  <c r="Q879" i="2"/>
  <c r="E1326" i="25" s="1"/>
  <c r="P879" i="2"/>
  <c r="D1326" i="25" s="1"/>
  <c r="N879" i="2"/>
  <c r="M879" i="2"/>
  <c r="L879" i="2"/>
  <c r="Q878" i="2"/>
  <c r="E1324" i="25" s="1"/>
  <c r="P878" i="2"/>
  <c r="D1324" i="25" s="1"/>
  <c r="N878" i="2"/>
  <c r="M878" i="2"/>
  <c r="L878" i="2"/>
  <c r="Q877" i="2"/>
  <c r="E1323" i="25" s="1"/>
  <c r="P877" i="2"/>
  <c r="D1323" i="25" s="1"/>
  <c r="N877" i="2"/>
  <c r="M877" i="2"/>
  <c r="L877" i="2"/>
  <c r="Q876" i="2"/>
  <c r="E1322" i="25" s="1"/>
  <c r="P876" i="2"/>
  <c r="D1322" i="25" s="1"/>
  <c r="N876" i="2"/>
  <c r="M876" i="2"/>
  <c r="L876" i="2"/>
  <c r="Q875" i="2"/>
  <c r="E1321" i="25" s="1"/>
  <c r="P875" i="2"/>
  <c r="D1321" i="25" s="1"/>
  <c r="N875" i="2"/>
  <c r="M875" i="2"/>
  <c r="L875" i="2"/>
  <c r="Q874" i="2"/>
  <c r="E1320" i="25" s="1"/>
  <c r="P874" i="2"/>
  <c r="D1320" i="25" s="1"/>
  <c r="N874" i="2"/>
  <c r="M874" i="2"/>
  <c r="L874" i="2"/>
  <c r="Q873" i="2"/>
  <c r="E1319" i="25" s="1"/>
  <c r="P873" i="2"/>
  <c r="D1319" i="25" s="1"/>
  <c r="N873" i="2"/>
  <c r="M873" i="2"/>
  <c r="L873" i="2"/>
  <c r="Q872" i="2"/>
  <c r="E1318" i="25" s="1"/>
  <c r="P872" i="2"/>
  <c r="D1318" i="25" s="1"/>
  <c r="N872" i="2"/>
  <c r="M872" i="2"/>
  <c r="L872" i="2"/>
  <c r="Q870" i="2"/>
  <c r="E1316" i="25" s="1"/>
  <c r="P870" i="2"/>
  <c r="D1316" i="25" s="1"/>
  <c r="N870" i="2"/>
  <c r="M870" i="2"/>
  <c r="L870" i="2"/>
  <c r="Q869" i="2"/>
  <c r="E1315" i="25" s="1"/>
  <c r="P869" i="2"/>
  <c r="D1315" i="25" s="1"/>
  <c r="N869" i="2"/>
  <c r="M869" i="2"/>
  <c r="L869" i="2"/>
  <c r="Q868" i="2"/>
  <c r="E1090" i="25" s="1"/>
  <c r="P868" i="2"/>
  <c r="D1090" i="25" s="1"/>
  <c r="N868" i="2"/>
  <c r="M868" i="2"/>
  <c r="L868" i="2"/>
  <c r="Q866" i="2"/>
  <c r="E1093" i="25" s="1"/>
  <c r="P866" i="2"/>
  <c r="D1093" i="25" s="1"/>
  <c r="N866" i="2"/>
  <c r="M866" i="2"/>
  <c r="L866" i="2"/>
  <c r="Q865" i="2"/>
  <c r="E1092" i="25" s="1"/>
  <c r="P865" i="2"/>
  <c r="D1092" i="25" s="1"/>
  <c r="N865" i="2"/>
  <c r="M865" i="2"/>
  <c r="L865" i="2"/>
  <c r="Q864" i="2"/>
  <c r="E1091" i="25" s="1"/>
  <c r="P864" i="2"/>
  <c r="D1091" i="25" s="1"/>
  <c r="N864" i="2"/>
  <c r="M864" i="2"/>
  <c r="L864" i="2"/>
  <c r="Q863" i="2"/>
  <c r="E1089" i="25" s="1"/>
  <c r="P863" i="2"/>
  <c r="D1089" i="25" s="1"/>
  <c r="N863" i="2"/>
  <c r="M863" i="2"/>
  <c r="L863" i="2"/>
  <c r="Q862" i="2"/>
  <c r="E1709" i="25" s="1"/>
  <c r="P862" i="2"/>
  <c r="D1709" i="25" s="1"/>
  <c r="N862" i="2"/>
  <c r="M862" i="2"/>
  <c r="L862" i="2"/>
  <c r="Q861" i="2"/>
  <c r="E1550" i="25" s="1"/>
  <c r="P861" i="2"/>
  <c r="D1550" i="25" s="1"/>
  <c r="N861" i="2"/>
  <c r="M861" i="2"/>
  <c r="L861" i="2"/>
  <c r="Q860" i="2"/>
  <c r="E1712" i="25" s="1"/>
  <c r="P860" i="2"/>
  <c r="D1712" i="25" s="1"/>
  <c r="N860" i="2"/>
  <c r="M860" i="2"/>
  <c r="L860" i="2"/>
  <c r="Q859" i="2"/>
  <c r="E1707" i="25" s="1"/>
  <c r="P859" i="2"/>
  <c r="D1707" i="25" s="1"/>
  <c r="N859" i="2"/>
  <c r="M859" i="2"/>
  <c r="L859" i="2"/>
  <c r="Q858" i="2"/>
  <c r="E1706" i="25" s="1"/>
  <c r="P858" i="2"/>
  <c r="D1706" i="25" s="1"/>
  <c r="N858" i="2"/>
  <c r="M858" i="2"/>
  <c r="L858" i="2"/>
  <c r="Q857" i="2"/>
  <c r="E1705" i="25" s="1"/>
  <c r="P857" i="2"/>
  <c r="D1705" i="25" s="1"/>
  <c r="N857" i="2"/>
  <c r="M857" i="2"/>
  <c r="L857" i="2"/>
  <c r="Q855" i="2"/>
  <c r="E1313" i="25" s="1"/>
  <c r="P855" i="2"/>
  <c r="D1313" i="25" s="1"/>
  <c r="N855" i="2"/>
  <c r="M855" i="2"/>
  <c r="L855" i="2"/>
  <c r="Q854" i="2"/>
  <c r="E1312" i="25" s="1"/>
  <c r="P854" i="2"/>
  <c r="D1312" i="25" s="1"/>
  <c r="N854" i="2"/>
  <c r="M854" i="2"/>
  <c r="L854" i="2"/>
  <c r="Q852" i="2"/>
  <c r="E1311" i="25" s="1"/>
  <c r="P852" i="2"/>
  <c r="D1311" i="25" s="1"/>
  <c r="N852" i="2"/>
  <c r="M852" i="2"/>
  <c r="L852" i="2"/>
  <c r="Q851" i="2"/>
  <c r="E1310" i="25" s="1"/>
  <c r="P851" i="2"/>
  <c r="D1310" i="25" s="1"/>
  <c r="N851" i="2"/>
  <c r="M851" i="2"/>
  <c r="L851" i="2"/>
  <c r="Q850" i="2"/>
  <c r="E1309" i="25" s="1"/>
  <c r="P850" i="2"/>
  <c r="D1309" i="25" s="1"/>
  <c r="N850" i="2"/>
  <c r="M850" i="2"/>
  <c r="L850" i="2"/>
  <c r="Q849" i="2"/>
  <c r="E1308" i="25" s="1"/>
  <c r="P849" i="2"/>
  <c r="D1308" i="25" s="1"/>
  <c r="N849" i="2"/>
  <c r="M849" i="2"/>
  <c r="L849" i="2"/>
  <c r="Q848" i="2"/>
  <c r="E1307" i="25" s="1"/>
  <c r="P848" i="2"/>
  <c r="D1307" i="25" s="1"/>
  <c r="N848" i="2"/>
  <c r="M848" i="2"/>
  <c r="L848" i="2"/>
  <c r="Q847" i="2"/>
  <c r="E1306" i="25" s="1"/>
  <c r="P847" i="2"/>
  <c r="D1306" i="25" s="1"/>
  <c r="N847" i="2"/>
  <c r="M847" i="2"/>
  <c r="L847" i="2"/>
  <c r="Q846" i="2"/>
  <c r="E1305" i="25" s="1"/>
  <c r="P846" i="2"/>
  <c r="D1305" i="25" s="1"/>
  <c r="N846" i="2"/>
  <c r="M846" i="2"/>
  <c r="L846" i="2"/>
  <c r="Q845" i="2"/>
  <c r="E1304" i="25" s="1"/>
  <c r="P845" i="2"/>
  <c r="D1304" i="25" s="1"/>
  <c r="N845" i="2"/>
  <c r="M845" i="2"/>
  <c r="L845" i="2"/>
  <c r="Q844" i="2"/>
  <c r="E1303" i="25" s="1"/>
  <c r="P844" i="2"/>
  <c r="D1303" i="25" s="1"/>
  <c r="N844" i="2"/>
  <c r="M844" i="2"/>
  <c r="L844" i="2"/>
  <c r="Q842" i="2"/>
  <c r="E1088" i="25" s="1"/>
  <c r="P842" i="2"/>
  <c r="D1088" i="25" s="1"/>
  <c r="N842" i="2"/>
  <c r="M842" i="2"/>
  <c r="L842" i="2"/>
  <c r="Q841" i="2"/>
  <c r="E1536" i="25" s="1"/>
  <c r="P841" i="2"/>
  <c r="D1536" i="25" s="1"/>
  <c r="N841" i="2"/>
  <c r="M841" i="2"/>
  <c r="L841" i="2"/>
  <c r="Q840" i="2"/>
  <c r="E1427" i="25" s="1"/>
  <c r="P840" i="2"/>
  <c r="D1427" i="25" s="1"/>
  <c r="N840" i="2"/>
  <c r="M840" i="2"/>
  <c r="L840" i="2"/>
  <c r="Q839" i="2"/>
  <c r="E1522" i="25" s="1"/>
  <c r="P839" i="2"/>
  <c r="D1522" i="25" s="1"/>
  <c r="N839" i="2"/>
  <c r="M839" i="2"/>
  <c r="L839" i="2"/>
  <c r="Q838" i="2"/>
  <c r="E1449" i="25" s="1"/>
  <c r="P838" i="2"/>
  <c r="D1449" i="25" s="1"/>
  <c r="N838" i="2"/>
  <c r="M838" i="2"/>
  <c r="L838" i="2"/>
  <c r="Q837" i="2"/>
  <c r="E1448" i="25" s="1"/>
  <c r="P837" i="2"/>
  <c r="D1448" i="25" s="1"/>
  <c r="N837" i="2"/>
  <c r="M837" i="2"/>
  <c r="L837" i="2"/>
  <c r="Q836" i="2"/>
  <c r="E1426" i="25" s="1"/>
  <c r="P836" i="2"/>
  <c r="D1426" i="25" s="1"/>
  <c r="N836" i="2"/>
  <c r="M836" i="2"/>
  <c r="L836" i="2"/>
  <c r="Q833" i="2"/>
  <c r="E277" i="25" s="1"/>
  <c r="P833" i="2"/>
  <c r="D277" i="25" s="1"/>
  <c r="N833" i="2"/>
  <c r="M833" i="2"/>
  <c r="L833" i="2"/>
  <c r="Q832" i="2"/>
  <c r="E262" i="25" s="1"/>
  <c r="P832" i="2"/>
  <c r="D262" i="25" s="1"/>
  <c r="N832" i="2"/>
  <c r="M832" i="2"/>
  <c r="L832" i="2"/>
  <c r="Q831" i="2"/>
  <c r="E261" i="25" s="1"/>
  <c r="P831" i="2"/>
  <c r="D261" i="25" s="1"/>
  <c r="N831" i="2"/>
  <c r="M831" i="2"/>
  <c r="L831" i="2"/>
  <c r="Q830" i="2"/>
  <c r="E260" i="25" s="1"/>
  <c r="P830" i="2"/>
  <c r="D260" i="25" s="1"/>
  <c r="N830" i="2"/>
  <c r="M830" i="2"/>
  <c r="L830" i="2"/>
  <c r="Q829" i="2"/>
  <c r="E259" i="25" s="1"/>
  <c r="P829" i="2"/>
  <c r="D259" i="25" s="1"/>
  <c r="N829" i="2"/>
  <c r="M829" i="2"/>
  <c r="L829" i="2"/>
  <c r="Q828" i="2"/>
  <c r="E258" i="25" s="1"/>
  <c r="P828" i="2"/>
  <c r="D258" i="25" s="1"/>
  <c r="N828" i="2"/>
  <c r="M828" i="2"/>
  <c r="L828" i="2"/>
  <c r="Q825" i="2"/>
  <c r="E864" i="25" s="1"/>
  <c r="P825" i="2"/>
  <c r="D864" i="25" s="1"/>
  <c r="N825" i="2"/>
  <c r="M825" i="2"/>
  <c r="L825" i="2"/>
  <c r="Q824" i="2"/>
  <c r="E863" i="25" s="1"/>
  <c r="P824" i="2"/>
  <c r="D863" i="25" s="1"/>
  <c r="N824" i="2"/>
  <c r="M824" i="2"/>
  <c r="L824" i="2"/>
  <c r="Q823" i="2"/>
  <c r="E862" i="25" s="1"/>
  <c r="P823" i="2"/>
  <c r="D862" i="25" s="1"/>
  <c r="N823" i="2"/>
  <c r="M823" i="2"/>
  <c r="L823" i="2"/>
  <c r="Q822" i="2"/>
  <c r="E57" i="25" s="1"/>
  <c r="P822" i="2"/>
  <c r="D57" i="25" s="1"/>
  <c r="N822" i="2"/>
  <c r="M822" i="2"/>
  <c r="L822" i="2"/>
  <c r="Q821" i="2"/>
  <c r="E1708" i="25" s="1"/>
  <c r="P821" i="2"/>
  <c r="D1708" i="25" s="1"/>
  <c r="N821" i="2"/>
  <c r="M821" i="2"/>
  <c r="L821" i="2"/>
  <c r="Q820" i="2"/>
  <c r="E1549" i="25" s="1"/>
  <c r="P820" i="2"/>
  <c r="D1549" i="25" s="1"/>
  <c r="N820" i="2"/>
  <c r="M820" i="2"/>
  <c r="L820" i="2"/>
  <c r="Q819" i="2"/>
  <c r="E1396" i="25" s="1"/>
  <c r="P819" i="2"/>
  <c r="D1396" i="25" s="1"/>
  <c r="N819" i="2"/>
  <c r="M819" i="2"/>
  <c r="L819" i="2"/>
  <c r="Q817" i="2"/>
  <c r="E1399" i="25" s="1"/>
  <c r="P817" i="2"/>
  <c r="D1399" i="25" s="1"/>
  <c r="N817" i="2"/>
  <c r="M817" i="2"/>
  <c r="L817" i="2"/>
  <c r="Q816" i="2"/>
  <c r="E1397" i="25" s="1"/>
  <c r="P816" i="2"/>
  <c r="D1397" i="25" s="1"/>
  <c r="N816" i="2"/>
  <c r="M816" i="2"/>
  <c r="L816" i="2"/>
  <c r="Q815" i="2"/>
  <c r="E53" i="25" s="1"/>
  <c r="P815" i="2"/>
  <c r="D53" i="25" s="1"/>
  <c r="N815" i="2"/>
  <c r="M815" i="2"/>
  <c r="L815" i="2"/>
  <c r="Q814" i="2"/>
  <c r="P814" i="2"/>
  <c r="N814" i="2"/>
  <c r="M814" i="2"/>
  <c r="L814" i="2"/>
  <c r="Q813" i="2"/>
  <c r="E1128" i="25" s="1"/>
  <c r="P813" i="2"/>
  <c r="D1128" i="25" s="1"/>
  <c r="N813" i="2"/>
  <c r="M813" i="2"/>
  <c r="L813" i="2"/>
  <c r="Q812" i="2"/>
  <c r="E52" i="25" s="1"/>
  <c r="P812" i="2"/>
  <c r="D52" i="25" s="1"/>
  <c r="N812" i="2"/>
  <c r="M812" i="2"/>
  <c r="L812" i="2"/>
  <c r="Q811" i="2"/>
  <c r="E51" i="25" s="1"/>
  <c r="P811" i="2"/>
  <c r="D51" i="25" s="1"/>
  <c r="N811" i="2"/>
  <c r="M811" i="2"/>
  <c r="L811" i="2"/>
  <c r="Q810" i="2"/>
  <c r="E50" i="25" s="1"/>
  <c r="P810" i="2"/>
  <c r="D50" i="25" s="1"/>
  <c r="N810" i="2"/>
  <c r="M810" i="2"/>
  <c r="L810" i="2"/>
  <c r="Q808" i="2"/>
  <c r="E1395" i="25" s="1"/>
  <c r="P808" i="2"/>
  <c r="D1395" i="25" s="1"/>
  <c r="N808" i="2"/>
  <c r="M808" i="2"/>
  <c r="L808" i="2"/>
  <c r="Q807" i="2"/>
  <c r="E1394" i="25" s="1"/>
  <c r="P807" i="2"/>
  <c r="D1394" i="25" s="1"/>
  <c r="N807" i="2"/>
  <c r="M807" i="2"/>
  <c r="L807" i="2"/>
  <c r="Q806" i="2"/>
  <c r="E1393" i="25" s="1"/>
  <c r="P806" i="2"/>
  <c r="D1393" i="25" s="1"/>
  <c r="N806" i="2"/>
  <c r="M806" i="2"/>
  <c r="L806" i="2"/>
  <c r="Q805" i="2"/>
  <c r="E1392" i="25" s="1"/>
  <c r="P805" i="2"/>
  <c r="D1392" i="25" s="1"/>
  <c r="N805" i="2"/>
  <c r="M805" i="2"/>
  <c r="L805" i="2"/>
  <c r="Q803" i="2"/>
  <c r="E664" i="25" s="1"/>
  <c r="P803" i="2"/>
  <c r="D664" i="25" s="1"/>
  <c r="N803" i="2"/>
  <c r="M803" i="2"/>
  <c r="L803" i="2"/>
  <c r="Q802" i="2"/>
  <c r="E674" i="25" s="1"/>
  <c r="P802" i="2"/>
  <c r="D674" i="25" s="1"/>
  <c r="N802" i="2"/>
  <c r="M802" i="2"/>
  <c r="L802" i="2"/>
  <c r="Q801" i="2"/>
  <c r="E683" i="25" s="1"/>
  <c r="P801" i="2"/>
  <c r="D683" i="25" s="1"/>
  <c r="N801" i="2"/>
  <c r="M801" i="2"/>
  <c r="L801" i="2"/>
  <c r="Q800" i="2"/>
  <c r="E1083" i="25" s="1"/>
  <c r="P800" i="2"/>
  <c r="D1083" i="25" s="1"/>
  <c r="N800" i="2"/>
  <c r="M800" i="2"/>
  <c r="L800" i="2"/>
  <c r="Q799" i="2"/>
  <c r="E1082" i="25" s="1"/>
  <c r="P799" i="2"/>
  <c r="D1082" i="25" s="1"/>
  <c r="N799" i="2"/>
  <c r="M799" i="2"/>
  <c r="L799" i="2"/>
  <c r="Q798" i="2"/>
  <c r="E675" i="25" s="1"/>
  <c r="P798" i="2"/>
  <c r="D675" i="25" s="1"/>
  <c r="N798" i="2"/>
  <c r="M798" i="2"/>
  <c r="L798" i="2"/>
  <c r="Q797" i="2"/>
  <c r="E672" i="25" s="1"/>
  <c r="P797" i="2"/>
  <c r="D672" i="25" s="1"/>
  <c r="N797" i="2"/>
  <c r="M797" i="2"/>
  <c r="L797" i="2"/>
  <c r="Q796" i="2"/>
  <c r="E671" i="25" s="1"/>
  <c r="P796" i="2"/>
  <c r="D671" i="25" s="1"/>
  <c r="N796" i="2"/>
  <c r="M796" i="2"/>
  <c r="L796" i="2"/>
  <c r="Q795" i="2"/>
  <c r="E667" i="25" s="1"/>
  <c r="P795" i="2"/>
  <c r="D667" i="25" s="1"/>
  <c r="N795" i="2"/>
  <c r="M795" i="2"/>
  <c r="L795" i="2"/>
  <c r="Q794" i="2"/>
  <c r="P794" i="2"/>
  <c r="N794" i="2"/>
  <c r="M794" i="2"/>
  <c r="L794" i="2"/>
  <c r="Q793" i="2"/>
  <c r="E670" i="25" s="1"/>
  <c r="P793" i="2"/>
  <c r="D670" i="25" s="1"/>
  <c r="N793" i="2"/>
  <c r="M793" i="2"/>
  <c r="L793" i="2"/>
  <c r="Q792" i="2"/>
  <c r="E669" i="25" s="1"/>
  <c r="P792" i="2"/>
  <c r="D669" i="25" s="1"/>
  <c r="N792" i="2"/>
  <c r="M792" i="2"/>
  <c r="L792" i="2"/>
  <c r="Q789" i="2"/>
  <c r="E130" i="25" s="1"/>
  <c r="P789" i="2"/>
  <c r="D130" i="25" s="1"/>
  <c r="N789" i="2"/>
  <c r="M789" i="2"/>
  <c r="L789" i="2"/>
  <c r="Q788" i="2"/>
  <c r="E142" i="25" s="1"/>
  <c r="P788" i="2"/>
  <c r="D142" i="25" s="1"/>
  <c r="N788" i="2"/>
  <c r="M788" i="2"/>
  <c r="L788" i="2"/>
  <c r="Q787" i="2"/>
  <c r="E136" i="25" s="1"/>
  <c r="P787" i="2"/>
  <c r="D136" i="25" s="1"/>
  <c r="N787" i="2"/>
  <c r="M787" i="2"/>
  <c r="L787" i="2"/>
  <c r="Q786" i="2"/>
  <c r="E128" i="25" s="1"/>
  <c r="P786" i="2"/>
  <c r="D128" i="25" s="1"/>
  <c r="N786" i="2"/>
  <c r="M786" i="2"/>
  <c r="L786" i="2"/>
  <c r="Q785" i="2"/>
  <c r="E1081" i="25" s="1"/>
  <c r="P785" i="2"/>
  <c r="D1081" i="25" s="1"/>
  <c r="N785" i="2"/>
  <c r="M785" i="2"/>
  <c r="L785" i="2"/>
  <c r="Q784" i="2"/>
  <c r="E126" i="25" s="1"/>
  <c r="P784" i="2"/>
  <c r="D126" i="25" s="1"/>
  <c r="N784" i="2"/>
  <c r="M784" i="2"/>
  <c r="L784" i="2"/>
  <c r="Q783" i="2"/>
  <c r="E125" i="25" s="1"/>
  <c r="P783" i="2"/>
  <c r="D125" i="25" s="1"/>
  <c r="N783" i="2"/>
  <c r="M783" i="2"/>
  <c r="L783" i="2"/>
  <c r="Q781" i="2"/>
  <c r="E1080" i="25" s="1"/>
  <c r="P781" i="2"/>
  <c r="D1080" i="25" s="1"/>
  <c r="N781" i="2"/>
  <c r="M781" i="2"/>
  <c r="L781" i="2"/>
  <c r="Q780" i="2"/>
  <c r="E123" i="25" s="1"/>
  <c r="P780" i="2"/>
  <c r="D123" i="25" s="1"/>
  <c r="N780" i="2"/>
  <c r="M780" i="2"/>
  <c r="L780" i="2"/>
  <c r="Q779" i="2"/>
  <c r="E122" i="25" s="1"/>
  <c r="P779" i="2"/>
  <c r="D122" i="25" s="1"/>
  <c r="N779" i="2"/>
  <c r="M779" i="2"/>
  <c r="L779" i="2"/>
  <c r="Q777" i="2"/>
  <c r="P777" i="2"/>
  <c r="N777" i="2"/>
  <c r="M777" i="2"/>
  <c r="L777" i="2"/>
  <c r="Q776" i="2"/>
  <c r="E1299" i="25" s="1"/>
  <c r="P776" i="2"/>
  <c r="D1299" i="25" s="1"/>
  <c r="N776" i="2"/>
  <c r="M776" i="2"/>
  <c r="L776" i="2"/>
  <c r="Q775" i="2"/>
  <c r="E1298" i="25" s="1"/>
  <c r="P775" i="2"/>
  <c r="D1298" i="25" s="1"/>
  <c r="N775" i="2"/>
  <c r="M775" i="2"/>
  <c r="L775" i="2"/>
  <c r="Q774" i="2"/>
  <c r="E1297" i="25" s="1"/>
  <c r="P774" i="2"/>
  <c r="D1297" i="25" s="1"/>
  <c r="N774" i="2"/>
  <c r="M774" i="2"/>
  <c r="L774" i="2"/>
  <c r="Q772" i="2"/>
  <c r="E1295" i="25" s="1"/>
  <c r="P772" i="2"/>
  <c r="D1295" i="25" s="1"/>
  <c r="N772" i="2"/>
  <c r="M772" i="2"/>
  <c r="L772" i="2"/>
  <c r="Q771" i="2"/>
  <c r="E1291" i="25" s="1"/>
  <c r="P771" i="2"/>
  <c r="D1291" i="25" s="1"/>
  <c r="N771" i="2"/>
  <c r="M771" i="2"/>
  <c r="L771" i="2"/>
  <c r="Q769" i="2"/>
  <c r="E1289" i="25" s="1"/>
  <c r="P769" i="2"/>
  <c r="D1289" i="25" s="1"/>
  <c r="N769" i="2"/>
  <c r="M769" i="2"/>
  <c r="L769" i="2"/>
  <c r="Q767" i="2"/>
  <c r="E1287" i="25" s="1"/>
  <c r="P767" i="2"/>
  <c r="D1287" i="25" s="1"/>
  <c r="N767" i="2"/>
  <c r="M767" i="2"/>
  <c r="L767" i="2"/>
  <c r="Q766" i="2"/>
  <c r="E1286" i="25" s="1"/>
  <c r="P766" i="2"/>
  <c r="D1286" i="25" s="1"/>
  <c r="N766" i="2"/>
  <c r="M766" i="2"/>
  <c r="L766" i="2"/>
  <c r="Q764" i="2"/>
  <c r="E1282" i="25" s="1"/>
  <c r="P764" i="2"/>
  <c r="D1282" i="25" s="1"/>
  <c r="N764" i="2"/>
  <c r="M764" i="2"/>
  <c r="L764" i="2"/>
  <c r="Q763" i="2"/>
  <c r="E1281" i="25" s="1"/>
  <c r="P763" i="2"/>
  <c r="D1281" i="25" s="1"/>
  <c r="N763" i="2"/>
  <c r="M763" i="2"/>
  <c r="L763" i="2"/>
  <c r="Q761" i="2"/>
  <c r="E1269" i="25" s="1"/>
  <c r="P761" i="2"/>
  <c r="D1269" i="25" s="1"/>
  <c r="N761" i="2"/>
  <c r="M761" i="2"/>
  <c r="L761" i="2"/>
  <c r="Q760" i="2"/>
  <c r="E1268" i="25" s="1"/>
  <c r="P760" i="2"/>
  <c r="D1268" i="25" s="1"/>
  <c r="N760" i="2"/>
  <c r="M760" i="2"/>
  <c r="L760" i="2"/>
  <c r="Q758" i="2"/>
  <c r="E1261" i="25" s="1"/>
  <c r="P758" i="2"/>
  <c r="D1261" i="25" s="1"/>
  <c r="N758" i="2"/>
  <c r="M758" i="2"/>
  <c r="L758" i="2"/>
  <c r="Q757" i="2"/>
  <c r="E1260" i="25" s="1"/>
  <c r="P757" i="2"/>
  <c r="D1260" i="25" s="1"/>
  <c r="N757" i="2"/>
  <c r="M757" i="2"/>
  <c r="L757" i="2"/>
  <c r="Q755" i="2"/>
  <c r="E1252" i="25" s="1"/>
  <c r="P755" i="2"/>
  <c r="D1252" i="25" s="1"/>
  <c r="N755" i="2"/>
  <c r="M755" i="2"/>
  <c r="L755" i="2"/>
  <c r="Q754" i="2"/>
  <c r="E1251" i="25" s="1"/>
  <c r="P754" i="2"/>
  <c r="D1251" i="25" s="1"/>
  <c r="N754" i="2"/>
  <c r="M754" i="2"/>
  <c r="L754" i="2"/>
  <c r="Q752" i="2"/>
  <c r="E1249" i="25" s="1"/>
  <c r="P752" i="2"/>
  <c r="D1249" i="25" s="1"/>
  <c r="N752" i="2"/>
  <c r="M752" i="2"/>
  <c r="L752" i="2"/>
  <c r="Q751" i="2"/>
  <c r="E1248" i="25" s="1"/>
  <c r="P751" i="2"/>
  <c r="D1248" i="25" s="1"/>
  <c r="N751" i="2"/>
  <c r="M751" i="2"/>
  <c r="L751" i="2"/>
  <c r="Q750" i="2"/>
  <c r="E1247" i="25" s="1"/>
  <c r="P750" i="2"/>
  <c r="D1247" i="25" s="1"/>
  <c r="N750" i="2"/>
  <c r="M750" i="2"/>
  <c r="L750" i="2"/>
  <c r="Q748" i="2"/>
  <c r="E1242" i="25" s="1"/>
  <c r="P748" i="2"/>
  <c r="D1242" i="25" s="1"/>
  <c r="N748" i="2"/>
  <c r="M748" i="2"/>
  <c r="L748" i="2"/>
  <c r="Q747" i="2"/>
  <c r="E1241" i="25" s="1"/>
  <c r="P747" i="2"/>
  <c r="D1241" i="25" s="1"/>
  <c r="N747" i="2"/>
  <c r="M747" i="2"/>
  <c r="L747" i="2"/>
  <c r="Q746" i="2"/>
  <c r="E1240" i="25" s="1"/>
  <c r="P746" i="2"/>
  <c r="D1240" i="25" s="1"/>
  <c r="N746" i="2"/>
  <c r="M746" i="2"/>
  <c r="L746" i="2"/>
  <c r="Q745" i="2"/>
  <c r="E1239" i="25" s="1"/>
  <c r="P745" i="2"/>
  <c r="D1239" i="25" s="1"/>
  <c r="N745" i="2"/>
  <c r="M745" i="2"/>
  <c r="L745" i="2"/>
  <c r="Q744" i="2"/>
  <c r="E1238" i="25" s="1"/>
  <c r="P744" i="2"/>
  <c r="D1238" i="25" s="1"/>
  <c r="N744" i="2"/>
  <c r="M744" i="2"/>
  <c r="L744" i="2"/>
  <c r="Q742" i="2"/>
  <c r="E1234" i="25" s="1"/>
  <c r="P742" i="2"/>
  <c r="D1234" i="25" s="1"/>
  <c r="N742" i="2"/>
  <c r="M742" i="2"/>
  <c r="L742" i="2"/>
  <c r="Q740" i="2"/>
  <c r="E1229" i="25" s="1"/>
  <c r="P740" i="2"/>
  <c r="D1229" i="25" s="1"/>
  <c r="N740" i="2"/>
  <c r="M740" i="2"/>
  <c r="L740" i="2"/>
  <c r="Q739" i="2"/>
  <c r="E1228" i="25" s="1"/>
  <c r="P739" i="2"/>
  <c r="D1228" i="25" s="1"/>
  <c r="N739" i="2"/>
  <c r="M739" i="2"/>
  <c r="L739" i="2"/>
  <c r="Q738" i="2"/>
  <c r="E1227" i="25" s="1"/>
  <c r="P738" i="2"/>
  <c r="D1227" i="25" s="1"/>
  <c r="N738" i="2"/>
  <c r="M738" i="2"/>
  <c r="L738" i="2"/>
  <c r="Q737" i="2"/>
  <c r="E1226" i="25" s="1"/>
  <c r="P737" i="2"/>
  <c r="D1226" i="25" s="1"/>
  <c r="N737" i="2"/>
  <c r="M737" i="2"/>
  <c r="L737" i="2"/>
  <c r="Q736" i="2"/>
  <c r="E1225" i="25" s="1"/>
  <c r="P736" i="2"/>
  <c r="D1225" i="25" s="1"/>
  <c r="N736" i="2"/>
  <c r="M736" i="2"/>
  <c r="L736" i="2"/>
  <c r="Q735" i="2"/>
  <c r="E1224" i="25" s="1"/>
  <c r="P735" i="2"/>
  <c r="D1224" i="25" s="1"/>
  <c r="N735" i="2"/>
  <c r="M735" i="2"/>
  <c r="L735" i="2"/>
  <c r="Q734" i="2"/>
  <c r="E1223" i="25" s="1"/>
  <c r="P734" i="2"/>
  <c r="D1223" i="25" s="1"/>
  <c r="N734" i="2"/>
  <c r="M734" i="2"/>
  <c r="L734" i="2"/>
  <c r="Q733" i="2"/>
  <c r="E1222" i="25" s="1"/>
  <c r="P733" i="2"/>
  <c r="D1222" i="25" s="1"/>
  <c r="N733" i="2"/>
  <c r="M733" i="2"/>
  <c r="L733" i="2"/>
  <c r="Q732" i="2"/>
  <c r="E1221" i="25" s="1"/>
  <c r="P732" i="2"/>
  <c r="D1221" i="25" s="1"/>
  <c r="N732" i="2"/>
  <c r="M732" i="2"/>
  <c r="L732" i="2"/>
  <c r="Q730" i="2"/>
  <c r="E1215" i="25" s="1"/>
  <c r="P730" i="2"/>
  <c r="D1215" i="25" s="1"/>
  <c r="N730" i="2"/>
  <c r="M730" i="2"/>
  <c r="L730" i="2"/>
  <c r="Q729" i="2"/>
  <c r="E1214" i="25" s="1"/>
  <c r="P729" i="2"/>
  <c r="D1214" i="25" s="1"/>
  <c r="N729" i="2"/>
  <c r="M729" i="2"/>
  <c r="L729" i="2"/>
  <c r="Q728" i="2"/>
  <c r="E1213" i="25" s="1"/>
  <c r="P728" i="2"/>
  <c r="D1213" i="25" s="1"/>
  <c r="N728" i="2"/>
  <c r="M728" i="2"/>
  <c r="L728" i="2"/>
  <c r="Q727" i="2"/>
  <c r="E1212" i="25" s="1"/>
  <c r="P727" i="2"/>
  <c r="D1212" i="25" s="1"/>
  <c r="N727" i="2"/>
  <c r="M727" i="2"/>
  <c r="L727" i="2"/>
  <c r="Q726" i="2"/>
  <c r="E1211" i="25" s="1"/>
  <c r="P726" i="2"/>
  <c r="D1211" i="25" s="1"/>
  <c r="N726" i="2"/>
  <c r="M726" i="2"/>
  <c r="L726" i="2"/>
  <c r="Q724" i="2"/>
  <c r="P724" i="2"/>
  <c r="N724" i="2"/>
  <c r="M724" i="2"/>
  <c r="L724" i="2"/>
  <c r="Q723" i="2"/>
  <c r="P723" i="2"/>
  <c r="N723" i="2"/>
  <c r="M723" i="2"/>
  <c r="L723" i="2"/>
  <c r="Q722" i="2"/>
  <c r="P722" i="2"/>
  <c r="N722" i="2"/>
  <c r="M722" i="2"/>
  <c r="L722" i="2"/>
  <c r="Q721" i="2"/>
  <c r="P721" i="2"/>
  <c r="N721" i="2"/>
  <c r="M721" i="2"/>
  <c r="L721" i="2"/>
  <c r="Q720" i="2"/>
  <c r="P720" i="2"/>
  <c r="N720" i="2"/>
  <c r="M720" i="2"/>
  <c r="L720" i="2"/>
  <c r="Q719" i="2"/>
  <c r="E1521" i="25" s="1"/>
  <c r="P719" i="2"/>
  <c r="D1521" i="25" s="1"/>
  <c r="N719" i="2"/>
  <c r="M719" i="2"/>
  <c r="L719" i="2"/>
  <c r="Q718" i="2"/>
  <c r="E1447" i="25" s="1"/>
  <c r="P718" i="2"/>
  <c r="D1447" i="25" s="1"/>
  <c r="N718" i="2"/>
  <c r="M718" i="2"/>
  <c r="L718" i="2"/>
  <c r="Q717" i="2"/>
  <c r="E1208" i="25" s="1"/>
  <c r="P717" i="2"/>
  <c r="D1208" i="25" s="1"/>
  <c r="N717" i="2"/>
  <c r="M717" i="2"/>
  <c r="L717" i="2"/>
  <c r="Q716" i="2"/>
  <c r="P716" i="2"/>
  <c r="N716" i="2"/>
  <c r="M716" i="2"/>
  <c r="L716" i="2"/>
  <c r="Q715" i="2"/>
  <c r="E1207" i="25" s="1"/>
  <c r="P715" i="2"/>
  <c r="D1207" i="25" s="1"/>
  <c r="N715" i="2"/>
  <c r="M715" i="2"/>
  <c r="L715" i="2"/>
  <c r="Q714" i="2"/>
  <c r="E1206" i="25" s="1"/>
  <c r="P714" i="2"/>
  <c r="D1206" i="25" s="1"/>
  <c r="N714" i="2"/>
  <c r="M714" i="2"/>
  <c r="L714" i="2"/>
  <c r="Q712" i="2"/>
  <c r="P712" i="2"/>
  <c r="N712" i="2"/>
  <c r="M712" i="2"/>
  <c r="L712" i="2"/>
  <c r="Q711" i="2"/>
  <c r="E1201" i="25" s="1"/>
  <c r="P711" i="2"/>
  <c r="D1201" i="25" s="1"/>
  <c r="N711" i="2"/>
  <c r="M711" i="2"/>
  <c r="L711" i="2"/>
  <c r="Q709" i="2"/>
  <c r="P709" i="2"/>
  <c r="N709" i="2"/>
  <c r="M709" i="2"/>
  <c r="L709" i="2"/>
  <c r="Q708" i="2"/>
  <c r="P708" i="2"/>
  <c r="N708" i="2"/>
  <c r="M708" i="2"/>
  <c r="L708" i="2"/>
  <c r="Q706" i="2"/>
  <c r="P706" i="2"/>
  <c r="N706" i="2"/>
  <c r="M706" i="2"/>
  <c r="L706" i="2"/>
  <c r="Q705" i="2"/>
  <c r="E1196" i="25" s="1"/>
  <c r="P705" i="2"/>
  <c r="D1196" i="25" s="1"/>
  <c r="N705" i="2"/>
  <c r="M705" i="2"/>
  <c r="L705" i="2"/>
  <c r="Q703" i="2"/>
  <c r="P703" i="2"/>
  <c r="N703" i="2"/>
  <c r="M703" i="2"/>
  <c r="L703" i="2"/>
  <c r="Q702" i="2"/>
  <c r="E1194" i="25" s="1"/>
  <c r="P702" i="2"/>
  <c r="D1194" i="25" s="1"/>
  <c r="N702" i="2"/>
  <c r="M702" i="2"/>
  <c r="L702" i="2"/>
  <c r="Q700" i="2"/>
  <c r="P700" i="2"/>
  <c r="N700" i="2"/>
  <c r="M700" i="2"/>
  <c r="L700" i="2"/>
  <c r="Q699" i="2"/>
  <c r="E1192" i="25" s="1"/>
  <c r="P699" i="2"/>
  <c r="D1192" i="25" s="1"/>
  <c r="N699" i="2"/>
  <c r="M699" i="2"/>
  <c r="L699" i="2"/>
  <c r="Q698" i="2"/>
  <c r="P698" i="2"/>
  <c r="N698" i="2"/>
  <c r="M698" i="2"/>
  <c r="L698" i="2"/>
  <c r="Q696" i="2"/>
  <c r="P696" i="2"/>
  <c r="N696" i="2"/>
  <c r="M696" i="2"/>
  <c r="L696" i="2"/>
  <c r="Q695" i="2"/>
  <c r="E1190" i="25" s="1"/>
  <c r="P695" i="2"/>
  <c r="D1190" i="25" s="1"/>
  <c r="N695" i="2"/>
  <c r="M695" i="2"/>
  <c r="L695" i="2"/>
  <c r="Q693" i="2"/>
  <c r="P693" i="2"/>
  <c r="N693" i="2"/>
  <c r="M693" i="2"/>
  <c r="L693" i="2"/>
  <c r="Q692" i="2"/>
  <c r="E1186" i="25" s="1"/>
  <c r="P692" i="2"/>
  <c r="D1186" i="25" s="1"/>
  <c r="N692" i="2"/>
  <c r="M692" i="2"/>
  <c r="L692" i="2"/>
  <c r="Q690" i="2"/>
  <c r="P690" i="2"/>
  <c r="N690" i="2"/>
  <c r="M690" i="2"/>
  <c r="L690" i="2"/>
  <c r="Q689" i="2"/>
  <c r="P689" i="2"/>
  <c r="N689" i="2"/>
  <c r="M689" i="2"/>
  <c r="L689" i="2"/>
  <c r="Q688" i="2"/>
  <c r="P688" i="2"/>
  <c r="N688" i="2"/>
  <c r="M688" i="2"/>
  <c r="L688" i="2"/>
  <c r="Q687" i="2"/>
  <c r="P687" i="2"/>
  <c r="N687" i="2"/>
  <c r="M687" i="2"/>
  <c r="L687" i="2"/>
  <c r="Q686" i="2"/>
  <c r="E1184" i="25" s="1"/>
  <c r="P686" i="2"/>
  <c r="D1184" i="25" s="1"/>
  <c r="N686" i="2"/>
  <c r="M686" i="2"/>
  <c r="L686" i="2"/>
  <c r="Q685" i="2"/>
  <c r="E1183" i="25" s="1"/>
  <c r="P685" i="2"/>
  <c r="D1183" i="25" s="1"/>
  <c r="N685" i="2"/>
  <c r="M685" i="2"/>
  <c r="L685" i="2"/>
  <c r="Q684" i="2"/>
  <c r="E1182" i="25" s="1"/>
  <c r="P684" i="2"/>
  <c r="D1182" i="25" s="1"/>
  <c r="N684" i="2"/>
  <c r="M684" i="2"/>
  <c r="L684" i="2"/>
  <c r="Q682" i="2"/>
  <c r="E1180" i="25" s="1"/>
  <c r="P682" i="2"/>
  <c r="D1180" i="25" s="1"/>
  <c r="N682" i="2"/>
  <c r="M682" i="2"/>
  <c r="L682" i="2"/>
  <c r="Q681" i="2"/>
  <c r="E1179" i="25" s="1"/>
  <c r="P681" i="2"/>
  <c r="D1179" i="25" s="1"/>
  <c r="N681" i="2"/>
  <c r="M681" i="2"/>
  <c r="L681" i="2"/>
  <c r="Q679" i="2"/>
  <c r="P679" i="2"/>
  <c r="N679" i="2"/>
  <c r="M679" i="2"/>
  <c r="L679" i="2"/>
  <c r="Q678" i="2"/>
  <c r="E1177" i="25" s="1"/>
  <c r="P678" i="2"/>
  <c r="D1177" i="25" s="1"/>
  <c r="N678" i="2"/>
  <c r="M678" i="2"/>
  <c r="L678" i="2"/>
  <c r="Q676" i="2"/>
  <c r="P676" i="2"/>
  <c r="N676" i="2"/>
  <c r="M676" i="2"/>
  <c r="L676" i="2"/>
  <c r="Q675" i="2"/>
  <c r="E1175" i="25" s="1"/>
  <c r="P675" i="2"/>
  <c r="D1175" i="25" s="1"/>
  <c r="N675" i="2"/>
  <c r="M675" i="2"/>
  <c r="L675" i="2"/>
  <c r="Q673" i="2"/>
  <c r="E1173" i="25" s="1"/>
  <c r="P673" i="2"/>
  <c r="D1173" i="25" s="1"/>
  <c r="N673" i="2"/>
  <c r="M673" i="2"/>
  <c r="L673" i="2"/>
  <c r="Q672" i="2"/>
  <c r="E1172" i="25" s="1"/>
  <c r="P672" i="2"/>
  <c r="D1172" i="25" s="1"/>
  <c r="N672" i="2"/>
  <c r="M672" i="2"/>
  <c r="L672" i="2"/>
  <c r="Q670" i="2"/>
  <c r="P670" i="2"/>
  <c r="N670" i="2"/>
  <c r="M670" i="2"/>
  <c r="L670" i="2"/>
  <c r="Q669" i="2"/>
  <c r="E1170" i="25" s="1"/>
  <c r="P669" i="2"/>
  <c r="D1170" i="25" s="1"/>
  <c r="N669" i="2"/>
  <c r="M669" i="2"/>
  <c r="L669" i="2"/>
  <c r="Q667" i="2"/>
  <c r="P667" i="2"/>
  <c r="N667" i="2"/>
  <c r="M667" i="2"/>
  <c r="L667" i="2"/>
  <c r="Q666" i="2"/>
  <c r="E1168" i="25" s="1"/>
  <c r="P666" i="2"/>
  <c r="D1168" i="25" s="1"/>
  <c r="N666" i="2"/>
  <c r="M666" i="2"/>
  <c r="L666" i="2"/>
  <c r="Q664" i="2"/>
  <c r="P664" i="2"/>
  <c r="N664" i="2"/>
  <c r="M664" i="2"/>
  <c r="L664" i="2"/>
  <c r="Q663" i="2"/>
  <c r="P663" i="2"/>
  <c r="N663" i="2"/>
  <c r="M663" i="2"/>
  <c r="L663" i="2"/>
  <c r="Q662" i="2"/>
  <c r="P662" i="2"/>
  <c r="N662" i="2"/>
  <c r="M662" i="2"/>
  <c r="L662" i="2"/>
  <c r="Q660" i="2"/>
  <c r="P660" i="2"/>
  <c r="N660" i="2"/>
  <c r="M660" i="2"/>
  <c r="L660" i="2"/>
  <c r="Q659" i="2"/>
  <c r="E1164" i="25" s="1"/>
  <c r="P659" i="2"/>
  <c r="D1164" i="25" s="1"/>
  <c r="N659" i="2"/>
  <c r="M659" i="2"/>
  <c r="L659" i="2"/>
  <c r="Q658" i="2"/>
  <c r="E1163" i="25" s="1"/>
  <c r="P658" i="2"/>
  <c r="D1163" i="25" s="1"/>
  <c r="N658" i="2"/>
  <c r="M658" i="2"/>
  <c r="L658" i="2"/>
  <c r="Q656" i="2"/>
  <c r="E1161" i="25" s="1"/>
  <c r="P656" i="2"/>
  <c r="D1161" i="25" s="1"/>
  <c r="N656" i="2"/>
  <c r="M656" i="2"/>
  <c r="L656" i="2"/>
  <c r="Q655" i="2"/>
  <c r="P655" i="2"/>
  <c r="N655" i="2"/>
  <c r="M655" i="2"/>
  <c r="L655" i="2"/>
  <c r="Q654" i="2"/>
  <c r="P654" i="2"/>
  <c r="N654" i="2"/>
  <c r="M654" i="2"/>
  <c r="L654" i="2"/>
  <c r="Q653" i="2"/>
  <c r="E1160" i="25" s="1"/>
  <c r="P653" i="2"/>
  <c r="D1160" i="25" s="1"/>
  <c r="N653" i="2"/>
  <c r="M653" i="2"/>
  <c r="L653" i="2"/>
  <c r="Q651" i="2"/>
  <c r="E1158" i="25" s="1"/>
  <c r="P651" i="2"/>
  <c r="D1158" i="25" s="1"/>
  <c r="N651" i="2"/>
  <c r="M651" i="2"/>
  <c r="L651" i="2"/>
  <c r="Q650" i="2"/>
  <c r="P650" i="2"/>
  <c r="N650" i="2"/>
  <c r="M650" i="2"/>
  <c r="L650" i="2"/>
  <c r="Q649" i="2"/>
  <c r="P649" i="2"/>
  <c r="N649" i="2"/>
  <c r="M649" i="2"/>
  <c r="L649" i="2"/>
  <c r="Q647" i="2"/>
  <c r="E1156" i="25" s="1"/>
  <c r="P647" i="2"/>
  <c r="D1156" i="25" s="1"/>
  <c r="N647" i="2"/>
  <c r="M647" i="2"/>
  <c r="L647" i="2"/>
  <c r="Q646" i="2"/>
  <c r="P646" i="2"/>
  <c r="N646" i="2"/>
  <c r="M646" i="2"/>
  <c r="L646" i="2"/>
  <c r="Q645" i="2"/>
  <c r="E1155" i="25" s="1"/>
  <c r="P645" i="2"/>
  <c r="D1155" i="25" s="1"/>
  <c r="N645" i="2"/>
  <c r="M645" i="2"/>
  <c r="L645" i="2"/>
  <c r="Q644" i="2"/>
  <c r="E1566" i="25" s="1"/>
  <c r="P644" i="2"/>
  <c r="D1566" i="25" s="1"/>
  <c r="N644" i="2"/>
  <c r="M644" i="2"/>
  <c r="L644" i="2"/>
  <c r="Q642" i="2"/>
  <c r="E1085" i="25" s="1"/>
  <c r="P642" i="2"/>
  <c r="D1085" i="25" s="1"/>
  <c r="N642" i="2"/>
  <c r="M642" i="2"/>
  <c r="L642" i="2"/>
  <c r="Q641" i="2"/>
  <c r="E1086" i="25" s="1"/>
  <c r="P641" i="2"/>
  <c r="D1086" i="25" s="1"/>
  <c r="N641" i="2"/>
  <c r="M641" i="2"/>
  <c r="L641" i="2"/>
  <c r="Q639" i="2"/>
  <c r="E288" i="25" s="1"/>
  <c r="P639" i="2"/>
  <c r="D288" i="25" s="1"/>
  <c r="N639" i="2"/>
  <c r="M639" i="2"/>
  <c r="L639" i="2"/>
  <c r="Q638" i="2"/>
  <c r="E283" i="25" s="1"/>
  <c r="P638" i="2"/>
  <c r="D283" i="25" s="1"/>
  <c r="N638" i="2"/>
  <c r="M638" i="2"/>
  <c r="L638" i="2"/>
  <c r="Q637" i="2"/>
  <c r="E282" i="25" s="1"/>
  <c r="P637" i="2"/>
  <c r="D282" i="25" s="1"/>
  <c r="N637" i="2"/>
  <c r="M637" i="2"/>
  <c r="L637" i="2"/>
  <c r="Q635" i="2"/>
  <c r="E1406" i="25" s="1"/>
  <c r="P635" i="2"/>
  <c r="D1406" i="25" s="1"/>
  <c r="N635" i="2"/>
  <c r="M635" i="2"/>
  <c r="L635" i="2"/>
  <c r="Q634" i="2"/>
  <c r="E1405" i="25" s="1"/>
  <c r="P634" i="2"/>
  <c r="D1405" i="25" s="1"/>
  <c r="N634" i="2"/>
  <c r="M634" i="2"/>
  <c r="L634" i="2"/>
  <c r="Q633" i="2"/>
  <c r="E1404" i="25" s="1"/>
  <c r="P633" i="2"/>
  <c r="D1404" i="25" s="1"/>
  <c r="N633" i="2"/>
  <c r="M633" i="2"/>
  <c r="L633" i="2"/>
  <c r="Q631" i="2"/>
  <c r="E1114" i="25" s="1"/>
  <c r="P631" i="2"/>
  <c r="D1114" i="25" s="1"/>
  <c r="N631" i="2"/>
  <c r="M631" i="2"/>
  <c r="L631" i="2"/>
  <c r="Q630" i="2"/>
  <c r="E1496" i="25" s="1"/>
  <c r="P630" i="2"/>
  <c r="D1496" i="25" s="1"/>
  <c r="N630" i="2"/>
  <c r="M630" i="2"/>
  <c r="L630" i="2"/>
  <c r="Q629" i="2"/>
  <c r="E1468" i="25" s="1"/>
  <c r="P629" i="2"/>
  <c r="D1468" i="25" s="1"/>
  <c r="N629" i="2"/>
  <c r="M629" i="2"/>
  <c r="L629" i="2"/>
  <c r="Q627" i="2"/>
  <c r="E380" i="25" s="1"/>
  <c r="P627" i="2"/>
  <c r="D380" i="25" s="1"/>
  <c r="N627" i="2"/>
  <c r="M627" i="2"/>
  <c r="L627" i="2"/>
  <c r="Q626" i="2"/>
  <c r="E376" i="25" s="1"/>
  <c r="P626" i="2"/>
  <c r="D376" i="25" s="1"/>
  <c r="N626" i="2"/>
  <c r="M626" i="2"/>
  <c r="L626" i="2"/>
  <c r="Q625" i="2"/>
  <c r="E375" i="25" s="1"/>
  <c r="P625" i="2"/>
  <c r="D375" i="25" s="1"/>
  <c r="N625" i="2"/>
  <c r="M625" i="2"/>
  <c r="L625" i="2"/>
  <c r="Q624" i="2"/>
  <c r="E374" i="25" s="1"/>
  <c r="P624" i="2"/>
  <c r="D374" i="25" s="1"/>
  <c r="N624" i="2"/>
  <c r="M624" i="2"/>
  <c r="L624" i="2"/>
  <c r="Q622" i="2"/>
  <c r="E372" i="25" s="1"/>
  <c r="P622" i="2"/>
  <c r="D372" i="25" s="1"/>
  <c r="N622" i="2"/>
  <c r="M622" i="2"/>
  <c r="L622" i="2"/>
  <c r="Q621" i="2"/>
  <c r="E371" i="25" s="1"/>
  <c r="P621" i="2"/>
  <c r="D371" i="25" s="1"/>
  <c r="N621" i="2"/>
  <c r="M621" i="2"/>
  <c r="L621" i="2"/>
  <c r="Q620" i="2"/>
  <c r="E370" i="25" s="1"/>
  <c r="P620" i="2"/>
  <c r="D370" i="25" s="1"/>
  <c r="N620" i="2"/>
  <c r="M620" i="2"/>
  <c r="L620" i="2"/>
  <c r="Q619" i="2"/>
  <c r="E369" i="25" s="1"/>
  <c r="P619" i="2"/>
  <c r="D369" i="25" s="1"/>
  <c r="N619" i="2"/>
  <c r="M619" i="2"/>
  <c r="L619" i="2"/>
  <c r="Q618" i="2"/>
  <c r="E368" i="25" s="1"/>
  <c r="P618" i="2"/>
  <c r="D368" i="25" s="1"/>
  <c r="N618" i="2"/>
  <c r="M618" i="2"/>
  <c r="L618" i="2"/>
  <c r="Q617" i="2"/>
  <c r="E367" i="25" s="1"/>
  <c r="P617" i="2"/>
  <c r="D367" i="25" s="1"/>
  <c r="N617" i="2"/>
  <c r="M617" i="2"/>
  <c r="L617" i="2"/>
  <c r="Q616" i="2"/>
  <c r="E366" i="25" s="1"/>
  <c r="P616" i="2"/>
  <c r="D366" i="25" s="1"/>
  <c r="N616" i="2"/>
  <c r="M616" i="2"/>
  <c r="L616" i="2"/>
  <c r="Q615" i="2"/>
  <c r="E365" i="25" s="1"/>
  <c r="P615" i="2"/>
  <c r="D365" i="25" s="1"/>
  <c r="N615" i="2"/>
  <c r="M615" i="2"/>
  <c r="L615" i="2"/>
  <c r="Q614" i="2"/>
  <c r="E364" i="25" s="1"/>
  <c r="P614" i="2"/>
  <c r="D364" i="25" s="1"/>
  <c r="N614" i="2"/>
  <c r="M614" i="2"/>
  <c r="L614" i="2"/>
  <c r="Q613" i="2"/>
  <c r="E363" i="25" s="1"/>
  <c r="P613" i="2"/>
  <c r="D363" i="25" s="1"/>
  <c r="N613" i="2"/>
  <c r="M613" i="2"/>
  <c r="L613" i="2"/>
  <c r="Q611" i="2"/>
  <c r="E323" i="25" s="1"/>
  <c r="P611" i="2"/>
  <c r="D323" i="25" s="1"/>
  <c r="N611" i="2"/>
  <c r="M611" i="2"/>
  <c r="L611" i="2"/>
  <c r="Q610" i="2"/>
  <c r="E358" i="25" s="1"/>
  <c r="P610" i="2"/>
  <c r="D358" i="25" s="1"/>
  <c r="N610" i="2"/>
  <c r="M610" i="2"/>
  <c r="L610" i="2"/>
  <c r="Q609" i="2"/>
  <c r="E357" i="25" s="1"/>
  <c r="P609" i="2"/>
  <c r="D357" i="25" s="1"/>
  <c r="N609" i="2"/>
  <c r="M609" i="2"/>
  <c r="L609" i="2"/>
  <c r="Q608" i="2"/>
  <c r="E344" i="25" s="1"/>
  <c r="P608" i="2"/>
  <c r="D344" i="25" s="1"/>
  <c r="N608" i="2"/>
  <c r="M608" i="2"/>
  <c r="L608" i="2"/>
  <c r="Q607" i="2"/>
  <c r="E343" i="25" s="1"/>
  <c r="P607" i="2"/>
  <c r="D343" i="25" s="1"/>
  <c r="N607" i="2"/>
  <c r="M607" i="2"/>
  <c r="L607" i="2"/>
  <c r="Q606" i="2"/>
  <c r="E342" i="25" s="1"/>
  <c r="P606" i="2"/>
  <c r="D342" i="25" s="1"/>
  <c r="N606" i="2"/>
  <c r="M606" i="2"/>
  <c r="L606" i="2"/>
  <c r="Q605" i="2"/>
  <c r="E341" i="25" s="1"/>
  <c r="P605" i="2"/>
  <c r="D341" i="25" s="1"/>
  <c r="N605" i="2"/>
  <c r="M605" i="2"/>
  <c r="L605" i="2"/>
  <c r="Q604" i="2"/>
  <c r="E340" i="25" s="1"/>
  <c r="P604" i="2"/>
  <c r="D340" i="25" s="1"/>
  <c r="N604" i="2"/>
  <c r="M604" i="2"/>
  <c r="L604" i="2"/>
  <c r="Q603" i="2"/>
  <c r="E339" i="25" s="1"/>
  <c r="P603" i="2"/>
  <c r="D339" i="25" s="1"/>
  <c r="N603" i="2"/>
  <c r="M603" i="2"/>
  <c r="L603" i="2"/>
  <c r="Q602" i="2"/>
  <c r="E338" i="25" s="1"/>
  <c r="P602" i="2"/>
  <c r="D338" i="25" s="1"/>
  <c r="N602" i="2"/>
  <c r="M602" i="2"/>
  <c r="L602" i="2"/>
  <c r="Q600" i="2"/>
  <c r="E336" i="25" s="1"/>
  <c r="P600" i="2"/>
  <c r="D336" i="25" s="1"/>
  <c r="N600" i="2"/>
  <c r="M600" i="2"/>
  <c r="L600" i="2"/>
  <c r="Q599" i="2"/>
  <c r="E335" i="25" s="1"/>
  <c r="P599" i="2"/>
  <c r="D335" i="25" s="1"/>
  <c r="N599" i="2"/>
  <c r="M599" i="2"/>
  <c r="L599" i="2"/>
  <c r="Q598" i="2"/>
  <c r="E333" i="25" s="1"/>
  <c r="P598" i="2"/>
  <c r="D333" i="25" s="1"/>
  <c r="N598" i="2"/>
  <c r="M598" i="2"/>
  <c r="L598" i="2"/>
  <c r="Q597" i="2"/>
  <c r="E332" i="25" s="1"/>
  <c r="P597" i="2"/>
  <c r="D332" i="25" s="1"/>
  <c r="N597" i="2"/>
  <c r="M597" i="2"/>
  <c r="L597" i="2"/>
  <c r="Q596" i="2"/>
  <c r="E331" i="25" s="1"/>
  <c r="P596" i="2"/>
  <c r="D331" i="25" s="1"/>
  <c r="N596" i="2"/>
  <c r="M596" i="2"/>
  <c r="L596" i="2"/>
  <c r="Q595" i="2"/>
  <c r="E330" i="25" s="1"/>
  <c r="P595" i="2"/>
  <c r="D330" i="25" s="1"/>
  <c r="N595" i="2"/>
  <c r="M595" i="2"/>
  <c r="L595" i="2"/>
  <c r="Q594" i="2"/>
  <c r="E329" i="25" s="1"/>
  <c r="P594" i="2"/>
  <c r="D329" i="25" s="1"/>
  <c r="N594" i="2"/>
  <c r="M594" i="2"/>
  <c r="L594" i="2"/>
  <c r="Q593" i="2"/>
  <c r="E328" i="25" s="1"/>
  <c r="P593" i="2"/>
  <c r="D328" i="25" s="1"/>
  <c r="N593" i="2"/>
  <c r="M593" i="2"/>
  <c r="L593" i="2"/>
  <c r="Q591" i="2"/>
  <c r="E355" i="25" s="1"/>
  <c r="P591" i="2"/>
  <c r="D355" i="25" s="1"/>
  <c r="N591" i="2"/>
  <c r="M591" i="2"/>
  <c r="L591" i="2"/>
  <c r="Q590" i="2"/>
  <c r="E360" i="25" s="1"/>
  <c r="P590" i="2"/>
  <c r="D360" i="25" s="1"/>
  <c r="N590" i="2"/>
  <c r="M590" i="2"/>
  <c r="L590" i="2"/>
  <c r="Q589" i="2"/>
  <c r="E311" i="25" s="1"/>
  <c r="P589" i="2"/>
  <c r="D311" i="25" s="1"/>
  <c r="N589" i="2"/>
  <c r="M589" i="2"/>
  <c r="L589" i="2"/>
  <c r="Q588" i="2"/>
  <c r="E322" i="25" s="1"/>
  <c r="P588" i="2"/>
  <c r="D322" i="25" s="1"/>
  <c r="N588" i="2"/>
  <c r="M588" i="2"/>
  <c r="L588" i="2"/>
  <c r="Q587" i="2"/>
  <c r="E310" i="25" s="1"/>
  <c r="P587" i="2"/>
  <c r="D310" i="25" s="1"/>
  <c r="N587" i="2"/>
  <c r="M587" i="2"/>
  <c r="L587" i="2"/>
  <c r="Q585" i="2"/>
  <c r="E379" i="25" s="1"/>
  <c r="P585" i="2"/>
  <c r="D379" i="25" s="1"/>
  <c r="N585" i="2"/>
  <c r="M585" i="2"/>
  <c r="L585" i="2"/>
  <c r="Q584" i="2"/>
  <c r="E378" i="25" s="1"/>
  <c r="P584" i="2"/>
  <c r="D378" i="25" s="1"/>
  <c r="N584" i="2"/>
  <c r="M584" i="2"/>
  <c r="L584" i="2"/>
  <c r="Q583" i="2"/>
  <c r="E377" i="25" s="1"/>
  <c r="P583" i="2"/>
  <c r="D377" i="25" s="1"/>
  <c r="N583" i="2"/>
  <c r="M583" i="2"/>
  <c r="L583" i="2"/>
  <c r="Q582" i="2"/>
  <c r="E354" i="25" s="1"/>
  <c r="P582" i="2"/>
  <c r="D354" i="25" s="1"/>
  <c r="N582" i="2"/>
  <c r="M582" i="2"/>
  <c r="L582" i="2"/>
  <c r="Q581" i="2"/>
  <c r="E334" i="25" s="1"/>
  <c r="P581" i="2"/>
  <c r="D334" i="25" s="1"/>
  <c r="N581" i="2"/>
  <c r="M581" i="2"/>
  <c r="L581" i="2"/>
  <c r="Q579" i="2"/>
  <c r="E359" i="25" s="1"/>
  <c r="P579" i="2"/>
  <c r="D359" i="25" s="1"/>
  <c r="N579" i="2"/>
  <c r="M579" i="2"/>
  <c r="L579" i="2"/>
  <c r="Q578" i="2"/>
  <c r="E352" i="25" s="1"/>
  <c r="P578" i="2"/>
  <c r="D352" i="25" s="1"/>
  <c r="N578" i="2"/>
  <c r="M578" i="2"/>
  <c r="L578" i="2"/>
  <c r="Q577" i="2"/>
  <c r="E351" i="25" s="1"/>
  <c r="P577" i="2"/>
  <c r="D351" i="25" s="1"/>
  <c r="N577" i="2"/>
  <c r="M577" i="2"/>
  <c r="L577" i="2"/>
  <c r="Q576" i="2"/>
  <c r="E350" i="25" s="1"/>
  <c r="P576" i="2"/>
  <c r="D350" i="25" s="1"/>
  <c r="N576" i="2"/>
  <c r="M576" i="2"/>
  <c r="L576" i="2"/>
  <c r="Q575" i="2"/>
  <c r="E349" i="25" s="1"/>
  <c r="P575" i="2"/>
  <c r="D349" i="25" s="1"/>
  <c r="N575" i="2"/>
  <c r="M575" i="2"/>
  <c r="L575" i="2"/>
  <c r="Q574" i="2"/>
  <c r="E348" i="25" s="1"/>
  <c r="P574" i="2"/>
  <c r="D348" i="25" s="1"/>
  <c r="N574" i="2"/>
  <c r="M574" i="2"/>
  <c r="L574" i="2"/>
  <c r="Q573" i="2"/>
  <c r="E345" i="25" s="1"/>
  <c r="P573" i="2"/>
  <c r="D345" i="25" s="1"/>
  <c r="N573" i="2"/>
  <c r="M573" i="2"/>
  <c r="L573" i="2"/>
  <c r="Q571" i="2"/>
  <c r="E325" i="25" s="1"/>
  <c r="P571" i="2"/>
  <c r="D325" i="25" s="1"/>
  <c r="N571" i="2"/>
  <c r="M571" i="2"/>
  <c r="L571" i="2"/>
  <c r="Q570" i="2"/>
  <c r="E361" i="25" s="1"/>
  <c r="P570" i="2"/>
  <c r="D361" i="25" s="1"/>
  <c r="N570" i="2"/>
  <c r="M570" i="2"/>
  <c r="L570" i="2"/>
  <c r="Q568" i="2"/>
  <c r="E324" i="25" s="1"/>
  <c r="P568" i="2"/>
  <c r="D324" i="25" s="1"/>
  <c r="N568" i="2"/>
  <c r="M568" i="2"/>
  <c r="L568" i="2"/>
  <c r="Q567" i="2"/>
  <c r="E321" i="25" s="1"/>
  <c r="P567" i="2"/>
  <c r="D321" i="25" s="1"/>
  <c r="N567" i="2"/>
  <c r="M567" i="2"/>
  <c r="L567" i="2"/>
  <c r="Q566" i="2"/>
  <c r="E320" i="25" s="1"/>
  <c r="P566" i="2"/>
  <c r="D320" i="25" s="1"/>
  <c r="N566" i="2"/>
  <c r="M566" i="2"/>
  <c r="L566" i="2"/>
  <c r="Q565" i="2"/>
  <c r="E316" i="25" s="1"/>
  <c r="P565" i="2"/>
  <c r="D316" i="25" s="1"/>
  <c r="N565" i="2"/>
  <c r="M565" i="2"/>
  <c r="L565" i="2"/>
  <c r="Q564" i="2"/>
  <c r="E319" i="25" s="1"/>
  <c r="P564" i="2"/>
  <c r="D319" i="25" s="1"/>
  <c r="N564" i="2"/>
  <c r="M564" i="2"/>
  <c r="L564" i="2"/>
  <c r="Q563" i="2"/>
  <c r="E318" i="25" s="1"/>
  <c r="P563" i="2"/>
  <c r="D318" i="25" s="1"/>
  <c r="N563" i="2"/>
  <c r="M563" i="2"/>
  <c r="L563" i="2"/>
  <c r="Q562" i="2"/>
  <c r="E317" i="25" s="1"/>
  <c r="P562" i="2"/>
  <c r="D317" i="25" s="1"/>
  <c r="N562" i="2"/>
  <c r="M562" i="2"/>
  <c r="L562" i="2"/>
  <c r="Q561" i="2"/>
  <c r="E313" i="25" s="1"/>
  <c r="P561" i="2"/>
  <c r="D313" i="25" s="1"/>
  <c r="N561" i="2"/>
  <c r="M561" i="2"/>
  <c r="L561" i="2"/>
  <c r="Q559" i="2"/>
  <c r="E308" i="25" s="1"/>
  <c r="P559" i="2"/>
  <c r="D308" i="25" s="1"/>
  <c r="N559" i="2"/>
  <c r="M559" i="2"/>
  <c r="L559" i="2"/>
  <c r="Q558" i="2"/>
  <c r="E307" i="25" s="1"/>
  <c r="P558" i="2"/>
  <c r="D307" i="25" s="1"/>
  <c r="N558" i="2"/>
  <c r="M558" i="2"/>
  <c r="L558" i="2"/>
  <c r="Q557" i="2"/>
  <c r="E306" i="25" s="1"/>
  <c r="P557" i="2"/>
  <c r="D306" i="25" s="1"/>
  <c r="N557" i="2"/>
  <c r="M557" i="2"/>
  <c r="L557" i="2"/>
  <c r="Q556" i="2"/>
  <c r="E305" i="25" s="1"/>
  <c r="P556" i="2"/>
  <c r="D305" i="25" s="1"/>
  <c r="N556" i="2"/>
  <c r="M556" i="2"/>
  <c r="L556" i="2"/>
  <c r="Q555" i="2"/>
  <c r="E304" i="25" s="1"/>
  <c r="P555" i="2"/>
  <c r="D304" i="25" s="1"/>
  <c r="N555" i="2"/>
  <c r="M555" i="2"/>
  <c r="L555" i="2"/>
  <c r="Q554" i="2"/>
  <c r="E303" i="25" s="1"/>
  <c r="P554" i="2"/>
  <c r="D303" i="25" s="1"/>
  <c r="N554" i="2"/>
  <c r="M554" i="2"/>
  <c r="L554" i="2"/>
  <c r="Q553" i="2"/>
  <c r="E302" i="25" s="1"/>
  <c r="P553" i="2"/>
  <c r="D302" i="25" s="1"/>
  <c r="N553" i="2"/>
  <c r="M553" i="2"/>
  <c r="L553" i="2"/>
  <c r="Q550" i="2"/>
  <c r="E427" i="25" s="1"/>
  <c r="P550" i="2"/>
  <c r="D427" i="25" s="1"/>
  <c r="N550" i="2"/>
  <c r="M550" i="2"/>
  <c r="L550" i="2"/>
  <c r="Q549" i="2"/>
  <c r="E1103" i="25" s="1"/>
  <c r="P549" i="2"/>
  <c r="D1103" i="25" s="1"/>
  <c r="N549" i="2"/>
  <c r="M549" i="2"/>
  <c r="L549" i="2"/>
  <c r="Q548" i="2"/>
  <c r="P548" i="2"/>
  <c r="D1102" i="25" s="1"/>
  <c r="N548" i="2"/>
  <c r="M548" i="2"/>
  <c r="L548" i="2"/>
  <c r="Q547" i="2"/>
  <c r="E424" i="25" s="1"/>
  <c r="P547" i="2"/>
  <c r="D424" i="25" s="1"/>
  <c r="N547" i="2"/>
  <c r="M547" i="2"/>
  <c r="L547" i="2"/>
  <c r="Q546" i="2"/>
  <c r="E423" i="25" s="1"/>
  <c r="P546" i="2"/>
  <c r="D423" i="25" s="1"/>
  <c r="N546" i="2"/>
  <c r="M546" i="2"/>
  <c r="L546" i="2"/>
  <c r="Q544" i="2"/>
  <c r="E297" i="25" s="1"/>
  <c r="P544" i="2"/>
  <c r="D297" i="25" s="1"/>
  <c r="N544" i="2"/>
  <c r="M544" i="2"/>
  <c r="L544" i="2"/>
  <c r="Q543" i="2"/>
  <c r="E296" i="25" s="1"/>
  <c r="P543" i="2"/>
  <c r="D296" i="25" s="1"/>
  <c r="N543" i="2"/>
  <c r="M543" i="2"/>
  <c r="L543" i="2"/>
  <c r="Q542" i="2"/>
  <c r="E295" i="25" s="1"/>
  <c r="P542" i="2"/>
  <c r="D295" i="25" s="1"/>
  <c r="N542" i="2"/>
  <c r="M542" i="2"/>
  <c r="L542" i="2"/>
  <c r="Q541" i="2"/>
  <c r="E294" i="25" s="1"/>
  <c r="P541" i="2"/>
  <c r="D294" i="25" s="1"/>
  <c r="N541" i="2"/>
  <c r="M541" i="2"/>
  <c r="L541" i="2"/>
  <c r="Q540" i="2"/>
  <c r="E293" i="25" s="1"/>
  <c r="P540" i="2"/>
  <c r="D293" i="25" s="1"/>
  <c r="N540" i="2"/>
  <c r="M540" i="2"/>
  <c r="L540" i="2"/>
  <c r="Q539" i="2"/>
  <c r="E292" i="25" s="1"/>
  <c r="P539" i="2"/>
  <c r="D292" i="25" s="1"/>
  <c r="N539" i="2"/>
  <c r="M539" i="2"/>
  <c r="L539" i="2"/>
  <c r="Q538" i="2"/>
  <c r="E291" i="25" s="1"/>
  <c r="P538" i="2"/>
  <c r="D291" i="25" s="1"/>
  <c r="N538" i="2"/>
  <c r="M538" i="2"/>
  <c r="L538" i="2"/>
  <c r="Q536" i="2"/>
  <c r="P536" i="2"/>
  <c r="N536" i="2"/>
  <c r="M536" i="2"/>
  <c r="L536" i="2"/>
  <c r="Q535" i="2"/>
  <c r="P535" i="2"/>
  <c r="N535" i="2"/>
  <c r="M535" i="2"/>
  <c r="L535" i="2"/>
  <c r="Q534" i="2"/>
  <c r="P534" i="2"/>
  <c r="N534" i="2"/>
  <c r="M534" i="2"/>
  <c r="L534" i="2"/>
  <c r="Q532" i="2"/>
  <c r="E1734" i="25" s="1"/>
  <c r="K1734" i="25" s="1"/>
  <c r="P532" i="2"/>
  <c r="D1734" i="25" s="1"/>
  <c r="J1734" i="25" s="1"/>
  <c r="N532" i="2"/>
  <c r="M532" i="2"/>
  <c r="L532" i="2"/>
  <c r="Q531" i="2"/>
  <c r="E1733" i="25" s="1"/>
  <c r="K1733" i="25" s="1"/>
  <c r="P531" i="2"/>
  <c r="D1733" i="25" s="1"/>
  <c r="J1733" i="25" s="1"/>
  <c r="N531" i="2"/>
  <c r="M531" i="2"/>
  <c r="L531" i="2"/>
  <c r="Q528" i="2"/>
  <c r="E233" i="25" s="1"/>
  <c r="P528" i="2"/>
  <c r="D233" i="25" s="1"/>
  <c r="N528" i="2"/>
  <c r="M528" i="2"/>
  <c r="L528" i="2"/>
  <c r="Q527" i="2"/>
  <c r="E1078" i="25" s="1"/>
  <c r="P527" i="2"/>
  <c r="D1078" i="25" s="1"/>
  <c r="N527" i="2"/>
  <c r="M527" i="2"/>
  <c r="L527" i="2"/>
  <c r="Q526" i="2"/>
  <c r="E1077" i="25" s="1"/>
  <c r="P526" i="2"/>
  <c r="D1077" i="25" s="1"/>
  <c r="N526" i="2"/>
  <c r="M526" i="2"/>
  <c r="L526" i="2"/>
  <c r="Q525" i="2"/>
  <c r="E1076" i="25" s="1"/>
  <c r="P525" i="2"/>
  <c r="D1076" i="25" s="1"/>
  <c r="N525" i="2"/>
  <c r="M525" i="2"/>
  <c r="L525" i="2"/>
  <c r="Q524" i="2"/>
  <c r="E1075" i="25" s="1"/>
  <c r="P524" i="2"/>
  <c r="D1075" i="25" s="1"/>
  <c r="N524" i="2"/>
  <c r="M524" i="2"/>
  <c r="L524" i="2"/>
  <c r="Q522" i="2"/>
  <c r="E1497" i="25" s="1"/>
  <c r="P522" i="2"/>
  <c r="D1497" i="25" s="1"/>
  <c r="N522" i="2"/>
  <c r="M522" i="2"/>
  <c r="L522" i="2"/>
  <c r="Q521" i="2"/>
  <c r="E1469" i="25" s="1"/>
  <c r="P521" i="2"/>
  <c r="D1469" i="25" s="1"/>
  <c r="N521" i="2"/>
  <c r="M521" i="2"/>
  <c r="L521" i="2"/>
  <c r="Q519" i="2"/>
  <c r="E243" i="25" s="1"/>
  <c r="P519" i="2"/>
  <c r="D243" i="25" s="1"/>
  <c r="N519" i="2"/>
  <c r="M519" i="2"/>
  <c r="L519" i="2"/>
  <c r="Q518" i="2"/>
  <c r="E1258" i="25" s="1"/>
  <c r="P518" i="2"/>
  <c r="D1258" i="25" s="1"/>
  <c r="N518" i="2"/>
  <c r="M518" i="2"/>
  <c r="L518" i="2"/>
  <c r="Q517" i="2"/>
  <c r="E1257" i="25" s="1"/>
  <c r="P517" i="2"/>
  <c r="D1257" i="25" s="1"/>
  <c r="N517" i="2"/>
  <c r="M517" i="2"/>
  <c r="L517" i="2"/>
  <c r="Q516" i="2"/>
  <c r="E1256" i="25" s="1"/>
  <c r="P516" i="2"/>
  <c r="D1256" i="25" s="1"/>
  <c r="N516" i="2"/>
  <c r="M516" i="2"/>
  <c r="L516" i="2"/>
  <c r="Q515" i="2"/>
  <c r="E1255" i="25" s="1"/>
  <c r="P515" i="2"/>
  <c r="D1255" i="25" s="1"/>
  <c r="N515" i="2"/>
  <c r="M515" i="2"/>
  <c r="L515" i="2"/>
  <c r="Q514" i="2"/>
  <c r="E1254" i="25" s="1"/>
  <c r="P514" i="2"/>
  <c r="D1254" i="25" s="1"/>
  <c r="N514" i="2"/>
  <c r="M514" i="2"/>
  <c r="L514" i="2"/>
  <c r="Q513" i="2"/>
  <c r="E242" i="25" s="1"/>
  <c r="P513" i="2"/>
  <c r="D242" i="25" s="1"/>
  <c r="N513" i="2"/>
  <c r="M513" i="2"/>
  <c r="L513" i="2"/>
  <c r="Q511" i="2"/>
  <c r="E228" i="25" s="1"/>
  <c r="P511" i="2"/>
  <c r="D228" i="25" s="1"/>
  <c r="N511" i="2"/>
  <c r="M511" i="2"/>
  <c r="L511" i="2"/>
  <c r="Q510" i="2"/>
  <c r="E227" i="25" s="1"/>
  <c r="P510" i="2"/>
  <c r="D227" i="25" s="1"/>
  <c r="N510" i="2"/>
  <c r="M510" i="2"/>
  <c r="L510" i="2"/>
  <c r="Q508" i="2"/>
  <c r="E226" i="25" s="1"/>
  <c r="P508" i="2"/>
  <c r="D226" i="25" s="1"/>
  <c r="N508" i="2"/>
  <c r="M508" i="2"/>
  <c r="L508" i="2"/>
  <c r="Q507" i="2"/>
  <c r="E194" i="25" s="1"/>
  <c r="P507" i="2"/>
  <c r="D194" i="25" s="1"/>
  <c r="N507" i="2"/>
  <c r="M507" i="2"/>
  <c r="L507" i="2"/>
  <c r="Q506" i="2"/>
  <c r="E193" i="25" s="1"/>
  <c r="P506" i="2"/>
  <c r="D193" i="25" s="1"/>
  <c r="N506" i="2"/>
  <c r="M506" i="2"/>
  <c r="L506" i="2"/>
  <c r="Q505" i="2"/>
  <c r="E191" i="25" s="1"/>
  <c r="P505" i="2"/>
  <c r="D191" i="25" s="1"/>
  <c r="N505" i="2"/>
  <c r="M505" i="2"/>
  <c r="L505" i="2"/>
  <c r="Q504" i="2"/>
  <c r="E190" i="25" s="1"/>
  <c r="P504" i="2"/>
  <c r="D190" i="25" s="1"/>
  <c r="N504" i="2"/>
  <c r="M504" i="2"/>
  <c r="L504" i="2"/>
  <c r="Q503" i="2"/>
  <c r="E189" i="25" s="1"/>
  <c r="P503" i="2"/>
  <c r="D189" i="25" s="1"/>
  <c r="N503" i="2"/>
  <c r="M503" i="2"/>
  <c r="L503" i="2"/>
  <c r="Q501" i="2"/>
  <c r="E221" i="25" s="1"/>
  <c r="P501" i="2"/>
  <c r="D221" i="25" s="1"/>
  <c r="N501" i="2"/>
  <c r="M501" i="2"/>
  <c r="L501" i="2"/>
  <c r="Q500" i="2"/>
  <c r="E208" i="25" s="1"/>
  <c r="P500" i="2"/>
  <c r="D208" i="25" s="1"/>
  <c r="N500" i="2"/>
  <c r="M500" i="2"/>
  <c r="L500" i="2"/>
  <c r="Q499" i="2"/>
  <c r="E207" i="25" s="1"/>
  <c r="P499" i="2"/>
  <c r="D207" i="25" s="1"/>
  <c r="N499" i="2"/>
  <c r="M499" i="2"/>
  <c r="L499" i="2"/>
  <c r="Q498" i="2"/>
  <c r="E206" i="25" s="1"/>
  <c r="P498" i="2"/>
  <c r="D206" i="25" s="1"/>
  <c r="N498" i="2"/>
  <c r="M498" i="2"/>
  <c r="L498" i="2"/>
  <c r="Q496" i="2"/>
  <c r="E203" i="25" s="1"/>
  <c r="P496" i="2"/>
  <c r="D203" i="25" s="1"/>
  <c r="N496" i="2"/>
  <c r="M496" i="2"/>
  <c r="L496" i="2"/>
  <c r="Q495" i="2"/>
  <c r="E204" i="25" s="1"/>
  <c r="P495" i="2"/>
  <c r="D204" i="25" s="1"/>
  <c r="N495" i="2"/>
  <c r="M495" i="2"/>
  <c r="L495" i="2"/>
  <c r="Q494" i="2"/>
  <c r="E202" i="25" s="1"/>
  <c r="P494" i="2"/>
  <c r="D202" i="25" s="1"/>
  <c r="N494" i="2"/>
  <c r="M494" i="2"/>
  <c r="L494" i="2"/>
  <c r="Q493" i="2"/>
  <c r="E201" i="25" s="1"/>
  <c r="P493" i="2"/>
  <c r="D201" i="25" s="1"/>
  <c r="N493" i="2"/>
  <c r="M493" i="2"/>
  <c r="L493" i="2"/>
  <c r="Q492" i="2"/>
  <c r="E200" i="25" s="1"/>
  <c r="P492" i="2"/>
  <c r="D200" i="25" s="1"/>
  <c r="N492" i="2"/>
  <c r="M492" i="2"/>
  <c r="L492" i="2"/>
  <c r="Q491" i="2"/>
  <c r="E199" i="25" s="1"/>
  <c r="P491" i="2"/>
  <c r="D199" i="25" s="1"/>
  <c r="N491" i="2"/>
  <c r="M491" i="2"/>
  <c r="L491" i="2"/>
  <c r="Q489" i="2"/>
  <c r="E188" i="25" s="1"/>
  <c r="P489" i="2"/>
  <c r="D188" i="25" s="1"/>
  <c r="N489" i="2"/>
  <c r="M489" i="2"/>
  <c r="L489" i="2"/>
  <c r="Q488" i="2"/>
  <c r="E187" i="25" s="1"/>
  <c r="P488" i="2"/>
  <c r="D187" i="25" s="1"/>
  <c r="N488" i="2"/>
  <c r="M488" i="2"/>
  <c r="L488" i="2"/>
  <c r="Q487" i="2"/>
  <c r="E183" i="25" s="1"/>
  <c r="P487" i="2"/>
  <c r="D183" i="25" s="1"/>
  <c r="N487" i="2"/>
  <c r="M487" i="2"/>
  <c r="L487" i="2"/>
  <c r="Q486" i="2"/>
  <c r="E186" i="25" s="1"/>
  <c r="P486" i="2"/>
  <c r="D186" i="25" s="1"/>
  <c r="N486" i="2"/>
  <c r="M486" i="2"/>
  <c r="L486" i="2"/>
  <c r="Q485" i="2"/>
  <c r="E185" i="25" s="1"/>
  <c r="P485" i="2"/>
  <c r="D185" i="25" s="1"/>
  <c r="N485" i="2"/>
  <c r="M485" i="2"/>
  <c r="L485" i="2"/>
  <c r="Q484" i="2"/>
  <c r="E184" i="25" s="1"/>
  <c r="P484" i="2"/>
  <c r="D184" i="25" s="1"/>
  <c r="N484" i="2"/>
  <c r="M484" i="2"/>
  <c r="L484" i="2"/>
  <c r="Q482" i="2"/>
  <c r="E239" i="25" s="1"/>
  <c r="P482" i="2"/>
  <c r="D239" i="25" s="1"/>
  <c r="N482" i="2"/>
  <c r="M482" i="2"/>
  <c r="L482" i="2"/>
  <c r="Q481" i="2"/>
  <c r="E237" i="25" s="1"/>
  <c r="P481" i="2"/>
  <c r="D237" i="25" s="1"/>
  <c r="N481" i="2"/>
  <c r="M481" i="2"/>
  <c r="L481" i="2"/>
  <c r="Q480" i="2"/>
  <c r="E1073" i="25" s="1"/>
  <c r="P480" i="2"/>
  <c r="D1073" i="25" s="1"/>
  <c r="N480" i="2"/>
  <c r="M480" i="2"/>
  <c r="L480" i="2"/>
  <c r="Q479" i="2"/>
  <c r="E236" i="25" s="1"/>
  <c r="P479" i="2"/>
  <c r="D236" i="25" s="1"/>
  <c r="N479" i="2"/>
  <c r="M479" i="2"/>
  <c r="L479" i="2"/>
  <c r="Q478" i="2"/>
  <c r="E1515" i="25" s="1"/>
  <c r="P478" i="2"/>
  <c r="D1515" i="25" s="1"/>
  <c r="N478" i="2"/>
  <c r="M478" i="2"/>
  <c r="L478" i="2"/>
  <c r="Q477" i="2"/>
  <c r="E1514" i="25" s="1"/>
  <c r="P477" i="2"/>
  <c r="D1514" i="25" s="1"/>
  <c r="N477" i="2"/>
  <c r="M477" i="2"/>
  <c r="L477" i="2"/>
  <c r="Q476" i="2"/>
  <c r="E1425" i="25" s="1"/>
  <c r="P476" i="2"/>
  <c r="D1425" i="25" s="1"/>
  <c r="N476" i="2"/>
  <c r="M476" i="2"/>
  <c r="L476" i="2"/>
  <c r="Q475" i="2"/>
  <c r="E241" i="25" s="1"/>
  <c r="P475" i="2"/>
  <c r="D241" i="25" s="1"/>
  <c r="N475" i="2"/>
  <c r="M475" i="2"/>
  <c r="L475" i="2"/>
  <c r="Q474" i="2"/>
  <c r="E232" i="25" s="1"/>
  <c r="P474" i="2"/>
  <c r="D232" i="25" s="1"/>
  <c r="N474" i="2"/>
  <c r="M474" i="2"/>
  <c r="L474" i="2"/>
  <c r="Q473" i="2"/>
  <c r="E231" i="25" s="1"/>
  <c r="P473" i="2"/>
  <c r="D231" i="25" s="1"/>
  <c r="N473" i="2"/>
  <c r="M473" i="2"/>
  <c r="L473" i="2"/>
  <c r="Q472" i="2"/>
  <c r="E230" i="25" s="1"/>
  <c r="P472" i="2"/>
  <c r="D230" i="25" s="1"/>
  <c r="N472" i="2"/>
  <c r="M472" i="2"/>
  <c r="L472" i="2"/>
  <c r="Q468" i="2"/>
  <c r="E60" i="25" s="1"/>
  <c r="P468" i="2"/>
  <c r="D60" i="25" s="1"/>
  <c r="N468" i="2"/>
  <c r="M468" i="2"/>
  <c r="L468" i="2"/>
  <c r="Q467" i="2"/>
  <c r="E56" i="25" s="1"/>
  <c r="P467" i="2"/>
  <c r="D56" i="25" s="1"/>
  <c r="N467" i="2"/>
  <c r="M467" i="2"/>
  <c r="L467" i="2"/>
  <c r="Q466" i="2"/>
  <c r="E154" i="25" s="1"/>
  <c r="P466" i="2"/>
  <c r="D154" i="25" s="1"/>
  <c r="N466" i="2"/>
  <c r="M466" i="2"/>
  <c r="L466" i="2"/>
  <c r="Q465" i="2"/>
  <c r="E1410" i="25" s="1"/>
  <c r="P465" i="2"/>
  <c r="D1410" i="25" s="1"/>
  <c r="N465" i="2"/>
  <c r="M465" i="2"/>
  <c r="L465" i="2"/>
  <c r="Q463" i="2"/>
  <c r="E1701" i="25" s="1"/>
  <c r="P463" i="2"/>
  <c r="D1701" i="25" s="1"/>
  <c r="N463" i="2"/>
  <c r="M463" i="2"/>
  <c r="L463" i="2"/>
  <c r="Q462" i="2"/>
  <c r="E1700" i="25" s="1"/>
  <c r="P462" i="2"/>
  <c r="D1700" i="25" s="1"/>
  <c r="N462" i="2"/>
  <c r="M462" i="2"/>
  <c r="L462" i="2"/>
  <c r="Q461" i="2"/>
  <c r="E1513" i="25" s="1"/>
  <c r="P461" i="2"/>
  <c r="D1513" i="25" s="1"/>
  <c r="N461" i="2"/>
  <c r="M461" i="2"/>
  <c r="L461" i="2"/>
  <c r="Q460" i="2"/>
  <c r="E1495" i="25" s="1"/>
  <c r="P460" i="2"/>
  <c r="D1495" i="25" s="1"/>
  <c r="N460" i="2"/>
  <c r="M460" i="2"/>
  <c r="L460" i="2"/>
  <c r="Q459" i="2"/>
  <c r="E1466" i="25" s="1"/>
  <c r="P459" i="2"/>
  <c r="D1466" i="25" s="1"/>
  <c r="N459" i="2"/>
  <c r="M459" i="2"/>
  <c r="L459" i="2"/>
  <c r="Q457" i="2"/>
  <c r="E1565" i="25" s="1"/>
  <c r="P457" i="2"/>
  <c r="D1565" i="25" s="1"/>
  <c r="N457" i="2"/>
  <c r="M457" i="2"/>
  <c r="L457" i="2"/>
  <c r="Q456" i="2"/>
  <c r="E1564" i="25" s="1"/>
  <c r="P456" i="2"/>
  <c r="D1564" i="25" s="1"/>
  <c r="N456" i="2"/>
  <c r="M456" i="2"/>
  <c r="L456" i="2"/>
  <c r="Q455" i="2"/>
  <c r="E1424" i="25" s="1"/>
  <c r="P455" i="2"/>
  <c r="D1424" i="25" s="1"/>
  <c r="N455" i="2"/>
  <c r="M455" i="2"/>
  <c r="L455" i="2"/>
  <c r="Q454" i="2"/>
  <c r="E1699" i="25" s="1"/>
  <c r="P454" i="2"/>
  <c r="D1699" i="25" s="1"/>
  <c r="N454" i="2"/>
  <c r="M454" i="2"/>
  <c r="L454" i="2"/>
  <c r="Q453" i="2"/>
  <c r="E1698" i="25" s="1"/>
  <c r="P453" i="2"/>
  <c r="D1698" i="25" s="1"/>
  <c r="N453" i="2"/>
  <c r="M453" i="2"/>
  <c r="L453" i="2"/>
  <c r="Q452" i="2"/>
  <c r="E1697" i="25" s="1"/>
  <c r="P452" i="2"/>
  <c r="D1697" i="25" s="1"/>
  <c r="N452" i="2"/>
  <c r="M452" i="2"/>
  <c r="L452" i="2"/>
  <c r="Q451" i="2"/>
  <c r="E1696" i="25" s="1"/>
  <c r="P451" i="2"/>
  <c r="D1696" i="25" s="1"/>
  <c r="N451" i="2"/>
  <c r="M451" i="2"/>
  <c r="L451" i="2"/>
  <c r="Q450" i="2"/>
  <c r="E1695" i="25" s="1"/>
  <c r="P450" i="2"/>
  <c r="D1695" i="25" s="1"/>
  <c r="N450" i="2"/>
  <c r="M450" i="2"/>
  <c r="L450" i="2"/>
  <c r="Q449" i="2"/>
  <c r="E1694" i="25" s="1"/>
  <c r="P449" i="2"/>
  <c r="D1694" i="25" s="1"/>
  <c r="N449" i="2"/>
  <c r="M449" i="2"/>
  <c r="L449" i="2"/>
  <c r="Q448" i="2"/>
  <c r="E1693" i="25" s="1"/>
  <c r="P448" i="2"/>
  <c r="D1693" i="25" s="1"/>
  <c r="N448" i="2"/>
  <c r="M448" i="2"/>
  <c r="L448" i="2"/>
  <c r="Q447" i="2"/>
  <c r="E1692" i="25" s="1"/>
  <c r="P447" i="2"/>
  <c r="D1692" i="25" s="1"/>
  <c r="N447" i="2"/>
  <c r="M447" i="2"/>
  <c r="L447" i="2"/>
  <c r="Q446" i="2"/>
  <c r="E1691" i="25" s="1"/>
  <c r="P446" i="2"/>
  <c r="D1691" i="25" s="1"/>
  <c r="N446" i="2"/>
  <c r="M446" i="2"/>
  <c r="L446" i="2"/>
  <c r="Q445" i="2"/>
  <c r="E1690" i="25" s="1"/>
  <c r="P445" i="2"/>
  <c r="D1690" i="25" s="1"/>
  <c r="N445" i="2"/>
  <c r="M445" i="2"/>
  <c r="L445" i="2"/>
  <c r="Q444" i="2"/>
  <c r="E1689" i="25" s="1"/>
  <c r="P444" i="2"/>
  <c r="D1689" i="25" s="1"/>
  <c r="N444" i="2"/>
  <c r="M444" i="2"/>
  <c r="L444" i="2"/>
  <c r="Q442" i="2"/>
  <c r="E1687" i="25" s="1"/>
  <c r="P442" i="2"/>
  <c r="D1687" i="25" s="1"/>
  <c r="N442" i="2"/>
  <c r="M442" i="2"/>
  <c r="L442" i="2"/>
  <c r="Q441" i="2"/>
  <c r="E1686" i="25" s="1"/>
  <c r="P441" i="2"/>
  <c r="D1686" i="25" s="1"/>
  <c r="N441" i="2"/>
  <c r="M441" i="2"/>
  <c r="L441" i="2"/>
  <c r="Q440" i="2"/>
  <c r="E1685" i="25" s="1"/>
  <c r="P440" i="2"/>
  <c r="D1685" i="25" s="1"/>
  <c r="N440" i="2"/>
  <c r="M440" i="2"/>
  <c r="L440" i="2"/>
  <c r="Q439" i="2"/>
  <c r="E1684" i="25" s="1"/>
  <c r="P439" i="2"/>
  <c r="D1684" i="25" s="1"/>
  <c r="N439" i="2"/>
  <c r="M439" i="2"/>
  <c r="L439" i="2"/>
  <c r="Q438" i="2"/>
  <c r="E1683" i="25" s="1"/>
  <c r="P438" i="2"/>
  <c r="D1683" i="25" s="1"/>
  <c r="N438" i="2"/>
  <c r="M438" i="2"/>
  <c r="L438" i="2"/>
  <c r="Q437" i="2"/>
  <c r="E1682" i="25" s="1"/>
  <c r="P437" i="2"/>
  <c r="D1682" i="25" s="1"/>
  <c r="N437" i="2"/>
  <c r="M437" i="2"/>
  <c r="L437" i="2"/>
  <c r="Q436" i="2"/>
  <c r="E1681" i="25" s="1"/>
  <c r="P436" i="2"/>
  <c r="D1681" i="25" s="1"/>
  <c r="N436" i="2"/>
  <c r="M436" i="2"/>
  <c r="L436" i="2"/>
  <c r="Q435" i="2"/>
  <c r="E1680" i="25" s="1"/>
  <c r="P435" i="2"/>
  <c r="D1680" i="25" s="1"/>
  <c r="N435" i="2"/>
  <c r="M435" i="2"/>
  <c r="L435" i="2"/>
  <c r="Q434" i="2"/>
  <c r="E1679" i="25" s="1"/>
  <c r="P434" i="2"/>
  <c r="D1679" i="25" s="1"/>
  <c r="N434" i="2"/>
  <c r="M434" i="2"/>
  <c r="L434" i="2"/>
  <c r="Q433" i="2"/>
  <c r="E1678" i="25" s="1"/>
  <c r="P433" i="2"/>
  <c r="D1678" i="25" s="1"/>
  <c r="N433" i="2"/>
  <c r="M433" i="2"/>
  <c r="L433" i="2"/>
  <c r="Q432" i="2"/>
  <c r="E1677" i="25" s="1"/>
  <c r="P432" i="2"/>
  <c r="D1677" i="25" s="1"/>
  <c r="N432" i="2"/>
  <c r="M432" i="2"/>
  <c r="L432" i="2"/>
  <c r="Q430" i="2"/>
  <c r="E1675" i="25" s="1"/>
  <c r="P430" i="2"/>
  <c r="D1675" i="25" s="1"/>
  <c r="N430" i="2"/>
  <c r="M430" i="2"/>
  <c r="L430" i="2"/>
  <c r="Q429" i="2"/>
  <c r="E1674" i="25" s="1"/>
  <c r="P429" i="2"/>
  <c r="D1674" i="25" s="1"/>
  <c r="N429" i="2"/>
  <c r="M429" i="2"/>
  <c r="L429" i="2"/>
  <c r="Q428" i="2"/>
  <c r="E1673" i="25" s="1"/>
  <c r="P428" i="2"/>
  <c r="D1673" i="25" s="1"/>
  <c r="N428" i="2"/>
  <c r="M428" i="2"/>
  <c r="L428" i="2"/>
  <c r="Q427" i="2"/>
  <c r="E1672" i="25" s="1"/>
  <c r="P427" i="2"/>
  <c r="D1672" i="25" s="1"/>
  <c r="N427" i="2"/>
  <c r="M427" i="2"/>
  <c r="L427" i="2"/>
  <c r="Q426" i="2"/>
  <c r="E1671" i="25" s="1"/>
  <c r="P426" i="2"/>
  <c r="D1671" i="25" s="1"/>
  <c r="N426" i="2"/>
  <c r="M426" i="2"/>
  <c r="L426" i="2"/>
  <c r="Q425" i="2"/>
  <c r="E1670" i="25" s="1"/>
  <c r="P425" i="2"/>
  <c r="D1670" i="25" s="1"/>
  <c r="N425" i="2"/>
  <c r="M425" i="2"/>
  <c r="L425" i="2"/>
  <c r="Q424" i="2"/>
  <c r="E1669" i="25" s="1"/>
  <c r="P424" i="2"/>
  <c r="D1669" i="25" s="1"/>
  <c r="N424" i="2"/>
  <c r="M424" i="2"/>
  <c r="L424" i="2"/>
  <c r="Q423" i="2"/>
  <c r="E1668" i="25" s="1"/>
  <c r="P423" i="2"/>
  <c r="D1668" i="25" s="1"/>
  <c r="N423" i="2"/>
  <c r="M423" i="2"/>
  <c r="L423" i="2"/>
  <c r="Q422" i="2"/>
  <c r="E1667" i="25" s="1"/>
  <c r="P422" i="2"/>
  <c r="D1667" i="25" s="1"/>
  <c r="N422" i="2"/>
  <c r="M422" i="2"/>
  <c r="L422" i="2"/>
  <c r="Q421" i="2"/>
  <c r="E1666" i="25" s="1"/>
  <c r="P421" i="2"/>
  <c r="D1666" i="25" s="1"/>
  <c r="N421" i="2"/>
  <c r="M421" i="2"/>
  <c r="L421" i="2"/>
  <c r="Q420" i="2"/>
  <c r="E1665" i="25" s="1"/>
  <c r="P420" i="2"/>
  <c r="D1665" i="25" s="1"/>
  <c r="N420" i="2"/>
  <c r="M420" i="2"/>
  <c r="L420" i="2"/>
  <c r="Q417" i="2"/>
  <c r="E1662" i="25" s="1"/>
  <c r="P417" i="2"/>
  <c r="D1662" i="25" s="1"/>
  <c r="N417" i="2"/>
  <c r="M417" i="2"/>
  <c r="L417" i="2"/>
  <c r="Q416" i="2"/>
  <c r="E1661" i="25" s="1"/>
  <c r="P416" i="2"/>
  <c r="D1661" i="25" s="1"/>
  <c r="N416" i="2"/>
  <c r="M416" i="2"/>
  <c r="L416" i="2"/>
  <c r="Q415" i="2"/>
  <c r="E1660" i="25" s="1"/>
  <c r="P415" i="2"/>
  <c r="D1660" i="25" s="1"/>
  <c r="N415" i="2"/>
  <c r="M415" i="2"/>
  <c r="L415" i="2"/>
  <c r="Q414" i="2"/>
  <c r="E1659" i="25" s="1"/>
  <c r="P414" i="2"/>
  <c r="D1659" i="25" s="1"/>
  <c r="N414" i="2"/>
  <c r="M414" i="2"/>
  <c r="L414" i="2"/>
  <c r="Q413" i="2"/>
  <c r="E1658" i="25" s="1"/>
  <c r="P413" i="2"/>
  <c r="D1658" i="25" s="1"/>
  <c r="N413" i="2"/>
  <c r="M413" i="2"/>
  <c r="L413" i="2"/>
  <c r="Q412" i="2"/>
  <c r="E1657" i="25" s="1"/>
  <c r="P412" i="2"/>
  <c r="D1657" i="25" s="1"/>
  <c r="N412" i="2"/>
  <c r="M412" i="2"/>
  <c r="L412" i="2"/>
  <c r="Q411" i="2"/>
  <c r="E1656" i="25" s="1"/>
  <c r="P411" i="2"/>
  <c r="D1656" i="25" s="1"/>
  <c r="N411" i="2"/>
  <c r="M411" i="2"/>
  <c r="L411" i="2"/>
  <c r="Q410" i="2"/>
  <c r="E1655" i="25" s="1"/>
  <c r="P410" i="2"/>
  <c r="D1655" i="25" s="1"/>
  <c r="N410" i="2"/>
  <c r="M410" i="2"/>
  <c r="L410" i="2"/>
  <c r="Q409" i="2"/>
  <c r="E1654" i="25" s="1"/>
  <c r="P409" i="2"/>
  <c r="D1654" i="25" s="1"/>
  <c r="N409" i="2"/>
  <c r="M409" i="2"/>
  <c r="L409" i="2"/>
  <c r="Q408" i="2"/>
  <c r="E1653" i="25" s="1"/>
  <c r="P408" i="2"/>
  <c r="D1653" i="25" s="1"/>
  <c r="N408" i="2"/>
  <c r="M408" i="2"/>
  <c r="L408" i="2"/>
  <c r="Q407" i="2"/>
  <c r="E1652" i="25" s="1"/>
  <c r="P407" i="2"/>
  <c r="D1652" i="25" s="1"/>
  <c r="N407" i="2"/>
  <c r="M407" i="2"/>
  <c r="L407" i="2"/>
  <c r="Q405" i="2"/>
  <c r="E1650" i="25" s="1"/>
  <c r="P405" i="2"/>
  <c r="D1650" i="25" s="1"/>
  <c r="N405" i="2"/>
  <c r="M405" i="2"/>
  <c r="L405" i="2"/>
  <c r="Q404" i="2"/>
  <c r="E1649" i="25" s="1"/>
  <c r="P404" i="2"/>
  <c r="D1649" i="25" s="1"/>
  <c r="N404" i="2"/>
  <c r="M404" i="2"/>
  <c r="L404" i="2"/>
  <c r="Q403" i="2"/>
  <c r="E1648" i="25" s="1"/>
  <c r="P403" i="2"/>
  <c r="D1648" i="25" s="1"/>
  <c r="N403" i="2"/>
  <c r="M403" i="2"/>
  <c r="L403" i="2"/>
  <c r="Q402" i="2"/>
  <c r="E1647" i="25" s="1"/>
  <c r="P402" i="2"/>
  <c r="D1647" i="25" s="1"/>
  <c r="N402" i="2"/>
  <c r="M402" i="2"/>
  <c r="L402" i="2"/>
  <c r="Q401" i="2"/>
  <c r="E1646" i="25" s="1"/>
  <c r="P401" i="2"/>
  <c r="D1646" i="25" s="1"/>
  <c r="N401" i="2"/>
  <c r="M401" i="2"/>
  <c r="L401" i="2"/>
  <c r="Q400" i="2"/>
  <c r="E1645" i="25" s="1"/>
  <c r="P400" i="2"/>
  <c r="D1645" i="25" s="1"/>
  <c r="N400" i="2"/>
  <c r="M400" i="2"/>
  <c r="L400" i="2"/>
  <c r="Q399" i="2"/>
  <c r="E1644" i="25" s="1"/>
  <c r="P399" i="2"/>
  <c r="D1644" i="25" s="1"/>
  <c r="N399" i="2"/>
  <c r="M399" i="2"/>
  <c r="L399" i="2"/>
  <c r="Q398" i="2"/>
  <c r="E1643" i="25" s="1"/>
  <c r="P398" i="2"/>
  <c r="D1643" i="25" s="1"/>
  <c r="N398" i="2"/>
  <c r="M398" i="2"/>
  <c r="L398" i="2"/>
  <c r="Q397" i="2"/>
  <c r="E1642" i="25" s="1"/>
  <c r="P397" i="2"/>
  <c r="D1642" i="25" s="1"/>
  <c r="N397" i="2"/>
  <c r="M397" i="2"/>
  <c r="L397" i="2"/>
  <c r="Q396" i="2"/>
  <c r="E1641" i="25" s="1"/>
  <c r="P396" i="2"/>
  <c r="D1641" i="25" s="1"/>
  <c r="N396" i="2"/>
  <c r="M396" i="2"/>
  <c r="L396" i="2"/>
  <c r="Q395" i="2"/>
  <c r="E1640" i="25" s="1"/>
  <c r="P395" i="2"/>
  <c r="D1640" i="25" s="1"/>
  <c r="N395" i="2"/>
  <c r="M395" i="2"/>
  <c r="L395" i="2"/>
  <c r="Q393" i="2"/>
  <c r="E1638" i="25" s="1"/>
  <c r="P393" i="2"/>
  <c r="D1638" i="25" s="1"/>
  <c r="N393" i="2"/>
  <c r="M393" i="2"/>
  <c r="L393" i="2"/>
  <c r="Q392" i="2"/>
  <c r="E1637" i="25" s="1"/>
  <c r="P392" i="2"/>
  <c r="D1637" i="25" s="1"/>
  <c r="N392" i="2"/>
  <c r="M392" i="2"/>
  <c r="L392" i="2"/>
  <c r="Q391" i="2"/>
  <c r="E1636" i="25" s="1"/>
  <c r="P391" i="2"/>
  <c r="D1636" i="25" s="1"/>
  <c r="N391" i="2"/>
  <c r="M391" i="2"/>
  <c r="L391" i="2"/>
  <c r="Q390" i="2"/>
  <c r="E1635" i="25" s="1"/>
  <c r="P390" i="2"/>
  <c r="D1635" i="25" s="1"/>
  <c r="N390" i="2"/>
  <c r="M390" i="2"/>
  <c r="L390" i="2"/>
  <c r="Q389" i="2"/>
  <c r="E1634" i="25" s="1"/>
  <c r="P389" i="2"/>
  <c r="D1634" i="25" s="1"/>
  <c r="N389" i="2"/>
  <c r="M389" i="2"/>
  <c r="L389" i="2"/>
  <c r="Q388" i="2"/>
  <c r="E1633" i="25" s="1"/>
  <c r="P388" i="2"/>
  <c r="D1633" i="25" s="1"/>
  <c r="N388" i="2"/>
  <c r="M388" i="2"/>
  <c r="L388" i="2"/>
  <c r="Q387" i="2"/>
  <c r="E1632" i="25" s="1"/>
  <c r="P387" i="2"/>
  <c r="D1632" i="25" s="1"/>
  <c r="N387" i="2"/>
  <c r="M387" i="2"/>
  <c r="L387" i="2"/>
  <c r="Q386" i="2"/>
  <c r="E1631" i="25" s="1"/>
  <c r="P386" i="2"/>
  <c r="D1631" i="25" s="1"/>
  <c r="N386" i="2"/>
  <c r="M386" i="2"/>
  <c r="L386" i="2"/>
  <c r="Q385" i="2"/>
  <c r="E1630" i="25" s="1"/>
  <c r="P385" i="2"/>
  <c r="D1630" i="25" s="1"/>
  <c r="N385" i="2"/>
  <c r="M385" i="2"/>
  <c r="L385" i="2"/>
  <c r="Q384" i="2"/>
  <c r="E1629" i="25" s="1"/>
  <c r="P384" i="2"/>
  <c r="D1629" i="25" s="1"/>
  <c r="N384" i="2"/>
  <c r="M384" i="2"/>
  <c r="L384" i="2"/>
  <c r="Q383" i="2"/>
  <c r="E1628" i="25" s="1"/>
  <c r="P383" i="2"/>
  <c r="D1628" i="25" s="1"/>
  <c r="N383" i="2"/>
  <c r="M383" i="2"/>
  <c r="L383" i="2"/>
  <c r="Q380" i="2"/>
  <c r="E1625" i="25" s="1"/>
  <c r="P380" i="2"/>
  <c r="D1625" i="25" s="1"/>
  <c r="N380" i="2"/>
  <c r="M380" i="2"/>
  <c r="L380" i="2"/>
  <c r="Q379" i="2"/>
  <c r="E1624" i="25" s="1"/>
  <c r="P379" i="2"/>
  <c r="D1624" i="25" s="1"/>
  <c r="N379" i="2"/>
  <c r="M379" i="2"/>
  <c r="L379" i="2"/>
  <c r="Q378" i="2"/>
  <c r="E1623" i="25" s="1"/>
  <c r="P378" i="2"/>
  <c r="D1623" i="25" s="1"/>
  <c r="N378" i="2"/>
  <c r="M378" i="2"/>
  <c r="L378" i="2"/>
  <c r="Q377" i="2"/>
  <c r="E1622" i="25" s="1"/>
  <c r="P377" i="2"/>
  <c r="D1622" i="25" s="1"/>
  <c r="N377" i="2"/>
  <c r="M377" i="2"/>
  <c r="L377" i="2"/>
  <c r="Q376" i="2"/>
  <c r="E1621" i="25" s="1"/>
  <c r="P376" i="2"/>
  <c r="D1621" i="25" s="1"/>
  <c r="N376" i="2"/>
  <c r="M376" i="2"/>
  <c r="L376" i="2"/>
  <c r="Q375" i="2"/>
  <c r="E1620" i="25" s="1"/>
  <c r="P375" i="2"/>
  <c r="D1620" i="25" s="1"/>
  <c r="N375" i="2"/>
  <c r="M375" i="2"/>
  <c r="L375" i="2"/>
  <c r="Q374" i="2"/>
  <c r="E1619" i="25" s="1"/>
  <c r="P374" i="2"/>
  <c r="D1619" i="25" s="1"/>
  <c r="N374" i="2"/>
  <c r="M374" i="2"/>
  <c r="L374" i="2"/>
  <c r="Q373" i="2"/>
  <c r="E1618" i="25" s="1"/>
  <c r="P373" i="2"/>
  <c r="D1618" i="25" s="1"/>
  <c r="N373" i="2"/>
  <c r="M373" i="2"/>
  <c r="L373" i="2"/>
  <c r="Q372" i="2"/>
  <c r="E1617" i="25" s="1"/>
  <c r="P372" i="2"/>
  <c r="D1617" i="25" s="1"/>
  <c r="N372" i="2"/>
  <c r="M372" i="2"/>
  <c r="L372" i="2"/>
  <c r="Q371" i="2"/>
  <c r="E1616" i="25" s="1"/>
  <c r="P371" i="2"/>
  <c r="D1616" i="25" s="1"/>
  <c r="N371" i="2"/>
  <c r="M371" i="2"/>
  <c r="L371" i="2"/>
  <c r="Q370" i="2"/>
  <c r="E1615" i="25" s="1"/>
  <c r="P370" i="2"/>
  <c r="D1615" i="25" s="1"/>
  <c r="N370" i="2"/>
  <c r="M370" i="2"/>
  <c r="L370" i="2"/>
  <c r="Q368" i="2"/>
  <c r="E1613" i="25" s="1"/>
  <c r="P368" i="2"/>
  <c r="D1613" i="25" s="1"/>
  <c r="N368" i="2"/>
  <c r="M368" i="2"/>
  <c r="L368" i="2"/>
  <c r="Q367" i="2"/>
  <c r="E1612" i="25" s="1"/>
  <c r="P367" i="2"/>
  <c r="D1612" i="25" s="1"/>
  <c r="N367" i="2"/>
  <c r="M367" i="2"/>
  <c r="L367" i="2"/>
  <c r="Q366" i="2"/>
  <c r="E1611" i="25" s="1"/>
  <c r="P366" i="2"/>
  <c r="D1611" i="25" s="1"/>
  <c r="N366" i="2"/>
  <c r="M366" i="2"/>
  <c r="L366" i="2"/>
  <c r="Q365" i="2"/>
  <c r="E1610" i="25" s="1"/>
  <c r="P365" i="2"/>
  <c r="D1610" i="25" s="1"/>
  <c r="N365" i="2"/>
  <c r="M365" i="2"/>
  <c r="L365" i="2"/>
  <c r="Q364" i="2"/>
  <c r="E1609" i="25" s="1"/>
  <c r="P364" i="2"/>
  <c r="D1609" i="25" s="1"/>
  <c r="N364" i="2"/>
  <c r="M364" i="2"/>
  <c r="L364" i="2"/>
  <c r="Q363" i="2"/>
  <c r="E1608" i="25" s="1"/>
  <c r="P363" i="2"/>
  <c r="D1608" i="25" s="1"/>
  <c r="N363" i="2"/>
  <c r="M363" i="2"/>
  <c r="L363" i="2"/>
  <c r="Q362" i="2"/>
  <c r="E1607" i="25" s="1"/>
  <c r="P362" i="2"/>
  <c r="D1607" i="25" s="1"/>
  <c r="N362" i="2"/>
  <c r="M362" i="2"/>
  <c r="L362" i="2"/>
  <c r="Q361" i="2"/>
  <c r="E1606" i="25" s="1"/>
  <c r="P361" i="2"/>
  <c r="D1606" i="25" s="1"/>
  <c r="N361" i="2"/>
  <c r="M361" i="2"/>
  <c r="L361" i="2"/>
  <c r="Q360" i="2"/>
  <c r="E1605" i="25" s="1"/>
  <c r="P360" i="2"/>
  <c r="D1605" i="25" s="1"/>
  <c r="N360" i="2"/>
  <c r="M360" i="2"/>
  <c r="L360" i="2"/>
  <c r="Q359" i="2"/>
  <c r="E1604" i="25" s="1"/>
  <c r="P359" i="2"/>
  <c r="D1604" i="25" s="1"/>
  <c r="N359" i="2"/>
  <c r="M359" i="2"/>
  <c r="L359" i="2"/>
  <c r="Q358" i="2"/>
  <c r="E1603" i="25" s="1"/>
  <c r="P358" i="2"/>
  <c r="D1603" i="25" s="1"/>
  <c r="N358" i="2"/>
  <c r="M358" i="2"/>
  <c r="L358" i="2"/>
  <c r="Q356" i="2"/>
  <c r="E1601" i="25" s="1"/>
  <c r="P356" i="2"/>
  <c r="D1601" i="25" s="1"/>
  <c r="N356" i="2"/>
  <c r="M356" i="2"/>
  <c r="L356" i="2"/>
  <c r="Q355" i="2"/>
  <c r="E1600" i="25" s="1"/>
  <c r="P355" i="2"/>
  <c r="D1600" i="25" s="1"/>
  <c r="N355" i="2"/>
  <c r="M355" i="2"/>
  <c r="L355" i="2"/>
  <c r="Q354" i="2"/>
  <c r="E1599" i="25" s="1"/>
  <c r="P354" i="2"/>
  <c r="D1599" i="25" s="1"/>
  <c r="N354" i="2"/>
  <c r="M354" i="2"/>
  <c r="L354" i="2"/>
  <c r="Q353" i="2"/>
  <c r="E1598" i="25" s="1"/>
  <c r="P353" i="2"/>
  <c r="D1598" i="25" s="1"/>
  <c r="N353" i="2"/>
  <c r="M353" i="2"/>
  <c r="L353" i="2"/>
  <c r="Q352" i="2"/>
  <c r="E1597" i="25" s="1"/>
  <c r="P352" i="2"/>
  <c r="D1597" i="25" s="1"/>
  <c r="N352" i="2"/>
  <c r="M352" i="2"/>
  <c r="L352" i="2"/>
  <c r="Q351" i="2"/>
  <c r="E1596" i="25" s="1"/>
  <c r="P351" i="2"/>
  <c r="D1596" i="25" s="1"/>
  <c r="N351" i="2"/>
  <c r="M351" i="2"/>
  <c r="L351" i="2"/>
  <c r="Q350" i="2"/>
  <c r="E1595" i="25" s="1"/>
  <c r="P350" i="2"/>
  <c r="D1595" i="25" s="1"/>
  <c r="N350" i="2"/>
  <c r="M350" i="2"/>
  <c r="L350" i="2"/>
  <c r="Q349" i="2"/>
  <c r="E1594" i="25" s="1"/>
  <c r="P349" i="2"/>
  <c r="D1594" i="25" s="1"/>
  <c r="N349" i="2"/>
  <c r="M349" i="2"/>
  <c r="L349" i="2"/>
  <c r="Q348" i="2"/>
  <c r="E1593" i="25" s="1"/>
  <c r="P348" i="2"/>
  <c r="D1593" i="25" s="1"/>
  <c r="N348" i="2"/>
  <c r="M348" i="2"/>
  <c r="L348" i="2"/>
  <c r="Q347" i="2"/>
  <c r="E1592" i="25" s="1"/>
  <c r="P347" i="2"/>
  <c r="D1592" i="25" s="1"/>
  <c r="N347" i="2"/>
  <c r="M347" i="2"/>
  <c r="L347" i="2"/>
  <c r="Q346" i="2"/>
  <c r="E1591" i="25" s="1"/>
  <c r="P346" i="2"/>
  <c r="D1591" i="25" s="1"/>
  <c r="N346" i="2"/>
  <c r="M346" i="2"/>
  <c r="L346" i="2"/>
  <c r="Q345" i="2"/>
  <c r="E1590" i="25" s="1"/>
  <c r="P345" i="2"/>
  <c r="D1590" i="25" s="1"/>
  <c r="N345" i="2"/>
  <c r="M345" i="2"/>
  <c r="L345" i="2"/>
  <c r="Q343" i="2"/>
  <c r="E1585" i="25" s="1"/>
  <c r="P343" i="2"/>
  <c r="D1585" i="25" s="1"/>
  <c r="N343" i="2"/>
  <c r="M343" i="2"/>
  <c r="L343" i="2"/>
  <c r="Q340" i="2"/>
  <c r="E871" i="25" s="1"/>
  <c r="P340" i="2"/>
  <c r="D871" i="25" s="1"/>
  <c r="N340" i="2"/>
  <c r="M340" i="2"/>
  <c r="L340" i="2"/>
  <c r="Q339" i="2"/>
  <c r="E870" i="25" s="1"/>
  <c r="P339" i="2"/>
  <c r="D870" i="25" s="1"/>
  <c r="N339" i="2"/>
  <c r="M339" i="2"/>
  <c r="L339" i="2"/>
  <c r="Q338" i="2"/>
  <c r="E971" i="25" s="1"/>
  <c r="P338" i="2"/>
  <c r="D971" i="25" s="1"/>
  <c r="N338" i="2"/>
  <c r="M338" i="2"/>
  <c r="L338" i="2"/>
  <c r="Q337" i="2"/>
  <c r="E970" i="25" s="1"/>
  <c r="P337" i="2"/>
  <c r="D970" i="25" s="1"/>
  <c r="N337" i="2"/>
  <c r="M337" i="2"/>
  <c r="L337" i="2"/>
  <c r="Q336" i="2"/>
  <c r="E969" i="25" s="1"/>
  <c r="P336" i="2"/>
  <c r="D969" i="25" s="1"/>
  <c r="N336" i="2"/>
  <c r="M336" i="2"/>
  <c r="L336" i="2"/>
  <c r="Q334" i="2"/>
  <c r="E978" i="25" s="1"/>
  <c r="P334" i="2"/>
  <c r="D978" i="25" s="1"/>
  <c r="N334" i="2"/>
  <c r="M334" i="2"/>
  <c r="L334" i="2"/>
  <c r="Q333" i="2"/>
  <c r="E235" i="25" s="1"/>
  <c r="P333" i="2"/>
  <c r="D235" i="25" s="1"/>
  <c r="N333" i="2"/>
  <c r="M333" i="2"/>
  <c r="L333" i="2"/>
  <c r="Q332" i="2"/>
  <c r="E977" i="25" s="1"/>
  <c r="P332" i="2"/>
  <c r="D977" i="25" s="1"/>
  <c r="N332" i="2"/>
  <c r="M332" i="2"/>
  <c r="L332" i="2"/>
  <c r="Q331" i="2"/>
  <c r="E976" i="25" s="1"/>
  <c r="P331" i="2"/>
  <c r="D976" i="25" s="1"/>
  <c r="N331" i="2"/>
  <c r="M331" i="2"/>
  <c r="L331" i="2"/>
  <c r="Q330" i="2"/>
  <c r="E975" i="25" s="1"/>
  <c r="P330" i="2"/>
  <c r="D975" i="25" s="1"/>
  <c r="N330" i="2"/>
  <c r="M330" i="2"/>
  <c r="L330" i="2"/>
  <c r="Q329" i="2"/>
  <c r="E974" i="25" s="1"/>
  <c r="P329" i="2"/>
  <c r="D974" i="25" s="1"/>
  <c r="N329" i="2"/>
  <c r="M329" i="2"/>
  <c r="L329" i="2"/>
  <c r="Q327" i="2"/>
  <c r="E1113" i="25" s="1"/>
  <c r="P327" i="2"/>
  <c r="D1113" i="25" s="1"/>
  <c r="N327" i="2"/>
  <c r="M327" i="2"/>
  <c r="L327" i="2"/>
  <c r="Q326" i="2"/>
  <c r="E1116" i="25" s="1"/>
  <c r="P326" i="2"/>
  <c r="D1116" i="25" s="1"/>
  <c r="N326" i="2"/>
  <c r="M326" i="2"/>
  <c r="L326" i="2"/>
  <c r="Q325" i="2"/>
  <c r="E1115" i="25" s="1"/>
  <c r="P325" i="2"/>
  <c r="D1115" i="25" s="1"/>
  <c r="N325" i="2"/>
  <c r="M325" i="2"/>
  <c r="L325" i="2"/>
  <c r="Q323" i="2"/>
  <c r="E857" i="25" s="1"/>
  <c r="P323" i="2"/>
  <c r="D857" i="25" s="1"/>
  <c r="N323" i="2"/>
  <c r="M323" i="2"/>
  <c r="L323" i="2"/>
  <c r="Q322" i="2"/>
  <c r="E426" i="25" s="1"/>
  <c r="P322" i="2"/>
  <c r="D426" i="25" s="1"/>
  <c r="N322" i="2"/>
  <c r="M322" i="2"/>
  <c r="L322" i="2"/>
  <c r="Q320" i="2"/>
  <c r="E1070" i="25" s="1"/>
  <c r="P320" i="2"/>
  <c r="D1070" i="25" s="1"/>
  <c r="N320" i="2"/>
  <c r="M320" i="2"/>
  <c r="L320" i="2"/>
  <c r="Q319" i="2"/>
  <c r="E1069" i="25" s="1"/>
  <c r="P319" i="2"/>
  <c r="D1069" i="25" s="1"/>
  <c r="N319" i="2"/>
  <c r="M319" i="2"/>
  <c r="L319" i="2"/>
  <c r="Q318" i="2"/>
  <c r="E1071" i="25" s="1"/>
  <c r="P318" i="2"/>
  <c r="D1071" i="25" s="1"/>
  <c r="N318" i="2"/>
  <c r="M318" i="2"/>
  <c r="L318" i="2"/>
  <c r="Q317" i="2"/>
  <c r="E1068" i="25" s="1"/>
  <c r="P317" i="2"/>
  <c r="D1068" i="25" s="1"/>
  <c r="N317" i="2"/>
  <c r="M317" i="2"/>
  <c r="L317" i="2"/>
  <c r="Q315" i="2"/>
  <c r="E1066" i="25" s="1"/>
  <c r="P315" i="2"/>
  <c r="D1066" i="25" s="1"/>
  <c r="N315" i="2"/>
  <c r="M315" i="2"/>
  <c r="L315" i="2"/>
  <c r="Q314" i="2"/>
  <c r="E1065" i="25" s="1"/>
  <c r="P314" i="2"/>
  <c r="D1065" i="25" s="1"/>
  <c r="N314" i="2"/>
  <c r="M314" i="2"/>
  <c r="L314" i="2"/>
  <c r="Q313" i="2"/>
  <c r="E1064" i="25" s="1"/>
  <c r="P313" i="2"/>
  <c r="D1064" i="25" s="1"/>
  <c r="N313" i="2"/>
  <c r="M313" i="2"/>
  <c r="L313" i="2"/>
  <c r="Q311" i="2"/>
  <c r="E1062" i="25" s="1"/>
  <c r="P311" i="2"/>
  <c r="D1062" i="25" s="1"/>
  <c r="N311" i="2"/>
  <c r="M311" i="2"/>
  <c r="L311" i="2"/>
  <c r="Q310" i="2"/>
  <c r="E1061" i="25" s="1"/>
  <c r="P310" i="2"/>
  <c r="D1061" i="25" s="1"/>
  <c r="N310" i="2"/>
  <c r="M310" i="2"/>
  <c r="L310" i="2"/>
  <c r="Q309" i="2"/>
  <c r="E1060" i="25" s="1"/>
  <c r="P309" i="2"/>
  <c r="D1060" i="25" s="1"/>
  <c r="N309" i="2"/>
  <c r="M309" i="2"/>
  <c r="L309" i="2"/>
  <c r="Q307" i="2"/>
  <c r="E1058" i="25" s="1"/>
  <c r="P307" i="2"/>
  <c r="D1058" i="25" s="1"/>
  <c r="N307" i="2"/>
  <c r="M307" i="2"/>
  <c r="L307" i="2"/>
  <c r="Q306" i="2"/>
  <c r="E1057" i="25" s="1"/>
  <c r="P306" i="2"/>
  <c r="D1057" i="25" s="1"/>
  <c r="N306" i="2"/>
  <c r="M306" i="2"/>
  <c r="L306" i="2"/>
  <c r="Q305" i="2"/>
  <c r="E1056" i="25" s="1"/>
  <c r="P305" i="2"/>
  <c r="D1056" i="25" s="1"/>
  <c r="N305" i="2"/>
  <c r="M305" i="2"/>
  <c r="L305" i="2"/>
  <c r="Q302" i="2"/>
  <c r="E972" i="25" s="1"/>
  <c r="P302" i="2"/>
  <c r="D972" i="25" s="1"/>
  <c r="N302" i="2"/>
  <c r="M302" i="2"/>
  <c r="L302" i="2"/>
  <c r="Q301" i="2"/>
  <c r="E967" i="25" s="1"/>
  <c r="P301" i="2"/>
  <c r="D967" i="25" s="1"/>
  <c r="N301" i="2"/>
  <c r="M301" i="2"/>
  <c r="L301" i="2"/>
  <c r="Q300" i="2"/>
  <c r="E966" i="25" s="1"/>
  <c r="P300" i="2"/>
  <c r="D966" i="25" s="1"/>
  <c r="N300" i="2"/>
  <c r="M300" i="2"/>
  <c r="L300" i="2"/>
  <c r="Q298" i="2"/>
  <c r="E965" i="25" s="1"/>
  <c r="P298" i="2"/>
  <c r="D965" i="25" s="1"/>
  <c r="N298" i="2"/>
  <c r="M298" i="2"/>
  <c r="L298" i="2"/>
  <c r="Q297" i="2"/>
  <c r="E964" i="25" s="1"/>
  <c r="P297" i="2"/>
  <c r="D964" i="25" s="1"/>
  <c r="N297" i="2"/>
  <c r="M297" i="2"/>
  <c r="L297" i="2"/>
  <c r="Q295" i="2"/>
  <c r="E963" i="25" s="1"/>
  <c r="P295" i="2"/>
  <c r="D963" i="25" s="1"/>
  <c r="N295" i="2"/>
  <c r="M295" i="2"/>
  <c r="L295" i="2"/>
  <c r="Q294" i="2"/>
  <c r="E962" i="25" s="1"/>
  <c r="P294" i="2"/>
  <c r="D962" i="25" s="1"/>
  <c r="N294" i="2"/>
  <c r="M294" i="2"/>
  <c r="L294" i="2"/>
  <c r="Q293" i="2"/>
  <c r="E961" i="25" s="1"/>
  <c r="P293" i="2"/>
  <c r="D961" i="25" s="1"/>
  <c r="N293" i="2"/>
  <c r="M293" i="2"/>
  <c r="L293" i="2"/>
  <c r="Q291" i="2"/>
  <c r="E960" i="25" s="1"/>
  <c r="P291" i="2"/>
  <c r="D960" i="25" s="1"/>
  <c r="N291" i="2"/>
  <c r="M291" i="2"/>
  <c r="L291" i="2"/>
  <c r="Q290" i="2"/>
  <c r="E959" i="25" s="1"/>
  <c r="P290" i="2"/>
  <c r="D959" i="25" s="1"/>
  <c r="N290" i="2"/>
  <c r="M290" i="2"/>
  <c r="L290" i="2"/>
  <c r="Q289" i="2"/>
  <c r="E958" i="25" s="1"/>
  <c r="P289" i="2"/>
  <c r="D958" i="25" s="1"/>
  <c r="N289" i="2"/>
  <c r="M289" i="2"/>
  <c r="L289" i="2"/>
  <c r="Q288" i="2"/>
  <c r="E957" i="25" s="1"/>
  <c r="P288" i="2"/>
  <c r="D957" i="25" s="1"/>
  <c r="N288" i="2"/>
  <c r="M288" i="2"/>
  <c r="L288" i="2"/>
  <c r="Q285" i="2"/>
  <c r="E954" i="25" s="1"/>
  <c r="P285" i="2"/>
  <c r="D954" i="25" s="1"/>
  <c r="N285" i="2"/>
  <c r="M285" i="2"/>
  <c r="L285" i="2"/>
  <c r="Q284" i="2"/>
  <c r="E953" i="25" s="1"/>
  <c r="P284" i="2"/>
  <c r="D953" i="25" s="1"/>
  <c r="N284" i="2"/>
  <c r="M284" i="2"/>
  <c r="L284" i="2"/>
  <c r="Q283" i="2"/>
  <c r="E952" i="25" s="1"/>
  <c r="P283" i="2"/>
  <c r="D952" i="25" s="1"/>
  <c r="N283" i="2"/>
  <c r="M283" i="2"/>
  <c r="L283" i="2"/>
  <c r="Q282" i="2"/>
  <c r="E951" i="25" s="1"/>
  <c r="P282" i="2"/>
  <c r="D951" i="25" s="1"/>
  <c r="N282" i="2"/>
  <c r="M282" i="2"/>
  <c r="L282" i="2"/>
  <c r="Q281" i="2"/>
  <c r="E950" i="25" s="1"/>
  <c r="P281" i="2"/>
  <c r="D950" i="25" s="1"/>
  <c r="N281" i="2"/>
  <c r="M281" i="2"/>
  <c r="L281" i="2"/>
  <c r="Q280" i="2"/>
  <c r="E949" i="25" s="1"/>
  <c r="P280" i="2"/>
  <c r="D949" i="25" s="1"/>
  <c r="N280" i="2"/>
  <c r="M280" i="2"/>
  <c r="L280" i="2"/>
  <c r="Q279" i="2"/>
  <c r="E948" i="25" s="1"/>
  <c r="P279" i="2"/>
  <c r="D948" i="25" s="1"/>
  <c r="N279" i="2"/>
  <c r="M279" i="2"/>
  <c r="L279" i="2"/>
  <c r="Q278" i="2"/>
  <c r="E860" i="25" s="1"/>
  <c r="P278" i="2"/>
  <c r="D860" i="25" s="1"/>
  <c r="N278" i="2"/>
  <c r="M278" i="2"/>
  <c r="L278" i="2"/>
  <c r="Q277" i="2"/>
  <c r="E947" i="25" s="1"/>
  <c r="P277" i="2"/>
  <c r="D947" i="25" s="1"/>
  <c r="N277" i="2"/>
  <c r="M277" i="2"/>
  <c r="L277" i="2"/>
  <c r="Q276" i="2"/>
  <c r="E946" i="25" s="1"/>
  <c r="P276" i="2"/>
  <c r="D946" i="25" s="1"/>
  <c r="N276" i="2"/>
  <c r="M276" i="2"/>
  <c r="L276" i="2"/>
  <c r="Q274" i="2"/>
  <c r="E945" i="25" s="1"/>
  <c r="P274" i="2"/>
  <c r="D945" i="25" s="1"/>
  <c r="N274" i="2"/>
  <c r="M274" i="2"/>
  <c r="L274" i="2"/>
  <c r="Q273" i="2"/>
  <c r="E944" i="25" s="1"/>
  <c r="P273" i="2"/>
  <c r="D944" i="25" s="1"/>
  <c r="N273" i="2"/>
  <c r="M273" i="2"/>
  <c r="L273" i="2"/>
  <c r="Q272" i="2"/>
  <c r="E943" i="25" s="1"/>
  <c r="P272" i="2"/>
  <c r="D943" i="25" s="1"/>
  <c r="N272" i="2"/>
  <c r="M272" i="2"/>
  <c r="L272" i="2"/>
  <c r="Q271" i="2"/>
  <c r="E942" i="25" s="1"/>
  <c r="P271" i="2"/>
  <c r="D942" i="25" s="1"/>
  <c r="N271" i="2"/>
  <c r="M271" i="2"/>
  <c r="L271" i="2"/>
  <c r="Q269" i="2"/>
  <c r="E941" i="25" s="1"/>
  <c r="P269" i="2"/>
  <c r="D941" i="25" s="1"/>
  <c r="N269" i="2"/>
  <c r="M269" i="2"/>
  <c r="L269" i="2"/>
  <c r="Q268" i="2"/>
  <c r="E940" i="25" s="1"/>
  <c r="P268" i="2"/>
  <c r="D940" i="25" s="1"/>
  <c r="N268" i="2"/>
  <c r="M268" i="2"/>
  <c r="L268" i="2"/>
  <c r="Q267" i="2"/>
  <c r="E939" i="25" s="1"/>
  <c r="P267" i="2"/>
  <c r="D939" i="25" s="1"/>
  <c r="N267" i="2"/>
  <c r="M267" i="2"/>
  <c r="L267" i="2"/>
  <c r="Q266" i="2"/>
  <c r="E938" i="25" s="1"/>
  <c r="P266" i="2"/>
  <c r="D938" i="25" s="1"/>
  <c r="N266" i="2"/>
  <c r="M266" i="2"/>
  <c r="L266" i="2"/>
  <c r="Q264" i="2"/>
  <c r="E937" i="25" s="1"/>
  <c r="P264" i="2"/>
  <c r="D937" i="25" s="1"/>
  <c r="N264" i="2"/>
  <c r="M264" i="2"/>
  <c r="L264" i="2"/>
  <c r="Q263" i="2"/>
  <c r="E936" i="25" s="1"/>
  <c r="P263" i="2"/>
  <c r="D936" i="25" s="1"/>
  <c r="N263" i="2"/>
  <c r="M263" i="2"/>
  <c r="L263" i="2"/>
  <c r="Q261" i="2"/>
  <c r="E935" i="25" s="1"/>
  <c r="P261" i="2"/>
  <c r="D935" i="25" s="1"/>
  <c r="N261" i="2"/>
  <c r="M261" i="2"/>
  <c r="L261" i="2"/>
  <c r="Q260" i="2"/>
  <c r="E934" i="25" s="1"/>
  <c r="P260" i="2"/>
  <c r="D934" i="25" s="1"/>
  <c r="N260" i="2"/>
  <c r="M260" i="2"/>
  <c r="L260" i="2"/>
  <c r="Q259" i="2"/>
  <c r="E933" i="25" s="1"/>
  <c r="P259" i="2"/>
  <c r="D933" i="25" s="1"/>
  <c r="N259" i="2"/>
  <c r="M259" i="2"/>
  <c r="L259" i="2"/>
  <c r="Q257" i="2"/>
  <c r="E932" i="25" s="1"/>
  <c r="P257" i="2"/>
  <c r="D932" i="25" s="1"/>
  <c r="N257" i="2"/>
  <c r="M257" i="2"/>
  <c r="L257" i="2"/>
  <c r="Q256" i="2"/>
  <c r="E931" i="25" s="1"/>
  <c r="P256" i="2"/>
  <c r="D931" i="25" s="1"/>
  <c r="N256" i="2"/>
  <c r="M256" i="2"/>
  <c r="L256" i="2"/>
  <c r="Q255" i="2"/>
  <c r="E930" i="25" s="1"/>
  <c r="P255" i="2"/>
  <c r="D930" i="25" s="1"/>
  <c r="N255" i="2"/>
  <c r="M255" i="2"/>
  <c r="L255" i="2"/>
  <c r="Q252" i="2"/>
  <c r="E925" i="25" s="1"/>
  <c r="P252" i="2"/>
  <c r="D925" i="25" s="1"/>
  <c r="N252" i="2"/>
  <c r="M252" i="2"/>
  <c r="L252" i="2"/>
  <c r="Q251" i="2"/>
  <c r="E924" i="25" s="1"/>
  <c r="P251" i="2"/>
  <c r="D924" i="25" s="1"/>
  <c r="N251" i="2"/>
  <c r="M251" i="2"/>
  <c r="L251" i="2"/>
  <c r="Q250" i="2"/>
  <c r="E923" i="25" s="1"/>
  <c r="P250" i="2"/>
  <c r="D923" i="25" s="1"/>
  <c r="N250" i="2"/>
  <c r="M250" i="2"/>
  <c r="L250" i="2"/>
  <c r="Q249" i="2"/>
  <c r="E922" i="25" s="1"/>
  <c r="P249" i="2"/>
  <c r="D922" i="25" s="1"/>
  <c r="N249" i="2"/>
  <c r="M249" i="2"/>
  <c r="L249" i="2"/>
  <c r="Q248" i="2"/>
  <c r="E921" i="25" s="1"/>
  <c r="P248" i="2"/>
  <c r="D921" i="25" s="1"/>
  <c r="N248" i="2"/>
  <c r="M248" i="2"/>
  <c r="L248" i="2"/>
  <c r="Q247" i="2"/>
  <c r="E920" i="25" s="1"/>
  <c r="P247" i="2"/>
  <c r="D920" i="25" s="1"/>
  <c r="N247" i="2"/>
  <c r="M247" i="2"/>
  <c r="L247" i="2"/>
  <c r="Q246" i="2"/>
  <c r="E919" i="25" s="1"/>
  <c r="P246" i="2"/>
  <c r="D919" i="25" s="1"/>
  <c r="N246" i="2"/>
  <c r="M246" i="2"/>
  <c r="L246" i="2"/>
  <c r="Q245" i="2"/>
  <c r="E918" i="25" s="1"/>
  <c r="P245" i="2"/>
  <c r="D918" i="25" s="1"/>
  <c r="N245" i="2"/>
  <c r="M245" i="2"/>
  <c r="L245" i="2"/>
  <c r="Q244" i="2"/>
  <c r="E917" i="25" s="1"/>
  <c r="P244" i="2"/>
  <c r="D917" i="25" s="1"/>
  <c r="N244" i="2"/>
  <c r="M244" i="2"/>
  <c r="L244" i="2"/>
  <c r="Q243" i="2"/>
  <c r="E926" i="25" s="1"/>
  <c r="P243" i="2"/>
  <c r="D926" i="25" s="1"/>
  <c r="N243" i="2"/>
  <c r="M243" i="2"/>
  <c r="L243" i="2"/>
  <c r="Q242" i="2"/>
  <c r="E916" i="25" s="1"/>
  <c r="P242" i="2"/>
  <c r="D916" i="25" s="1"/>
  <c r="N242" i="2"/>
  <c r="M242" i="2"/>
  <c r="L242" i="2"/>
  <c r="Q241" i="2"/>
  <c r="E915" i="25" s="1"/>
  <c r="P241" i="2"/>
  <c r="D915" i="25" s="1"/>
  <c r="N241" i="2"/>
  <c r="M241" i="2"/>
  <c r="L241" i="2"/>
  <c r="Q240" i="2"/>
  <c r="E914" i="25" s="1"/>
  <c r="P240" i="2"/>
  <c r="D914" i="25" s="1"/>
  <c r="N240" i="2"/>
  <c r="M240" i="2"/>
  <c r="L240" i="2"/>
  <c r="Q239" i="2"/>
  <c r="E913" i="25" s="1"/>
  <c r="P239" i="2"/>
  <c r="D913" i="25" s="1"/>
  <c r="N239" i="2"/>
  <c r="M239" i="2"/>
  <c r="L239" i="2"/>
  <c r="Q237" i="2"/>
  <c r="E912" i="25" s="1"/>
  <c r="P237" i="2"/>
  <c r="D912" i="25" s="1"/>
  <c r="N237" i="2"/>
  <c r="M237" i="2"/>
  <c r="L237" i="2"/>
  <c r="Q235" i="2"/>
  <c r="E911" i="25" s="1"/>
  <c r="P235" i="2"/>
  <c r="D911" i="25" s="1"/>
  <c r="N235" i="2"/>
  <c r="M235" i="2"/>
  <c r="L235" i="2"/>
  <c r="Q234" i="2"/>
  <c r="E910" i="25" s="1"/>
  <c r="P234" i="2"/>
  <c r="D910" i="25" s="1"/>
  <c r="N234" i="2"/>
  <c r="M234" i="2"/>
  <c r="L234" i="2"/>
  <c r="Q233" i="2"/>
  <c r="E909" i="25" s="1"/>
  <c r="P233" i="2"/>
  <c r="D909" i="25" s="1"/>
  <c r="N233" i="2"/>
  <c r="M233" i="2"/>
  <c r="L233" i="2"/>
  <c r="Q231" i="2"/>
  <c r="E908" i="25" s="1"/>
  <c r="P231" i="2"/>
  <c r="D908" i="25" s="1"/>
  <c r="N231" i="2"/>
  <c r="M231" i="2"/>
  <c r="L231" i="2"/>
  <c r="Q230" i="2"/>
  <c r="E907" i="25" s="1"/>
  <c r="P230" i="2"/>
  <c r="D907" i="25" s="1"/>
  <c r="N230" i="2"/>
  <c r="M230" i="2"/>
  <c r="L230" i="2"/>
  <c r="Q227" i="2"/>
  <c r="E1129" i="25" s="1"/>
  <c r="P227" i="2"/>
  <c r="D1129" i="25" s="1"/>
  <c r="N227" i="2"/>
  <c r="M227" i="2"/>
  <c r="L227" i="2"/>
  <c r="Q226" i="2"/>
  <c r="E1122" i="25" s="1"/>
  <c r="P226" i="2"/>
  <c r="D1122" i="25" s="1"/>
  <c r="N226" i="2"/>
  <c r="M226" i="2"/>
  <c r="L226" i="2"/>
  <c r="Q225" i="2"/>
  <c r="E1121" i="25" s="1"/>
  <c r="P225" i="2"/>
  <c r="D1121" i="25" s="1"/>
  <c r="N225" i="2"/>
  <c r="M225" i="2"/>
  <c r="L225" i="2"/>
  <c r="Q224" i="2"/>
  <c r="E1120" i="25" s="1"/>
  <c r="P224" i="2"/>
  <c r="D1120" i="25" s="1"/>
  <c r="N224" i="2"/>
  <c r="M224" i="2"/>
  <c r="L224" i="2"/>
  <c r="Q223" i="2"/>
  <c r="E1119" i="25" s="1"/>
  <c r="P223" i="2"/>
  <c r="D1119" i="25" s="1"/>
  <c r="N223" i="2"/>
  <c r="M223" i="2"/>
  <c r="L223" i="2"/>
  <c r="Q222" i="2"/>
  <c r="E1118" i="25" s="1"/>
  <c r="P222" i="2"/>
  <c r="D1118" i="25" s="1"/>
  <c r="N222" i="2"/>
  <c r="M222" i="2"/>
  <c r="L222" i="2"/>
  <c r="Q220" i="2"/>
  <c r="E982" i="25" s="1"/>
  <c r="P220" i="2"/>
  <c r="D982" i="25" s="1"/>
  <c r="N220" i="2"/>
  <c r="M220" i="2"/>
  <c r="L220" i="2"/>
  <c r="Q219" i="2"/>
  <c r="E981" i="25" s="1"/>
  <c r="P219" i="2"/>
  <c r="D981" i="25" s="1"/>
  <c r="N219" i="2"/>
  <c r="M219" i="2"/>
  <c r="L219" i="2"/>
  <c r="Q218" i="2"/>
  <c r="E980" i="25" s="1"/>
  <c r="P218" i="2"/>
  <c r="D980" i="25" s="1"/>
  <c r="N218" i="2"/>
  <c r="M218" i="2"/>
  <c r="L218" i="2"/>
  <c r="Q216" i="2"/>
  <c r="E900" i="25" s="1"/>
  <c r="P216" i="2"/>
  <c r="D900" i="25" s="1"/>
  <c r="N216" i="2"/>
  <c r="M216" i="2"/>
  <c r="L216" i="2"/>
  <c r="Q215" i="2"/>
  <c r="E899" i="25" s="1"/>
  <c r="P215" i="2"/>
  <c r="D899" i="25" s="1"/>
  <c r="N215" i="2"/>
  <c r="M215" i="2"/>
  <c r="L215" i="2"/>
  <c r="Q214" i="2"/>
  <c r="E898" i="25" s="1"/>
  <c r="P214" i="2"/>
  <c r="D898" i="25" s="1"/>
  <c r="N214" i="2"/>
  <c r="M214" i="2"/>
  <c r="L214" i="2"/>
  <c r="Q213" i="2"/>
  <c r="E897" i="25" s="1"/>
  <c r="P213" i="2"/>
  <c r="D897" i="25" s="1"/>
  <c r="N213" i="2"/>
  <c r="M213" i="2"/>
  <c r="L213" i="2"/>
  <c r="Q212" i="2"/>
  <c r="E896" i="25" s="1"/>
  <c r="P212" i="2"/>
  <c r="D896" i="25" s="1"/>
  <c r="N212" i="2"/>
  <c r="M212" i="2"/>
  <c r="L212" i="2"/>
  <c r="Q211" i="2"/>
  <c r="E895" i="25" s="1"/>
  <c r="P211" i="2"/>
  <c r="D895" i="25" s="1"/>
  <c r="N211" i="2"/>
  <c r="M211" i="2"/>
  <c r="L211" i="2"/>
  <c r="Q210" i="2"/>
  <c r="E894" i="25" s="1"/>
  <c r="P210" i="2"/>
  <c r="D894" i="25" s="1"/>
  <c r="N210" i="2"/>
  <c r="M210" i="2"/>
  <c r="L210" i="2"/>
  <c r="Q209" i="2"/>
  <c r="E893" i="25" s="1"/>
  <c r="P209" i="2"/>
  <c r="D893" i="25" s="1"/>
  <c r="N209" i="2"/>
  <c r="M209" i="2"/>
  <c r="L209" i="2"/>
  <c r="Q208" i="2"/>
  <c r="E892" i="25" s="1"/>
  <c r="P208" i="2"/>
  <c r="D892" i="25" s="1"/>
  <c r="N208" i="2"/>
  <c r="M208" i="2"/>
  <c r="L208" i="2"/>
  <c r="Q207" i="2"/>
  <c r="E891" i="25" s="1"/>
  <c r="P207" i="2"/>
  <c r="D891" i="25" s="1"/>
  <c r="N207" i="2"/>
  <c r="M207" i="2"/>
  <c r="L207" i="2"/>
  <c r="Q206" i="2"/>
  <c r="E890" i="25" s="1"/>
  <c r="P206" i="2"/>
  <c r="D890" i="25" s="1"/>
  <c r="N206" i="2"/>
  <c r="M206" i="2"/>
  <c r="L206" i="2"/>
  <c r="Q204" i="2"/>
  <c r="E889" i="25" s="1"/>
  <c r="P204" i="2"/>
  <c r="D889" i="25" s="1"/>
  <c r="N204" i="2"/>
  <c r="M204" i="2"/>
  <c r="L204" i="2"/>
  <c r="Q203" i="2"/>
  <c r="E888" i="25" s="1"/>
  <c r="P203" i="2"/>
  <c r="D888" i="25" s="1"/>
  <c r="N203" i="2"/>
  <c r="M203" i="2"/>
  <c r="L203" i="2"/>
  <c r="Q202" i="2"/>
  <c r="E887" i="25" s="1"/>
  <c r="P202" i="2"/>
  <c r="D887" i="25" s="1"/>
  <c r="N202" i="2"/>
  <c r="M202" i="2"/>
  <c r="L202" i="2"/>
  <c r="Q201" i="2"/>
  <c r="E886" i="25" s="1"/>
  <c r="P201" i="2"/>
  <c r="D886" i="25" s="1"/>
  <c r="N201" i="2"/>
  <c r="M201" i="2"/>
  <c r="L201" i="2"/>
  <c r="Q199" i="2"/>
  <c r="E885" i="25" s="1"/>
  <c r="P199" i="2"/>
  <c r="D885" i="25" s="1"/>
  <c r="N199" i="2"/>
  <c r="M199" i="2"/>
  <c r="L199" i="2"/>
  <c r="Q198" i="2"/>
  <c r="E884" i="25" s="1"/>
  <c r="P198" i="2"/>
  <c r="D884" i="25" s="1"/>
  <c r="N198" i="2"/>
  <c r="M198" i="2"/>
  <c r="L198" i="2"/>
  <c r="Q196" i="2"/>
  <c r="E883" i="25" s="1"/>
  <c r="P196" i="2"/>
  <c r="D883" i="25" s="1"/>
  <c r="N196" i="2"/>
  <c r="M196" i="2"/>
  <c r="L196" i="2"/>
  <c r="Q195" i="2"/>
  <c r="E882" i="25" s="1"/>
  <c r="P195" i="2"/>
  <c r="D882" i="25" s="1"/>
  <c r="N195" i="2"/>
  <c r="M195" i="2"/>
  <c r="L195" i="2"/>
  <c r="Q194" i="2"/>
  <c r="E856" i="25" s="1"/>
  <c r="P194" i="2"/>
  <c r="D856" i="25" s="1"/>
  <c r="N194" i="2"/>
  <c r="M194" i="2"/>
  <c r="L194" i="2"/>
  <c r="Q192" i="2"/>
  <c r="E881" i="25" s="1"/>
  <c r="P192" i="2"/>
  <c r="D881" i="25" s="1"/>
  <c r="N192" i="2"/>
  <c r="M192" i="2"/>
  <c r="L192" i="2"/>
  <c r="Q191" i="2"/>
  <c r="E880" i="25" s="1"/>
  <c r="P191" i="2"/>
  <c r="D880" i="25" s="1"/>
  <c r="N191" i="2"/>
  <c r="M191" i="2"/>
  <c r="L191" i="2"/>
  <c r="Q190" i="2"/>
  <c r="E855" i="25" s="1"/>
  <c r="P190" i="2"/>
  <c r="D855" i="25" s="1"/>
  <c r="N190" i="2"/>
  <c r="M190" i="2"/>
  <c r="L190" i="2"/>
  <c r="Q188" i="2"/>
  <c r="E874" i="25" s="1"/>
  <c r="P188" i="2"/>
  <c r="D874" i="25" s="1"/>
  <c r="N188" i="2"/>
  <c r="M188" i="2"/>
  <c r="L188" i="2"/>
  <c r="Q187" i="2"/>
  <c r="E879" i="25" s="1"/>
  <c r="P187" i="2"/>
  <c r="D879" i="25" s="1"/>
  <c r="N187" i="2"/>
  <c r="M187" i="2"/>
  <c r="L187" i="2"/>
  <c r="Q186" i="2"/>
  <c r="E878" i="25" s="1"/>
  <c r="P186" i="2"/>
  <c r="D878" i="25" s="1"/>
  <c r="N186" i="2"/>
  <c r="M186" i="2"/>
  <c r="L186" i="2"/>
  <c r="Q185" i="2"/>
  <c r="E854" i="25" s="1"/>
  <c r="P185" i="2"/>
  <c r="D854" i="25" s="1"/>
  <c r="N185" i="2"/>
  <c r="M185" i="2"/>
  <c r="L185" i="2"/>
  <c r="Q182" i="2"/>
  <c r="E859" i="25" s="1"/>
  <c r="P182" i="2"/>
  <c r="D859" i="25" s="1"/>
  <c r="N182" i="2"/>
  <c r="M182" i="2"/>
  <c r="L182" i="2"/>
  <c r="Q180" i="2"/>
  <c r="E877" i="25" s="1"/>
  <c r="P180" i="2"/>
  <c r="D877" i="25" s="1"/>
  <c r="N180" i="2"/>
  <c r="M180" i="2"/>
  <c r="L180" i="2"/>
  <c r="Q179" i="2"/>
  <c r="E876" i="25" s="1"/>
  <c r="P179" i="2"/>
  <c r="D876" i="25" s="1"/>
  <c r="N179" i="2"/>
  <c r="M179" i="2"/>
  <c r="L179" i="2"/>
  <c r="Q178" i="2"/>
  <c r="E875" i="25" s="1"/>
  <c r="P178" i="2"/>
  <c r="D875" i="25" s="1"/>
  <c r="N178" i="2"/>
  <c r="M178" i="2"/>
  <c r="L178" i="2"/>
  <c r="Q177" i="2"/>
  <c r="E853" i="25" s="1"/>
  <c r="P177" i="2"/>
  <c r="D853" i="25" s="1"/>
  <c r="N177" i="2"/>
  <c r="M177" i="2"/>
  <c r="L177" i="2"/>
  <c r="Q176" i="2"/>
  <c r="E425" i="25" s="1"/>
  <c r="P176" i="2"/>
  <c r="D425" i="25" s="1"/>
  <c r="N176" i="2"/>
  <c r="M176" i="2"/>
  <c r="L176" i="2"/>
  <c r="Q175" i="2"/>
  <c r="E866" i="25" s="1"/>
  <c r="P175" i="2"/>
  <c r="D866" i="25" s="1"/>
  <c r="N175" i="2"/>
  <c r="M175" i="2"/>
  <c r="L175" i="2"/>
  <c r="Q173" i="2"/>
  <c r="E869" i="25" s="1"/>
  <c r="P173" i="2"/>
  <c r="D869" i="25" s="1"/>
  <c r="N173" i="2"/>
  <c r="M173" i="2"/>
  <c r="L173" i="2"/>
  <c r="Q172" i="2"/>
  <c r="E868" i="25" s="1"/>
  <c r="P172" i="2"/>
  <c r="D868" i="25" s="1"/>
  <c r="N172" i="2"/>
  <c r="M172" i="2"/>
  <c r="L172" i="2"/>
  <c r="Q171" i="2"/>
  <c r="E867" i="25" s="1"/>
  <c r="P171" i="2"/>
  <c r="D867" i="25" s="1"/>
  <c r="N171" i="2"/>
  <c r="M171" i="2"/>
  <c r="L171" i="2"/>
  <c r="Q168" i="2"/>
  <c r="E1575" i="25" s="1"/>
  <c r="P168" i="2"/>
  <c r="D1575" i="25" s="1"/>
  <c r="N168" i="2"/>
  <c r="M168" i="2"/>
  <c r="L168" i="2"/>
  <c r="Q167" i="2"/>
  <c r="E1576" i="25" s="1"/>
  <c r="P167" i="2"/>
  <c r="D1576" i="25" s="1"/>
  <c r="N167" i="2"/>
  <c r="M167" i="2"/>
  <c r="L167" i="2"/>
  <c r="Q166" i="2"/>
  <c r="E1574" i="25" s="1"/>
  <c r="P166" i="2"/>
  <c r="D1574" i="25" s="1"/>
  <c r="N166" i="2"/>
  <c r="M166" i="2"/>
  <c r="L166" i="2"/>
  <c r="Q164" i="2"/>
  <c r="E153" i="25" s="1"/>
  <c r="P164" i="2"/>
  <c r="D153" i="25" s="1"/>
  <c r="N164" i="2"/>
  <c r="M164" i="2"/>
  <c r="L164" i="2"/>
  <c r="Q163" i="2"/>
  <c r="E55" i="25" s="1"/>
  <c r="P163" i="2"/>
  <c r="D55" i="25" s="1"/>
  <c r="N163" i="2"/>
  <c r="M163" i="2"/>
  <c r="L163" i="2"/>
  <c r="Q161" i="2"/>
  <c r="E1246" i="25" s="1"/>
  <c r="P161" i="2"/>
  <c r="D1246" i="25" s="1"/>
  <c r="N161" i="2"/>
  <c r="M161" i="2"/>
  <c r="L161" i="2"/>
  <c r="Q160" i="2"/>
  <c r="E1245" i="25" s="1"/>
  <c r="P160" i="2"/>
  <c r="D1245" i="25" s="1"/>
  <c r="N160" i="2"/>
  <c r="M160" i="2"/>
  <c r="L160" i="2"/>
  <c r="Q158" i="2"/>
  <c r="E23" i="25" s="1"/>
  <c r="P158" i="2"/>
  <c r="D23" i="25" s="1"/>
  <c r="N158" i="2"/>
  <c r="M158" i="2"/>
  <c r="L158" i="2"/>
  <c r="Q157" i="2"/>
  <c r="E22" i="25" s="1"/>
  <c r="P157" i="2"/>
  <c r="D22" i="25" s="1"/>
  <c r="N157" i="2"/>
  <c r="M157" i="2"/>
  <c r="L157" i="2"/>
  <c r="Q156" i="2"/>
  <c r="E21" i="25" s="1"/>
  <c r="P156" i="2"/>
  <c r="D21" i="25" s="1"/>
  <c r="N156" i="2"/>
  <c r="M156" i="2"/>
  <c r="L156" i="2"/>
  <c r="Q155" i="2"/>
  <c r="E20" i="25" s="1"/>
  <c r="P155" i="2"/>
  <c r="D20" i="25" s="1"/>
  <c r="N155" i="2"/>
  <c r="M155" i="2"/>
  <c r="L155" i="2"/>
  <c r="Q154" i="2"/>
  <c r="E94" i="25" s="1"/>
  <c r="P154" i="2"/>
  <c r="D94" i="25" s="1"/>
  <c r="N154" i="2"/>
  <c r="M154" i="2"/>
  <c r="L154" i="2"/>
  <c r="Q153" i="2"/>
  <c r="E134" i="25" s="1"/>
  <c r="P153" i="2"/>
  <c r="D134" i="25" s="1"/>
  <c r="N153" i="2"/>
  <c r="M153" i="2"/>
  <c r="L153" i="2"/>
  <c r="Q152" i="2"/>
  <c r="E1423" i="25" s="1"/>
  <c r="P152" i="2"/>
  <c r="D1423" i="25" s="1"/>
  <c r="N152" i="2"/>
  <c r="M152" i="2"/>
  <c r="L152" i="2"/>
  <c r="Q151" i="2"/>
  <c r="E1409" i="25" s="1"/>
  <c r="P151" i="2"/>
  <c r="D1409" i="25" s="1"/>
  <c r="N151" i="2"/>
  <c r="M151" i="2"/>
  <c r="L151" i="2"/>
  <c r="Q150" i="2"/>
  <c r="E1408" i="25" s="1"/>
  <c r="P150" i="2"/>
  <c r="D1408" i="25" s="1"/>
  <c r="N150" i="2"/>
  <c r="M150" i="2"/>
  <c r="L150" i="2"/>
  <c r="Q149" i="2"/>
  <c r="E1244" i="25" s="1"/>
  <c r="P149" i="2"/>
  <c r="D1244" i="25" s="1"/>
  <c r="N149" i="2"/>
  <c r="M149" i="2"/>
  <c r="L149" i="2"/>
  <c r="Q146" i="2"/>
  <c r="E34" i="25" s="1"/>
  <c r="P146" i="2"/>
  <c r="D34" i="25" s="1"/>
  <c r="N146" i="2"/>
  <c r="M146" i="2"/>
  <c r="L146" i="2"/>
  <c r="Q145" i="2"/>
  <c r="E33" i="25" s="1"/>
  <c r="P145" i="2"/>
  <c r="D33" i="25" s="1"/>
  <c r="N145" i="2"/>
  <c r="M145" i="2"/>
  <c r="L145" i="2"/>
  <c r="Q144" i="2"/>
  <c r="E1237" i="25" s="1"/>
  <c r="P144" i="2"/>
  <c r="D1237" i="25" s="1"/>
  <c r="N144" i="2"/>
  <c r="M144" i="2"/>
  <c r="L144" i="2"/>
  <c r="Q143" i="2"/>
  <c r="E152" i="25" s="1"/>
  <c r="P143" i="2"/>
  <c r="D152" i="25" s="1"/>
  <c r="N143" i="2"/>
  <c r="M143" i="2"/>
  <c r="L143" i="2"/>
  <c r="Q142" i="2"/>
  <c r="E151" i="25" s="1"/>
  <c r="P142" i="2"/>
  <c r="D151" i="25" s="1"/>
  <c r="N142" i="2"/>
  <c r="M142" i="2"/>
  <c r="L142" i="2"/>
  <c r="Q141" i="2"/>
  <c r="E248" i="25" s="1"/>
  <c r="P141" i="2"/>
  <c r="D248" i="25" s="1"/>
  <c r="N141" i="2"/>
  <c r="M141" i="2"/>
  <c r="L141" i="2"/>
  <c r="Q139" i="2"/>
  <c r="E1467" i="25" s="1"/>
  <c r="P139" i="2"/>
  <c r="D1467" i="25" s="1"/>
  <c r="N139" i="2"/>
  <c r="M139" i="2"/>
  <c r="L139" i="2"/>
  <c r="Q138" i="2"/>
  <c r="E133" i="25" s="1"/>
  <c r="P138" i="2"/>
  <c r="D133" i="25" s="1"/>
  <c r="N138" i="2"/>
  <c r="M138" i="2"/>
  <c r="L138" i="2"/>
  <c r="Q137" i="2"/>
  <c r="E93" i="25" s="1"/>
  <c r="P137" i="2"/>
  <c r="D93" i="25" s="1"/>
  <c r="N137" i="2"/>
  <c r="M137" i="2"/>
  <c r="L137" i="2"/>
  <c r="Q136" i="2"/>
  <c r="E110" i="25" s="1"/>
  <c r="P136" i="2"/>
  <c r="D110" i="25" s="1"/>
  <c r="N136" i="2"/>
  <c r="M136" i="2"/>
  <c r="L136" i="2"/>
  <c r="Q135" i="2"/>
  <c r="E356" i="25" s="1"/>
  <c r="P135" i="2"/>
  <c r="D356" i="25" s="1"/>
  <c r="N135" i="2"/>
  <c r="M135" i="2"/>
  <c r="L135" i="2"/>
  <c r="Q134" i="2"/>
  <c r="E1422" i="25" s="1"/>
  <c r="P134" i="2"/>
  <c r="D1422" i="25" s="1"/>
  <c r="N134" i="2"/>
  <c r="M134" i="2"/>
  <c r="L134" i="2"/>
  <c r="Q133" i="2"/>
  <c r="E956" i="25" s="1"/>
  <c r="P133" i="2"/>
  <c r="D956" i="25" s="1"/>
  <c r="N133" i="2"/>
  <c r="M133" i="2"/>
  <c r="L133" i="2"/>
  <c r="Q130" i="2"/>
  <c r="E1341" i="25" s="1"/>
  <c r="P130" i="2"/>
  <c r="D1341" i="25" s="1"/>
  <c r="N130" i="2"/>
  <c r="M130" i="2"/>
  <c r="L130" i="2"/>
  <c r="Q129" i="2"/>
  <c r="E247" i="25" s="1"/>
  <c r="P129" i="2"/>
  <c r="D247" i="25" s="1"/>
  <c r="N129" i="2"/>
  <c r="M129" i="2"/>
  <c r="L129" i="2"/>
  <c r="Q128" i="2"/>
  <c r="E30" i="25" s="1"/>
  <c r="P128" i="2"/>
  <c r="D30" i="25" s="1"/>
  <c r="N128" i="2"/>
  <c r="M128" i="2"/>
  <c r="L128" i="2"/>
  <c r="Q127" i="2"/>
  <c r="E1232" i="25" s="1"/>
  <c r="P127" i="2"/>
  <c r="D1232" i="25" s="1"/>
  <c r="N127" i="2"/>
  <c r="M127" i="2"/>
  <c r="L127" i="2"/>
  <c r="Q126" i="2"/>
  <c r="P126" i="2"/>
  <c r="N126" i="2"/>
  <c r="M126" i="2"/>
  <c r="L126" i="2"/>
  <c r="Q125" i="2"/>
  <c r="E198" i="25" s="1"/>
  <c r="P125" i="2"/>
  <c r="D198" i="25" s="1"/>
  <c r="N125" i="2"/>
  <c r="M125" i="2"/>
  <c r="L125" i="2"/>
  <c r="Q124" i="2"/>
  <c r="E78" i="25" s="1"/>
  <c r="P124" i="2"/>
  <c r="D78" i="25" s="1"/>
  <c r="N124" i="2"/>
  <c r="M124" i="2"/>
  <c r="L124" i="2"/>
  <c r="Q122" i="2"/>
  <c r="E197" i="25" s="1"/>
  <c r="P122" i="2"/>
  <c r="D197" i="25" s="1"/>
  <c r="N122" i="2"/>
  <c r="M122" i="2"/>
  <c r="L122" i="2"/>
  <c r="Q121" i="2"/>
  <c r="E196" i="25" s="1"/>
  <c r="P121" i="2"/>
  <c r="D196" i="25" s="1"/>
  <c r="N121" i="2"/>
  <c r="M121" i="2"/>
  <c r="L121" i="2"/>
  <c r="Q119" i="2"/>
  <c r="E80" i="25" s="1"/>
  <c r="P119" i="2"/>
  <c r="D80" i="25" s="1"/>
  <c r="N119" i="2"/>
  <c r="M119" i="2"/>
  <c r="L119" i="2"/>
  <c r="Q118" i="2"/>
  <c r="E79" i="25" s="1"/>
  <c r="P118" i="2"/>
  <c r="D79" i="25" s="1"/>
  <c r="N118" i="2"/>
  <c r="M118" i="2"/>
  <c r="L118" i="2"/>
  <c r="Q117" i="2"/>
  <c r="E1235" i="25" s="1"/>
  <c r="P117" i="2"/>
  <c r="D1235" i="25" s="1"/>
  <c r="N117" i="2"/>
  <c r="M117" i="2"/>
  <c r="L117" i="2"/>
  <c r="Q116" i="2"/>
  <c r="E1233" i="25" s="1"/>
  <c r="P116" i="2"/>
  <c r="D1233" i="25" s="1"/>
  <c r="N116" i="2"/>
  <c r="M116" i="2"/>
  <c r="L116" i="2"/>
  <c r="Q114" i="2"/>
  <c r="E1512" i="25" s="1"/>
  <c r="P114" i="2"/>
  <c r="D1512" i="25" s="1"/>
  <c r="N114" i="2"/>
  <c r="M114" i="2"/>
  <c r="L114" i="2"/>
  <c r="Q113" i="2"/>
  <c r="E1494" i="25" s="1"/>
  <c r="P113" i="2"/>
  <c r="D1494" i="25" s="1"/>
  <c r="N113" i="2"/>
  <c r="M113" i="2"/>
  <c r="L113" i="2"/>
  <c r="Q112" i="2"/>
  <c r="E1166" i="25" s="1"/>
  <c r="P112" i="2"/>
  <c r="D1166" i="25" s="1"/>
  <c r="N112" i="2"/>
  <c r="M112" i="2"/>
  <c r="L112" i="2"/>
  <c r="Q111" i="2"/>
  <c r="E1511" i="25" s="1"/>
  <c r="P111" i="2"/>
  <c r="D1511" i="25" s="1"/>
  <c r="N111" i="2"/>
  <c r="M111" i="2"/>
  <c r="L111" i="2"/>
  <c r="Q110" i="2"/>
  <c r="E1493" i="25" s="1"/>
  <c r="P110" i="2"/>
  <c r="D1493" i="25" s="1"/>
  <c r="N110" i="2"/>
  <c r="M110" i="2"/>
  <c r="L110" i="2"/>
  <c r="Q109" i="2"/>
  <c r="E1165" i="25" s="1"/>
  <c r="P109" i="2"/>
  <c r="D1165" i="25" s="1"/>
  <c r="N109" i="2"/>
  <c r="M109" i="2"/>
  <c r="L109" i="2"/>
  <c r="Q108" i="2"/>
  <c r="E843" i="25" s="1"/>
  <c r="P108" i="2"/>
  <c r="D843" i="25" s="1"/>
  <c r="N108" i="2"/>
  <c r="M108" i="2"/>
  <c r="L108" i="2"/>
  <c r="Q107" i="2"/>
  <c r="E1421" i="25" s="1"/>
  <c r="P107" i="2"/>
  <c r="D1421" i="25" s="1"/>
  <c r="N107" i="2"/>
  <c r="M107" i="2"/>
  <c r="L107" i="2"/>
  <c r="Q106" i="2"/>
  <c r="E1420" i="25" s="1"/>
  <c r="P106" i="2"/>
  <c r="D1420" i="25" s="1"/>
  <c r="N106" i="2"/>
  <c r="M106" i="2"/>
  <c r="L106" i="2"/>
  <c r="Q104" i="2"/>
  <c r="E519" i="25" s="1"/>
  <c r="P104" i="2"/>
  <c r="D519" i="25" s="1"/>
  <c r="N104" i="2"/>
  <c r="M104" i="2"/>
  <c r="L104" i="2"/>
  <c r="Q103" i="2"/>
  <c r="E132" i="25" s="1"/>
  <c r="P103" i="2"/>
  <c r="D132" i="25" s="1"/>
  <c r="N103" i="2"/>
  <c r="M103" i="2"/>
  <c r="L103" i="2"/>
  <c r="Q102" i="2"/>
  <c r="E1231" i="25" s="1"/>
  <c r="P102" i="2"/>
  <c r="D1231" i="25" s="1"/>
  <c r="N102" i="2"/>
  <c r="M102" i="2"/>
  <c r="L102" i="2"/>
  <c r="Q101" i="2"/>
  <c r="E929" i="25" s="1"/>
  <c r="P101" i="2"/>
  <c r="D929" i="25" s="1"/>
  <c r="N101" i="2"/>
  <c r="M101" i="2"/>
  <c r="L101" i="2"/>
  <c r="Q100" i="2"/>
  <c r="E234" i="25" s="1"/>
  <c r="P100" i="2"/>
  <c r="D234" i="25" s="1"/>
  <c r="N100" i="2"/>
  <c r="M100" i="2"/>
  <c r="L100" i="2"/>
  <c r="Q99" i="2"/>
  <c r="E928" i="25" s="1"/>
  <c r="P99" i="2"/>
  <c r="D928" i="25" s="1"/>
  <c r="N99" i="2"/>
  <c r="M99" i="2"/>
  <c r="L99" i="2"/>
  <c r="Q97" i="2"/>
  <c r="E846" i="25" s="1"/>
  <c r="P97" i="2"/>
  <c r="D846" i="25" s="1"/>
  <c r="N97" i="2"/>
  <c r="M97" i="2"/>
  <c r="L97" i="2"/>
  <c r="Q96" i="2"/>
  <c r="E77" i="25" s="1"/>
  <c r="P96" i="2"/>
  <c r="D77" i="25" s="1"/>
  <c r="N96" i="2"/>
  <c r="M96" i="2"/>
  <c r="L96" i="2"/>
  <c r="Q94" i="2"/>
  <c r="E845" i="25" s="1"/>
  <c r="P94" i="2"/>
  <c r="D845" i="25" s="1"/>
  <c r="N94" i="2"/>
  <c r="M94" i="2"/>
  <c r="L94" i="2"/>
  <c r="Q93" i="2"/>
  <c r="E76" i="25" s="1"/>
  <c r="P93" i="2"/>
  <c r="D76" i="25" s="1"/>
  <c r="N93" i="2"/>
  <c r="M93" i="2"/>
  <c r="L93" i="2"/>
  <c r="Q91" i="2"/>
  <c r="E844" i="25" s="1"/>
  <c r="P91" i="2"/>
  <c r="D844" i="25" s="1"/>
  <c r="N91" i="2"/>
  <c r="M91" i="2"/>
  <c r="L91" i="2"/>
  <c r="Q90" i="2"/>
  <c r="E75" i="25" s="1"/>
  <c r="P90" i="2"/>
  <c r="D75" i="25" s="1"/>
  <c r="N90" i="2"/>
  <c r="M90" i="2"/>
  <c r="L90" i="2"/>
  <c r="Q88" i="2"/>
  <c r="E31" i="25" s="1"/>
  <c r="P88" i="2"/>
  <c r="D31" i="25" s="1"/>
  <c r="N88" i="2"/>
  <c r="M88" i="2"/>
  <c r="L88" i="2"/>
  <c r="Q87" i="2"/>
  <c r="E29" i="25" s="1"/>
  <c r="P87" i="2"/>
  <c r="D29" i="25" s="1"/>
  <c r="N87" i="2"/>
  <c r="M87" i="2"/>
  <c r="L87" i="2"/>
  <c r="Q85" i="2"/>
  <c r="E1358" i="25" s="1"/>
  <c r="P85" i="2"/>
  <c r="D1358" i="25" s="1"/>
  <c r="N85" i="2"/>
  <c r="M85" i="2"/>
  <c r="L85" i="2"/>
  <c r="Q84" i="2"/>
  <c r="E1357" i="25" s="1"/>
  <c r="P84" i="2"/>
  <c r="D1357" i="25" s="1"/>
  <c r="N84" i="2"/>
  <c r="M84" i="2"/>
  <c r="L84" i="2"/>
  <c r="Q83" i="2"/>
  <c r="E73" i="25" s="1"/>
  <c r="P83" i="2"/>
  <c r="D73" i="25" s="1"/>
  <c r="N83" i="2"/>
  <c r="M83" i="2"/>
  <c r="L83" i="2"/>
  <c r="Q82" i="2"/>
  <c r="E72" i="25" s="1"/>
  <c r="P82" i="2"/>
  <c r="D72" i="25" s="1"/>
  <c r="N82" i="2"/>
  <c r="M82" i="2"/>
  <c r="L82" i="2"/>
  <c r="Q81" i="2"/>
  <c r="E27" i="25" s="1"/>
  <c r="P81" i="2"/>
  <c r="D27" i="25" s="1"/>
  <c r="N81" i="2"/>
  <c r="M81" i="2"/>
  <c r="L81" i="2"/>
  <c r="Q80" i="2"/>
  <c r="E26" i="25" s="1"/>
  <c r="P80" i="2"/>
  <c r="D26" i="25" s="1"/>
  <c r="N80" i="2"/>
  <c r="M80" i="2"/>
  <c r="L80" i="2"/>
  <c r="Q77" i="2"/>
  <c r="E238" i="25" s="1"/>
  <c r="P77" i="2"/>
  <c r="D238" i="25" s="1"/>
  <c r="N77" i="2"/>
  <c r="M77" i="2"/>
  <c r="L77" i="2"/>
  <c r="Q76" i="2"/>
  <c r="E102" i="25" s="1"/>
  <c r="P76" i="2"/>
  <c r="D102" i="25" s="1"/>
  <c r="N76" i="2"/>
  <c r="M76" i="2"/>
  <c r="L76" i="2"/>
  <c r="Q75" i="2"/>
  <c r="E101" i="25" s="1"/>
  <c r="P75" i="2"/>
  <c r="D101" i="25" s="1"/>
  <c r="N75" i="2"/>
  <c r="M75" i="2"/>
  <c r="L75" i="2"/>
  <c r="Q74" i="2"/>
  <c r="E100" i="25" s="1"/>
  <c r="P74" i="2"/>
  <c r="D100" i="25" s="1"/>
  <c r="N74" i="2"/>
  <c r="M74" i="2"/>
  <c r="L74" i="2"/>
  <c r="Q73" i="2"/>
  <c r="E906" i="25" s="1"/>
  <c r="P73" i="2"/>
  <c r="D906" i="25" s="1"/>
  <c r="N73" i="2"/>
  <c r="M73" i="2"/>
  <c r="L73" i="2"/>
  <c r="Q72" i="2"/>
  <c r="E1417" i="25" s="1"/>
  <c r="P72" i="2"/>
  <c r="D1417" i="25" s="1"/>
  <c r="N72" i="2"/>
  <c r="M72" i="2"/>
  <c r="L72" i="2"/>
  <c r="Q70" i="2"/>
  <c r="E177" i="25" s="1"/>
  <c r="P70" i="2"/>
  <c r="D177" i="25" s="1"/>
  <c r="N70" i="2"/>
  <c r="M70" i="2"/>
  <c r="L70" i="2"/>
  <c r="Q69" i="2"/>
  <c r="E168" i="25" s="1"/>
  <c r="P69" i="2"/>
  <c r="D168" i="25" s="1"/>
  <c r="N69" i="2"/>
  <c r="M69" i="2"/>
  <c r="L69" i="2"/>
  <c r="Q67" i="2"/>
  <c r="E663" i="25" s="1"/>
  <c r="P67" i="2"/>
  <c r="D663" i="25" s="1"/>
  <c r="N67" i="2"/>
  <c r="M67" i="2"/>
  <c r="L67" i="2"/>
  <c r="Q66" i="2"/>
  <c r="E655" i="25" s="1"/>
  <c r="P66" i="2"/>
  <c r="D655" i="25" s="1"/>
  <c r="N66" i="2"/>
  <c r="M66" i="2"/>
  <c r="L66" i="2"/>
  <c r="Q64" i="2"/>
  <c r="E1220" i="25" s="1"/>
  <c r="P64" i="2"/>
  <c r="D1220" i="25" s="1"/>
  <c r="N64" i="2"/>
  <c r="M64" i="2"/>
  <c r="L64" i="2"/>
  <c r="Q63" i="2"/>
  <c r="E1133" i="25" s="1"/>
  <c r="P63" i="2"/>
  <c r="D1133" i="25" s="1"/>
  <c r="N63" i="2"/>
  <c r="M63" i="2"/>
  <c r="L63" i="2"/>
  <c r="Q62" i="2"/>
  <c r="P62" i="2"/>
  <c r="N62" i="2"/>
  <c r="M62" i="2"/>
  <c r="L62" i="2"/>
  <c r="Q61" i="2"/>
  <c r="E905" i="25" s="1"/>
  <c r="P61" i="2"/>
  <c r="D905" i="25" s="1"/>
  <c r="N61" i="2"/>
  <c r="M61" i="2"/>
  <c r="L61" i="2"/>
  <c r="Q59" i="2"/>
  <c r="E1563" i="25" s="1"/>
  <c r="P59" i="2"/>
  <c r="D1563" i="25" s="1"/>
  <c r="N59" i="2"/>
  <c r="M59" i="2"/>
  <c r="L59" i="2"/>
  <c r="Q58" i="2"/>
  <c r="E1219" i="25" s="1"/>
  <c r="P58" i="2"/>
  <c r="D1219" i="25" s="1"/>
  <c r="N58" i="2"/>
  <c r="M58" i="2"/>
  <c r="L58" i="2"/>
  <c r="Q57" i="2"/>
  <c r="E904" i="25" s="1"/>
  <c r="P57" i="2"/>
  <c r="D904" i="25" s="1"/>
  <c r="N57" i="2"/>
  <c r="M57" i="2"/>
  <c r="L57" i="2"/>
  <c r="Q56" i="2"/>
  <c r="E1218" i="25" s="1"/>
  <c r="P56" i="2"/>
  <c r="D1218" i="25" s="1"/>
  <c r="N56" i="2"/>
  <c r="M56" i="2"/>
  <c r="L56" i="2"/>
  <c r="Q55" i="2"/>
  <c r="E903" i="25" s="1"/>
  <c r="P55" i="2"/>
  <c r="D903" i="25" s="1"/>
  <c r="N55" i="2"/>
  <c r="M55" i="2"/>
  <c r="L55" i="2"/>
  <c r="Q53" i="2"/>
  <c r="E92" i="25" s="1"/>
  <c r="P53" i="2"/>
  <c r="D92" i="25" s="1"/>
  <c r="N53" i="2"/>
  <c r="M53" i="2"/>
  <c r="L53" i="2"/>
  <c r="Q52" i="2"/>
  <c r="E91" i="25" s="1"/>
  <c r="P52" i="2"/>
  <c r="D91" i="25" s="1"/>
  <c r="N52" i="2"/>
  <c r="M52" i="2"/>
  <c r="L52" i="2"/>
  <c r="Q51" i="2"/>
  <c r="E1446" i="25" s="1"/>
  <c r="P51" i="2"/>
  <c r="D1446" i="25" s="1"/>
  <c r="N51" i="2"/>
  <c r="M51" i="2"/>
  <c r="L51" i="2"/>
  <c r="Q50" i="2"/>
  <c r="E1419" i="25" s="1"/>
  <c r="P50" i="2"/>
  <c r="D1419" i="25" s="1"/>
  <c r="N50" i="2"/>
  <c r="M50" i="2"/>
  <c r="L50" i="2"/>
  <c r="Q49" i="2"/>
  <c r="E1418" i="25" s="1"/>
  <c r="P49" i="2"/>
  <c r="D1418" i="25" s="1"/>
  <c r="N49" i="2"/>
  <c r="M49" i="2"/>
  <c r="L49" i="2"/>
  <c r="Q48" i="2"/>
  <c r="E90" i="25" s="1"/>
  <c r="P48" i="2"/>
  <c r="D90" i="25" s="1"/>
  <c r="N48" i="2"/>
  <c r="M48" i="2"/>
  <c r="L48" i="2"/>
  <c r="Q47" i="2"/>
  <c r="E89" i="25" s="1"/>
  <c r="P47" i="2"/>
  <c r="D89" i="25" s="1"/>
  <c r="N47" i="2"/>
  <c r="M47" i="2"/>
  <c r="L47" i="2"/>
  <c r="Q46" i="2"/>
  <c r="E1546" i="25" s="1"/>
  <c r="P46" i="2"/>
  <c r="D1546" i="25" s="1"/>
  <c r="N46" i="2"/>
  <c r="M46" i="2"/>
  <c r="L46" i="2"/>
  <c r="Q45" i="2"/>
  <c r="E88" i="25" s="1"/>
  <c r="P45" i="2"/>
  <c r="D88" i="25" s="1"/>
  <c r="N45" i="2"/>
  <c r="M45" i="2"/>
  <c r="L45" i="2"/>
  <c r="Q43" i="2"/>
  <c r="E1217" i="25" s="1"/>
  <c r="P43" i="2"/>
  <c r="D1217" i="25" s="1"/>
  <c r="N43" i="2"/>
  <c r="M43" i="2"/>
  <c r="L43" i="2"/>
  <c r="Q42" i="2"/>
  <c r="E1407" i="25" s="1"/>
  <c r="P42" i="2"/>
  <c r="D1407" i="25" s="1"/>
  <c r="N42" i="2"/>
  <c r="M42" i="2"/>
  <c r="L42" i="2"/>
  <c r="Q41" i="2"/>
  <c r="E902" i="25" s="1"/>
  <c r="P41" i="2"/>
  <c r="D902" i="25" s="1"/>
  <c r="N41" i="2"/>
  <c r="M41" i="2"/>
  <c r="L41" i="2"/>
  <c r="Q39" i="2"/>
  <c r="E18" i="25" s="1"/>
  <c r="P39" i="2"/>
  <c r="D18" i="25" s="1"/>
  <c r="N39" i="2"/>
  <c r="M39" i="2"/>
  <c r="L39" i="2"/>
  <c r="Q38" i="2"/>
  <c r="E17" i="25" s="1"/>
  <c r="P38" i="2"/>
  <c r="D17" i="25" s="1"/>
  <c r="N38" i="2"/>
  <c r="M38" i="2"/>
  <c r="L38" i="2"/>
  <c r="Q37" i="2"/>
  <c r="E16" i="25" s="1"/>
  <c r="P37" i="2"/>
  <c r="D16" i="25" s="1"/>
  <c r="N37" i="2"/>
  <c r="M37" i="2"/>
  <c r="L37" i="2"/>
  <c r="Q36" i="2"/>
  <c r="E662" i="25" s="1"/>
  <c r="P36" i="2"/>
  <c r="D662" i="25" s="1"/>
  <c r="N36" i="2"/>
  <c r="M36" i="2"/>
  <c r="L36" i="2"/>
  <c r="Q35" i="2"/>
  <c r="E14" i="25" s="1"/>
  <c r="P35" i="2"/>
  <c r="D14" i="25" s="1"/>
  <c r="N35" i="2"/>
  <c r="M35" i="2"/>
  <c r="L35" i="2"/>
  <c r="Q34" i="2"/>
  <c r="E15" i="25" s="1"/>
  <c r="P34" i="2"/>
  <c r="D15" i="25" s="1"/>
  <c r="N34" i="2"/>
  <c r="M34" i="2"/>
  <c r="L34" i="2"/>
  <c r="Q33" i="2"/>
  <c r="E654" i="25" s="1"/>
  <c r="P33" i="2"/>
  <c r="D654" i="25" s="1"/>
  <c r="N33" i="2"/>
  <c r="M33" i="2"/>
  <c r="L33" i="2"/>
  <c r="Q31" i="2"/>
  <c r="E13" i="25" s="1"/>
  <c r="P31" i="2"/>
  <c r="D13" i="25" s="1"/>
  <c r="N31" i="2"/>
  <c r="M31" i="2"/>
  <c r="L31" i="2"/>
  <c r="Q30" i="2"/>
  <c r="E150" i="25" s="1"/>
  <c r="P30" i="2"/>
  <c r="D150" i="25" s="1"/>
  <c r="N30" i="2"/>
  <c r="M30" i="2"/>
  <c r="L30" i="2"/>
  <c r="Q29" i="2"/>
  <c r="E149" i="25" s="1"/>
  <c r="P29" i="2"/>
  <c r="D149" i="25" s="1"/>
  <c r="N29" i="2"/>
  <c r="M29" i="2"/>
  <c r="L29" i="2"/>
  <c r="Q28" i="2"/>
  <c r="E148" i="25" s="1"/>
  <c r="P28" i="2"/>
  <c r="D148" i="25" s="1"/>
  <c r="N28" i="2"/>
  <c r="M28" i="2"/>
  <c r="L28" i="2"/>
  <c r="Q26" i="2"/>
  <c r="E1132" i="25" s="1"/>
  <c r="P26" i="2"/>
  <c r="D1132" i="25" s="1"/>
  <c r="N26" i="2"/>
  <c r="M26" i="2"/>
  <c r="L26" i="2"/>
  <c r="Q24" i="2"/>
  <c r="E182" i="25" s="1"/>
  <c r="P24" i="2"/>
  <c r="D182" i="25" s="1"/>
  <c r="N24" i="2"/>
  <c r="M24" i="2"/>
  <c r="L24" i="2"/>
  <c r="Q23" i="2"/>
  <c r="E1520" i="25" s="1"/>
  <c r="P23" i="2"/>
  <c r="D1520" i="25" s="1"/>
  <c r="N23" i="2"/>
  <c r="M23" i="2"/>
  <c r="L23" i="2"/>
  <c r="Q22" i="2"/>
  <c r="E69" i="25" s="1"/>
  <c r="P22" i="2"/>
  <c r="D69" i="25" s="1"/>
  <c r="N22" i="2"/>
  <c r="M22" i="2"/>
  <c r="L22" i="2"/>
  <c r="Q21" i="2"/>
  <c r="E68" i="25" s="1"/>
  <c r="P21" i="2"/>
  <c r="D68" i="25" s="1"/>
  <c r="N21" i="2"/>
  <c r="M21" i="2"/>
  <c r="L21" i="2"/>
  <c r="Q20" i="2"/>
  <c r="E67" i="25" s="1"/>
  <c r="P20" i="2"/>
  <c r="D67" i="25" s="1"/>
  <c r="N20" i="2"/>
  <c r="M20" i="2"/>
  <c r="L20" i="2"/>
  <c r="Q18" i="2"/>
  <c r="E65" i="25" s="1"/>
  <c r="P18" i="2"/>
  <c r="D65" i="25" s="1"/>
  <c r="N18" i="2"/>
  <c r="M18" i="2"/>
  <c r="L18" i="2"/>
  <c r="O1157" i="2" l="1"/>
  <c r="O1675" i="2"/>
  <c r="O1683" i="2"/>
  <c r="O1286" i="2"/>
  <c r="O1323" i="2"/>
  <c r="O1559" i="2"/>
  <c r="O582" i="2"/>
  <c r="R178" i="19"/>
  <c r="R167" i="19"/>
  <c r="R160" i="19"/>
  <c r="R134" i="19"/>
  <c r="R127" i="19"/>
  <c r="R106" i="19"/>
  <c r="R84" i="19"/>
  <c r="R66" i="19"/>
  <c r="O180" i="19"/>
  <c r="O190" i="19"/>
  <c r="N140" i="20"/>
  <c r="N79" i="20"/>
  <c r="Q157" i="20"/>
  <c r="M13" i="20"/>
  <c r="R1382" i="2"/>
  <c r="D1746" i="25"/>
  <c r="J1746" i="25" s="1"/>
  <c r="O1362" i="2"/>
  <c r="O1713" i="2"/>
  <c r="R212" i="19"/>
  <c r="R132" i="19"/>
  <c r="K107" i="19"/>
  <c r="R101" i="19"/>
  <c r="K65" i="19"/>
  <c r="R218" i="19"/>
  <c r="R209" i="19"/>
  <c r="R182" i="19"/>
  <c r="R177" i="19"/>
  <c r="R159" i="19"/>
  <c r="R133" i="19"/>
  <c r="R91" i="19"/>
  <c r="R36" i="19"/>
  <c r="O84" i="19"/>
  <c r="O100" i="19"/>
  <c r="O206" i="19"/>
  <c r="Q167" i="20"/>
  <c r="Q179" i="20"/>
  <c r="Q207" i="20"/>
  <c r="Q224" i="20"/>
  <c r="Q43" i="20"/>
  <c r="N119" i="20"/>
  <c r="Q132" i="20"/>
  <c r="N139" i="20"/>
  <c r="Q149" i="20"/>
  <c r="Q169" i="20"/>
  <c r="N179" i="20"/>
  <c r="N180" i="20"/>
  <c r="N224" i="20"/>
  <c r="O1441" i="2"/>
  <c r="O1546" i="2"/>
  <c r="O1596" i="2"/>
  <c r="O1707" i="2"/>
  <c r="O1719" i="2"/>
  <c r="R206" i="19"/>
  <c r="R173" i="19"/>
  <c r="R164" i="19"/>
  <c r="R153" i="19"/>
  <c r="R142" i="19"/>
  <c r="R124" i="19"/>
  <c r="R80" i="19"/>
  <c r="R57" i="19"/>
  <c r="R34" i="19"/>
  <c r="O18" i="19"/>
  <c r="O22" i="19"/>
  <c r="O38" i="19"/>
  <c r="O68" i="19"/>
  <c r="O86" i="19"/>
  <c r="O93" i="19"/>
  <c r="O111" i="19"/>
  <c r="O118" i="19"/>
  <c r="O130" i="19"/>
  <c r="O165" i="19"/>
  <c r="O174" i="19"/>
  <c r="O179" i="19"/>
  <c r="R190" i="19"/>
  <c r="R191" i="19"/>
  <c r="O198" i="19"/>
  <c r="R200" i="19"/>
  <c r="O203" i="19"/>
  <c r="O210" i="19"/>
  <c r="Q100" i="20"/>
  <c r="Q200" i="20"/>
  <c r="Q209" i="20"/>
  <c r="Q105" i="20"/>
  <c r="Q175" i="20"/>
  <c r="N188" i="20"/>
  <c r="N233" i="20"/>
  <c r="Q235" i="20"/>
  <c r="Q241" i="20"/>
  <c r="N243" i="20"/>
  <c r="M11" i="21"/>
  <c r="E1746" i="25"/>
  <c r="K1746" i="25" s="1"/>
  <c r="Q163" i="20"/>
  <c r="N123" i="20"/>
  <c r="N185" i="20"/>
  <c r="N207" i="20"/>
  <c r="Q180" i="20"/>
  <c r="N21" i="20"/>
  <c r="Q185" i="20"/>
  <c r="P30" i="20"/>
  <c r="M24" i="21" s="1"/>
  <c r="L24" i="21"/>
  <c r="M16" i="21"/>
  <c r="E1102" i="25"/>
  <c r="O290" i="2"/>
  <c r="O1619" i="2"/>
  <c r="O1661" i="2"/>
  <c r="O1704" i="2"/>
  <c r="O1720" i="2"/>
  <c r="O179" i="2"/>
  <c r="O281" i="2"/>
  <c r="O594" i="2"/>
  <c r="O1181" i="2"/>
  <c r="O501" i="2"/>
  <c r="O1271" i="2"/>
  <c r="O664" i="2"/>
  <c r="O1563" i="2"/>
  <c r="O478" i="2"/>
  <c r="O576" i="2"/>
  <c r="O1575" i="2"/>
  <c r="O1370" i="2"/>
  <c r="O84" i="2"/>
  <c r="O1564" i="2"/>
  <c r="O164" i="2"/>
  <c r="O1223" i="2"/>
  <c r="O1378" i="2"/>
  <c r="O781" i="2"/>
  <c r="O800" i="2"/>
  <c r="O1064" i="2"/>
  <c r="O50" i="2"/>
  <c r="O720" i="2"/>
  <c r="O760" i="2"/>
  <c r="O820" i="2"/>
  <c r="O1438" i="2"/>
  <c r="O20" i="2"/>
  <c r="O180" i="2"/>
  <c r="O51" i="2"/>
  <c r="O1003" i="2"/>
  <c r="O1025" i="2"/>
  <c r="O21" i="2"/>
  <c r="O434" i="2"/>
  <c r="O1446" i="2"/>
  <c r="O1111" i="2"/>
  <c r="O1477" i="2"/>
  <c r="O487" i="2"/>
  <c r="O547" i="2"/>
  <c r="O621" i="2"/>
  <c r="O371" i="2"/>
  <c r="O499" i="2"/>
  <c r="O75" i="2"/>
  <c r="O116" i="2"/>
  <c r="O453" i="2"/>
  <c r="O474" i="2"/>
  <c r="O532" i="2"/>
  <c r="O608" i="2"/>
  <c r="O1195" i="2"/>
  <c r="O1311" i="2"/>
  <c r="O712" i="2"/>
  <c r="O1509" i="2"/>
  <c r="O1527" i="2"/>
  <c r="O1547" i="2"/>
  <c r="O543" i="2"/>
  <c r="O1325" i="2"/>
  <c r="O1503" i="2"/>
  <c r="O1592" i="2"/>
  <c r="O1510" i="2"/>
  <c r="O485" i="2"/>
  <c r="O990" i="2"/>
  <c r="O1326" i="2"/>
  <c r="O398" i="2"/>
  <c r="O415" i="2"/>
  <c r="O606" i="2"/>
  <c r="O1333" i="2"/>
  <c r="O1569" i="2"/>
  <c r="O227" i="2"/>
  <c r="O658" i="2"/>
  <c r="O745" i="2"/>
  <c r="O1483" i="2"/>
  <c r="O35" i="2"/>
  <c r="O114" i="2"/>
  <c r="O278" i="2"/>
  <c r="O672" i="2"/>
  <c r="O932" i="2"/>
  <c r="O953" i="2"/>
  <c r="O1019" i="2"/>
  <c r="O1183" i="2"/>
  <c r="O792" i="2"/>
  <c r="O705" i="2"/>
  <c r="O724" i="2"/>
  <c r="O744" i="2"/>
  <c r="O1007" i="2"/>
  <c r="O1049" i="2"/>
  <c r="O1209" i="2"/>
  <c r="O1346" i="2"/>
  <c r="O1380" i="2"/>
  <c r="O1651" i="2"/>
  <c r="O461" i="2"/>
  <c r="O1627" i="2"/>
  <c r="O1485" i="2"/>
  <c r="O1660" i="2"/>
  <c r="O156" i="2"/>
  <c r="O323" i="2"/>
  <c r="O780" i="2"/>
  <c r="O872" i="2"/>
  <c r="O912" i="2"/>
  <c r="O996" i="2"/>
  <c r="O1104" i="2"/>
  <c r="O1120" i="2"/>
  <c r="O1161" i="2"/>
  <c r="O1199" i="2"/>
  <c r="O1219" i="2"/>
  <c r="O1239" i="2"/>
  <c r="O1433" i="2"/>
  <c r="O129" i="2"/>
  <c r="O150" i="2"/>
  <c r="O729" i="2"/>
  <c r="O772" i="2"/>
  <c r="O948" i="2"/>
  <c r="O969" i="2"/>
  <c r="O1430" i="2"/>
  <c r="O373" i="2"/>
  <c r="O445" i="2"/>
  <c r="O864" i="2"/>
  <c r="O42" i="2"/>
  <c r="O61" i="2"/>
  <c r="O206" i="2"/>
  <c r="O740" i="2"/>
  <c r="O1287" i="2"/>
  <c r="O1649" i="2"/>
  <c r="O916" i="2"/>
  <c r="O1641" i="2"/>
  <c r="O363" i="2"/>
  <c r="O491" i="2"/>
  <c r="O892" i="2"/>
  <c r="O1676" i="2"/>
  <c r="O47" i="2"/>
  <c r="O66" i="2"/>
  <c r="O210" i="2"/>
  <c r="O446" i="2"/>
  <c r="O750" i="2"/>
  <c r="O865" i="2"/>
  <c r="O885" i="2"/>
  <c r="O1255" i="2"/>
  <c r="O23" i="2"/>
  <c r="O43" i="2"/>
  <c r="O83" i="2"/>
  <c r="O124" i="2"/>
  <c r="O163" i="2"/>
  <c r="O186" i="2"/>
  <c r="O862" i="2"/>
  <c r="O1048" i="2"/>
  <c r="O1152" i="2"/>
  <c r="O1471" i="2"/>
  <c r="O1542" i="2"/>
  <c r="O1599" i="2"/>
  <c r="O343" i="2"/>
  <c r="O361" i="2"/>
  <c r="O378" i="2"/>
  <c r="O397" i="2"/>
  <c r="O414" i="2"/>
  <c r="O527" i="2"/>
  <c r="O567" i="2"/>
  <c r="O1256" i="2"/>
  <c r="O1335" i="2"/>
  <c r="O888" i="2"/>
  <c r="O910" i="2"/>
  <c r="O1207" i="2"/>
  <c r="O1229" i="2"/>
  <c r="O1269" i="2"/>
  <c r="O218" i="2"/>
  <c r="O347" i="2"/>
  <c r="O56" i="2"/>
  <c r="O121" i="2"/>
  <c r="O211" i="2"/>
  <c r="O295" i="2"/>
  <c r="O322" i="2"/>
  <c r="O338" i="2"/>
  <c r="O544" i="2"/>
  <c r="O622" i="2"/>
  <c r="O840" i="2"/>
  <c r="O1055" i="2"/>
  <c r="O1368" i="2"/>
  <c r="O240" i="2"/>
  <c r="O134" i="2"/>
  <c r="O153" i="2"/>
  <c r="O247" i="2"/>
  <c r="O354" i="2"/>
  <c r="O481" i="2"/>
  <c r="O816" i="2"/>
  <c r="O877" i="2"/>
  <c r="O945" i="2"/>
  <c r="O966" i="2"/>
  <c r="O1051" i="2"/>
  <c r="O1135" i="2"/>
  <c r="O1281" i="2"/>
  <c r="O1344" i="2"/>
  <c r="O1486" i="2"/>
  <c r="O1609" i="2"/>
  <c r="O1637" i="2"/>
  <c r="O1579" i="2"/>
  <c r="O1633" i="2"/>
  <c r="O26" i="2"/>
  <c r="O49" i="2"/>
  <c r="O264" i="2"/>
  <c r="O327" i="2"/>
  <c r="O365" i="2"/>
  <c r="O454" i="2"/>
  <c r="O493" i="2"/>
  <c r="O613" i="2"/>
  <c r="O889" i="2"/>
  <c r="O914" i="2"/>
  <c r="O937" i="2"/>
  <c r="O984" i="2"/>
  <c r="O1024" i="2"/>
  <c r="O1043" i="2"/>
  <c r="O1065" i="2"/>
  <c r="O1167" i="2"/>
  <c r="O1437" i="2"/>
  <c r="O1541" i="2"/>
  <c r="O1143" i="2"/>
  <c r="O1288" i="2"/>
  <c r="O1307" i="2"/>
  <c r="O1431" i="2"/>
  <c r="O1453" i="2"/>
  <c r="O1517" i="2"/>
  <c r="O1562" i="2"/>
  <c r="O185" i="2"/>
  <c r="O188" i="2"/>
  <c r="O209" i="2"/>
  <c r="O212" i="2"/>
  <c r="O251" i="2"/>
  <c r="O297" i="2"/>
  <c r="O319" i="2"/>
  <c r="O359" i="2"/>
  <c r="O466" i="2"/>
  <c r="O549" i="2"/>
  <c r="O624" i="2"/>
  <c r="O692" i="2"/>
  <c r="O696" i="2"/>
  <c r="O718" i="2"/>
  <c r="O736" i="2"/>
  <c r="O784" i="2"/>
  <c r="O841" i="2"/>
  <c r="O1079" i="2"/>
  <c r="O1103" i="2"/>
  <c r="O1119" i="2"/>
  <c r="O1139" i="2"/>
  <c r="O1345" i="2"/>
  <c r="O1690" i="2"/>
  <c r="O688" i="2"/>
  <c r="O857" i="2"/>
  <c r="O878" i="2"/>
  <c r="O897" i="2"/>
  <c r="O946" i="2"/>
  <c r="O1075" i="2"/>
  <c r="O1318" i="2"/>
  <c r="O355" i="2"/>
  <c r="O1634" i="2"/>
  <c r="O405" i="2"/>
  <c r="O964" i="2"/>
  <c r="O1113" i="2"/>
  <c r="O1461" i="2"/>
  <c r="O172" i="2"/>
  <c r="O535" i="2"/>
  <c r="O614" i="2"/>
  <c r="O629" i="2"/>
  <c r="O698" i="2"/>
  <c r="O702" i="2"/>
  <c r="O785" i="2"/>
  <c r="O999" i="2"/>
  <c r="O1045" i="2"/>
  <c r="O1083" i="2"/>
  <c r="O1289" i="2"/>
  <c r="O1308" i="2"/>
  <c r="O1354" i="2"/>
  <c r="O1454" i="2"/>
  <c r="O1567" i="2"/>
  <c r="O1621" i="2"/>
  <c r="O216" i="2"/>
  <c r="O194" i="2"/>
  <c r="O298" i="2"/>
  <c r="O320" i="2"/>
  <c r="O526" i="2"/>
  <c r="O646" i="2"/>
  <c r="O734" i="2"/>
  <c r="O777" i="2"/>
  <c r="O1493" i="2"/>
  <c r="O112" i="2"/>
  <c r="O353" i="2"/>
  <c r="O518" i="2"/>
  <c r="O600" i="2"/>
  <c r="O638" i="2"/>
  <c r="O708" i="2"/>
  <c r="O836" i="2"/>
  <c r="O924" i="2"/>
  <c r="O965" i="2"/>
  <c r="O1008" i="2"/>
  <c r="O1029" i="2"/>
  <c r="O1215" i="2"/>
  <c r="O1257" i="2"/>
  <c r="O1280" i="2"/>
  <c r="O1301" i="2"/>
  <c r="O1377" i="2"/>
  <c r="O1525" i="2"/>
  <c r="O1581" i="2"/>
  <c r="O29" i="2"/>
  <c r="O67" i="2"/>
  <c r="O128" i="2"/>
  <c r="O495" i="2"/>
  <c r="O812" i="2"/>
  <c r="O1193" i="2"/>
  <c r="O1439" i="2"/>
  <c r="O1501" i="2"/>
  <c r="O1545" i="2"/>
  <c r="O1655" i="2"/>
  <c r="O1699" i="2"/>
  <c r="O1224" i="2"/>
  <c r="O1243" i="2"/>
  <c r="O1513" i="2"/>
  <c r="O113" i="2"/>
  <c r="O178" i="2"/>
  <c r="O250" i="2"/>
  <c r="O477" i="2"/>
  <c r="O656" i="2"/>
  <c r="O728" i="2"/>
  <c r="O1197" i="2"/>
  <c r="O1594" i="2"/>
  <c r="O1597" i="2"/>
  <c r="O85" i="2"/>
  <c r="O107" i="2"/>
  <c r="O171" i="2"/>
  <c r="O223" i="2"/>
  <c r="O226" i="2"/>
  <c r="O244" i="2"/>
  <c r="O283" i="2"/>
  <c r="O288" i="2"/>
  <c r="O310" i="2"/>
  <c r="O314" i="2"/>
  <c r="O375" i="2"/>
  <c r="O429" i="2"/>
  <c r="O447" i="2"/>
  <c r="O511" i="2"/>
  <c r="O559" i="2"/>
  <c r="O645" i="2"/>
  <c r="O854" i="2"/>
  <c r="O873" i="2"/>
  <c r="O962" i="2"/>
  <c r="O1429" i="2"/>
  <c r="O1624" i="2"/>
  <c r="O1629" i="2"/>
  <c r="O1656" i="2"/>
  <c r="O1681" i="2"/>
  <c r="O1700" i="2"/>
  <c r="O28" i="2"/>
  <c r="O53" i="2"/>
  <c r="O82" i="2"/>
  <c r="O103" i="2"/>
  <c r="O142" i="2"/>
  <c r="O161" i="2"/>
  <c r="O166" i="2"/>
  <c r="O241" i="2"/>
  <c r="O260" i="2"/>
  <c r="O306" i="2"/>
  <c r="O331" i="2"/>
  <c r="O351" i="2"/>
  <c r="O426" i="2"/>
  <c r="O465" i="2"/>
  <c r="O536" i="2"/>
  <c r="O610" i="2"/>
  <c r="O805" i="2"/>
  <c r="O1063" i="2"/>
  <c r="O1160" i="2"/>
  <c r="O1187" i="2"/>
  <c r="O1208" i="2"/>
  <c r="O1237" i="2"/>
  <c r="O1278" i="2"/>
  <c r="O1299" i="2"/>
  <c r="O1352" i="2"/>
  <c r="O1445" i="2"/>
  <c r="O1585" i="2"/>
  <c r="O1032" i="2"/>
  <c r="O1087" i="2"/>
  <c r="O1248" i="2"/>
  <c r="O1295" i="2"/>
  <c r="O1645" i="2"/>
  <c r="O1669" i="2"/>
  <c r="O1693" i="2"/>
  <c r="O192" i="2"/>
  <c r="O256" i="2"/>
  <c r="O387" i="2"/>
  <c r="O662" i="2"/>
  <c r="O1153" i="2"/>
  <c r="O1177" i="2"/>
  <c r="O1227" i="2"/>
  <c r="O1244" i="2"/>
  <c r="O1291" i="2"/>
  <c r="O1331" i="2"/>
  <c r="O1334" i="2"/>
  <c r="O1338" i="2"/>
  <c r="O1462" i="2"/>
  <c r="O1469" i="2"/>
  <c r="O1539" i="2"/>
  <c r="O154" i="2"/>
  <c r="O437" i="2"/>
  <c r="O880" i="2"/>
  <c r="O970" i="2"/>
  <c r="O1053" i="2"/>
  <c r="O1603" i="2"/>
  <c r="O36" i="2"/>
  <c r="O58" i="2"/>
  <c r="O87" i="2"/>
  <c r="O91" i="2"/>
  <c r="O130" i="2"/>
  <c r="O202" i="2"/>
  <c r="O266" i="2"/>
  <c r="O284" i="2"/>
  <c r="O339" i="2"/>
  <c r="O379" i="2"/>
  <c r="O489" i="2"/>
  <c r="O516" i="2"/>
  <c r="O590" i="2"/>
  <c r="O650" i="2"/>
  <c r="O654" i="2"/>
  <c r="O748" i="2"/>
  <c r="O752" i="2"/>
  <c r="O832" i="2"/>
  <c r="O893" i="2"/>
  <c r="O896" i="2"/>
  <c r="O921" i="2"/>
  <c r="O940" i="2"/>
  <c r="O1023" i="2"/>
  <c r="O1144" i="2"/>
  <c r="O1169" i="2"/>
  <c r="O1191" i="2"/>
  <c r="O1260" i="2"/>
  <c r="O1303" i="2"/>
  <c r="O1353" i="2"/>
  <c r="O1356" i="2"/>
  <c r="O1451" i="2"/>
  <c r="O1455" i="2"/>
  <c r="O1479" i="2"/>
  <c r="O1507" i="2"/>
  <c r="O80" i="2"/>
  <c r="O101" i="2"/>
  <c r="O139" i="2"/>
  <c r="O158" i="2"/>
  <c r="O239" i="2"/>
  <c r="O242" i="2"/>
  <c r="O349" i="2"/>
  <c r="O370" i="2"/>
  <c r="O427" i="2"/>
  <c r="O462" i="2"/>
  <c r="O505" i="2"/>
  <c r="O557" i="2"/>
  <c r="O693" i="2"/>
  <c r="O716" i="2"/>
  <c r="O802" i="2"/>
  <c r="O845" i="2"/>
  <c r="O866" i="2"/>
  <c r="O886" i="2"/>
  <c r="O958" i="2"/>
  <c r="O1059" i="2"/>
  <c r="O1276" i="2"/>
  <c r="O1279" i="2"/>
  <c r="O1342" i="2"/>
  <c r="O1443" i="2"/>
  <c r="O1519" i="2"/>
  <c r="O1587" i="2"/>
  <c r="O1613" i="2"/>
  <c r="O48" i="2"/>
  <c r="O136" i="2"/>
  <c r="O155" i="2"/>
  <c r="O190" i="2"/>
  <c r="O234" i="2"/>
  <c r="O252" i="2"/>
  <c r="O274" i="2"/>
  <c r="O346" i="2"/>
  <c r="O385" i="2"/>
  <c r="O402" i="2"/>
  <c r="O421" i="2"/>
  <c r="O438" i="2"/>
  <c r="O1639" i="2"/>
  <c r="O1642" i="2"/>
  <c r="O1708" i="2"/>
  <c r="O45" i="2"/>
  <c r="O230" i="2"/>
  <c r="O249" i="2"/>
  <c r="O294" i="2"/>
  <c r="O598" i="2"/>
  <c r="O630" i="2"/>
  <c r="O1688" i="2"/>
  <c r="O1691" i="2"/>
  <c r="O149" i="2"/>
  <c r="O173" i="2"/>
  <c r="O203" i="2"/>
  <c r="O225" i="2"/>
  <c r="O246" i="2"/>
  <c r="O313" i="2"/>
  <c r="O337" i="2"/>
  <c r="O377" i="2"/>
  <c r="O413" i="2"/>
  <c r="O473" i="2"/>
  <c r="O565" i="2"/>
  <c r="O616" i="2"/>
  <c r="O682" i="2"/>
  <c r="O686" i="2"/>
  <c r="O788" i="2"/>
  <c r="O894" i="2"/>
  <c r="O1027" i="2"/>
  <c r="O1081" i="2"/>
  <c r="O1149" i="2"/>
  <c r="O1173" i="2"/>
  <c r="O1360" i="2"/>
  <c r="O59" i="2"/>
  <c r="O168" i="2"/>
  <c r="O199" i="2"/>
  <c r="O1261" i="2"/>
  <c r="O1376" i="2"/>
  <c r="O1523" i="2"/>
  <c r="O1526" i="2"/>
  <c r="O1529" i="2"/>
  <c r="O1533" i="2"/>
  <c r="O1659" i="2"/>
  <c r="O1674" i="2"/>
  <c r="O1677" i="2"/>
  <c r="O141" i="2"/>
  <c r="O195" i="2"/>
  <c r="O259" i="2"/>
  <c r="O279" i="2"/>
  <c r="O282" i="2"/>
  <c r="O330" i="2"/>
  <c r="O389" i="2"/>
  <c r="O407" i="2"/>
  <c r="O442" i="2"/>
  <c r="O463" i="2"/>
  <c r="O467" i="2"/>
  <c r="O506" i="2"/>
  <c r="O510" i="2"/>
  <c r="O584" i="2"/>
  <c r="O738" i="2"/>
  <c r="O742" i="2"/>
  <c r="O976" i="2"/>
  <c r="O1015" i="2"/>
  <c r="O1112" i="2"/>
  <c r="O1115" i="2"/>
  <c r="O1297" i="2"/>
  <c r="O1549" i="2"/>
  <c r="O1584" i="2"/>
  <c r="O1671" i="2"/>
  <c r="O76" i="2"/>
  <c r="O99" i="2"/>
  <c r="O117" i="2"/>
  <c r="O191" i="2"/>
  <c r="O214" i="2"/>
  <c r="O276" i="2"/>
  <c r="O300" i="2"/>
  <c r="O326" i="2"/>
  <c r="O367" i="2"/>
  <c r="O386" i="2"/>
  <c r="O531" i="2"/>
  <c r="O690" i="2"/>
  <c r="O764" i="2"/>
  <c r="O884" i="2"/>
  <c r="O901" i="2"/>
  <c r="O972" i="2"/>
  <c r="O1011" i="2"/>
  <c r="O1031" i="2"/>
  <c r="O1056" i="2"/>
  <c r="O1125" i="2"/>
  <c r="O1247" i="2"/>
  <c r="O1294" i="2"/>
  <c r="O1312" i="2"/>
  <c r="O1640" i="2"/>
  <c r="O1644" i="2"/>
  <c r="O1667" i="2"/>
  <c r="O1692" i="2"/>
  <c r="Q26" i="20"/>
  <c r="N204" i="20"/>
  <c r="Q29" i="20"/>
  <c r="N93" i="20"/>
  <c r="N22" i="20"/>
  <c r="Q54" i="20"/>
  <c r="Q76" i="20"/>
  <c r="N83" i="20"/>
  <c r="Q66" i="20"/>
  <c r="Q112" i="20"/>
  <c r="Q97" i="20"/>
  <c r="G13" i="20"/>
  <c r="Q98" i="20"/>
  <c r="Q121" i="20"/>
  <c r="N107" i="20"/>
  <c r="Q113" i="20"/>
  <c r="Q117" i="20"/>
  <c r="N221" i="20"/>
  <c r="N108" i="20"/>
  <c r="Q86" i="20"/>
  <c r="Q94" i="20"/>
  <c r="K13" i="20"/>
  <c r="Q141" i="20"/>
  <c r="N156" i="20"/>
  <c r="N191" i="20"/>
  <c r="Q222" i="20"/>
  <c r="N241" i="20"/>
  <c r="N125" i="20"/>
  <c r="N23" i="20"/>
  <c r="N90" i="20"/>
  <c r="N145" i="20"/>
  <c r="N165" i="20"/>
  <c r="Q21" i="20"/>
  <c r="Q22" i="20"/>
  <c r="N36" i="20"/>
  <c r="Q46" i="20"/>
  <c r="N131" i="20"/>
  <c r="Q61" i="20"/>
  <c r="Q99" i="20"/>
  <c r="Q131" i="20"/>
  <c r="Q62" i="20"/>
  <c r="Q135" i="20"/>
  <c r="N18" i="20"/>
  <c r="Q28" i="20"/>
  <c r="N37" i="20"/>
  <c r="N82" i="20"/>
  <c r="Q123" i="20"/>
  <c r="N33" i="20"/>
  <c r="N59" i="20"/>
  <c r="N155" i="20"/>
  <c r="N171" i="20"/>
  <c r="Q37" i="20"/>
  <c r="Q150" i="20"/>
  <c r="P13" i="20"/>
  <c r="N77" i="20"/>
  <c r="Q188" i="20"/>
  <c r="N200" i="20"/>
  <c r="I112" i="25"/>
  <c r="G35" i="20"/>
  <c r="Q59" i="20"/>
  <c r="O13" i="20"/>
  <c r="N99" i="20"/>
  <c r="Q165" i="20"/>
  <c r="N176" i="20"/>
  <c r="Q183" i="20"/>
  <c r="Q233" i="20"/>
  <c r="N25" i="20"/>
  <c r="N47" i="20"/>
  <c r="Q57" i="20"/>
  <c r="Q77" i="20"/>
  <c r="N91" i="20"/>
  <c r="N95" i="20"/>
  <c r="Q228" i="20"/>
  <c r="N87" i="20"/>
  <c r="Q219" i="20"/>
  <c r="Q196" i="20"/>
  <c r="H850" i="25"/>
  <c r="Q95" i="20"/>
  <c r="H1202" i="25"/>
  <c r="N111" i="20"/>
  <c r="N30" i="20"/>
  <c r="N29" i="20"/>
  <c r="Q166" i="20"/>
  <c r="N177" i="20"/>
  <c r="N197" i="20"/>
  <c r="I854" i="25"/>
  <c r="H1311" i="25"/>
  <c r="Q24" i="20"/>
  <c r="Q78" i="20"/>
  <c r="N97" i="20"/>
  <c r="N213" i="20"/>
  <c r="Q19" i="20"/>
  <c r="N45" i="20"/>
  <c r="Q50" i="20"/>
  <c r="N63" i="20"/>
  <c r="Q70" i="20"/>
  <c r="Q127" i="20"/>
  <c r="N147" i="20"/>
  <c r="N167" i="20"/>
  <c r="Q45" i="20"/>
  <c r="Q124" i="20"/>
  <c r="N164" i="20"/>
  <c r="H662" i="25"/>
  <c r="N56" i="20"/>
  <c r="N76" i="20"/>
  <c r="H230" i="25"/>
  <c r="N245" i="20"/>
  <c r="N51" i="20"/>
  <c r="Q60" i="20"/>
  <c r="N215" i="20"/>
  <c r="H111" i="25"/>
  <c r="Q31" i="20"/>
  <c r="N20" i="20"/>
  <c r="Q51" i="20"/>
  <c r="Q56" i="20"/>
  <c r="N113" i="20"/>
  <c r="Q134" i="20"/>
  <c r="N168" i="20"/>
  <c r="Q178" i="20"/>
  <c r="N211" i="20"/>
  <c r="I992" i="25"/>
  <c r="Q243" i="20"/>
  <c r="Q237" i="20"/>
  <c r="N235" i="20"/>
  <c r="Q230" i="20"/>
  <c r="N217" i="20"/>
  <c r="O401" i="2"/>
  <c r="O433" i="2"/>
  <c r="O494" i="2"/>
  <c r="O528" i="2"/>
  <c r="O561" i="2"/>
  <c r="O597" i="2"/>
  <c r="O709" i="2"/>
  <c r="O714" i="2"/>
  <c r="O746" i="2"/>
  <c r="O793" i="2"/>
  <c r="O817" i="2"/>
  <c r="O821" i="2"/>
  <c r="O848" i="2"/>
  <c r="O870" i="2"/>
  <c r="O913" i="2"/>
  <c r="O936" i="2"/>
  <c r="O81" i="2"/>
  <c r="O31" i="2"/>
  <c r="O64" i="2"/>
  <c r="O69" i="2"/>
  <c r="O73" i="2"/>
  <c r="O106" i="2"/>
  <c r="O109" i="2"/>
  <c r="O133" i="2"/>
  <c r="O152" i="2"/>
  <c r="O198" i="2"/>
  <c r="O233" i="2"/>
  <c r="O268" i="2"/>
  <c r="O272" i="2"/>
  <c r="O305" i="2"/>
  <c r="O366" i="2"/>
  <c r="O391" i="2"/>
  <c r="O395" i="2"/>
  <c r="O423" i="2"/>
  <c r="O450" i="2"/>
  <c r="O514" i="2"/>
  <c r="O618" i="2"/>
  <c r="O625" i="2"/>
  <c r="O666" i="2"/>
  <c r="O670" i="2"/>
  <c r="O700" i="2"/>
  <c r="O732" i="2"/>
  <c r="O769" i="2"/>
  <c r="O573" i="2"/>
  <c r="O925" i="2"/>
  <c r="O949" i="2"/>
  <c r="O1327" i="2"/>
  <c r="O57" i="2"/>
  <c r="O90" i="2"/>
  <c r="O125" i="2"/>
  <c r="O144" i="2"/>
  <c r="O177" i="2"/>
  <c r="O220" i="2"/>
  <c r="O224" i="2"/>
  <c r="O291" i="2"/>
  <c r="O409" i="2"/>
  <c r="O503" i="2"/>
  <c r="O539" i="2"/>
  <c r="O568" i="2"/>
  <c r="O605" i="2"/>
  <c r="O642" i="2"/>
  <c r="O685" i="2"/>
  <c r="O721" i="2"/>
  <c r="O797" i="2"/>
  <c r="O825" i="2"/>
  <c r="O852" i="2"/>
  <c r="O602" i="2"/>
  <c r="O634" i="2"/>
  <c r="O681" i="2"/>
  <c r="O849" i="2"/>
  <c r="O39" i="2"/>
  <c r="O74" i="2"/>
  <c r="O77" i="2"/>
  <c r="O137" i="2"/>
  <c r="O160" i="2"/>
  <c r="O207" i="2"/>
  <c r="O248" i="2"/>
  <c r="O273" i="2"/>
  <c r="O280" i="2"/>
  <c r="O318" i="2"/>
  <c r="O350" i="2"/>
  <c r="O374" i="2"/>
  <c r="O399" i="2"/>
  <c r="O430" i="2"/>
  <c r="O457" i="2"/>
  <c r="O522" i="2"/>
  <c r="O555" i="2"/>
  <c r="O676" i="2"/>
  <c r="O706" i="2"/>
  <c r="O786" i="2"/>
  <c r="O789" i="2"/>
  <c r="O868" i="2"/>
  <c r="O934" i="2"/>
  <c r="O989" i="2"/>
  <c r="O1267" i="2"/>
  <c r="O515" i="2"/>
  <c r="O581" i="2"/>
  <c r="O588" i="2"/>
  <c r="O626" i="2"/>
  <c r="O733" i="2"/>
  <c r="O808" i="2"/>
  <c r="O861" i="2"/>
  <c r="O900" i="2"/>
  <c r="O929" i="2"/>
  <c r="O1263" i="2"/>
  <c r="O24" i="2"/>
  <c r="O55" i="2"/>
  <c r="O96" i="2"/>
  <c r="O100" i="2"/>
  <c r="O122" i="2"/>
  <c r="O126" i="2"/>
  <c r="O145" i="2"/>
  <c r="O182" i="2"/>
  <c r="O187" i="2"/>
  <c r="O222" i="2"/>
  <c r="O257" i="2"/>
  <c r="O289" i="2"/>
  <c r="O334" i="2"/>
  <c r="O358" i="2"/>
  <c r="O383" i="2"/>
  <c r="O410" i="2"/>
  <c r="O441" i="2"/>
  <c r="O475" i="2"/>
  <c r="O507" i="2"/>
  <c r="O540" i="2"/>
  <c r="O570" i="2"/>
  <c r="O574" i="2"/>
  <c r="O609" i="2"/>
  <c r="O689" i="2"/>
  <c r="O722" i="2"/>
  <c r="O726" i="2"/>
  <c r="O761" i="2"/>
  <c r="O766" i="2"/>
  <c r="O798" i="2"/>
  <c r="O801" i="2"/>
  <c r="O828" i="2"/>
  <c r="O876" i="2"/>
  <c r="O922" i="2"/>
  <c r="O1235" i="2"/>
  <c r="O33" i="2"/>
  <c r="O1231" i="2"/>
  <c r="O403" i="2"/>
  <c r="O435" i="2"/>
  <c r="O869" i="2"/>
  <c r="O34" i="2"/>
  <c r="O37" i="2"/>
  <c r="O41" i="2"/>
  <c r="O72" i="2"/>
  <c r="O111" i="2"/>
  <c r="O138" i="2"/>
  <c r="O157" i="2"/>
  <c r="O201" i="2"/>
  <c r="O204" i="2"/>
  <c r="O208" i="2"/>
  <c r="O243" i="2"/>
  <c r="O271" i="2"/>
  <c r="O311" i="2"/>
  <c r="O315" i="2"/>
  <c r="O345" i="2"/>
  <c r="O393" i="2"/>
  <c r="O425" i="2"/>
  <c r="O455" i="2"/>
  <c r="O459" i="2"/>
  <c r="O482" i="2"/>
  <c r="O486" i="2"/>
  <c r="O519" i="2"/>
  <c r="O524" i="2"/>
  <c r="O553" i="2"/>
  <c r="O589" i="2"/>
  <c r="O593" i="2"/>
  <c r="O620" i="2"/>
  <c r="O669" i="2"/>
  <c r="O678" i="2"/>
  <c r="O737" i="2"/>
  <c r="O776" i="2"/>
  <c r="O810" i="2"/>
  <c r="O813" i="2"/>
  <c r="O844" i="2"/>
  <c r="O451" i="2"/>
  <c r="O63" i="2"/>
  <c r="O104" i="2"/>
  <c r="O108" i="2"/>
  <c r="O196" i="2"/>
  <c r="O231" i="2"/>
  <c r="O235" i="2"/>
  <c r="O263" i="2"/>
  <c r="O267" i="2"/>
  <c r="O302" i="2"/>
  <c r="O307" i="2"/>
  <c r="O362" i="2"/>
  <c r="O390" i="2"/>
  <c r="O417" i="2"/>
  <c r="O422" i="2"/>
  <c r="O449" i="2"/>
  <c r="O479" i="2"/>
  <c r="O548" i="2"/>
  <c r="O578" i="2"/>
  <c r="O617" i="2"/>
  <c r="O653" i="2"/>
  <c r="O730" i="2"/>
  <c r="O1145" i="2"/>
  <c r="O52" i="2"/>
  <c r="O88" i="2"/>
  <c r="O93" i="2"/>
  <c r="O97" i="2"/>
  <c r="O119" i="2"/>
  <c r="O146" i="2"/>
  <c r="O176" i="2"/>
  <c r="O215" i="2"/>
  <c r="O219" i="2"/>
  <c r="O255" i="2"/>
  <c r="O329" i="2"/>
  <c r="O332" i="2"/>
  <c r="O411" i="2"/>
  <c r="O439" i="2"/>
  <c r="O498" i="2"/>
  <c r="O541" i="2"/>
  <c r="O564" i="2"/>
  <c r="O604" i="2"/>
  <c r="O637" i="2"/>
  <c r="O684" i="2"/>
  <c r="O717" i="2"/>
  <c r="O754" i="2"/>
  <c r="O758" i="2"/>
  <c r="O796" i="2"/>
  <c r="O824" i="2"/>
  <c r="O920" i="2"/>
  <c r="E1723" i="25"/>
  <c r="E1714" i="25"/>
  <c r="O1109" i="2"/>
  <c r="O993" i="2"/>
  <c r="O997" i="2"/>
  <c r="O1000" i="2"/>
  <c r="O1040" i="2"/>
  <c r="D1714" i="25"/>
  <c r="D1723" i="25"/>
  <c r="O1121" i="2"/>
  <c r="O1203" i="2"/>
  <c r="O1241" i="2"/>
  <c r="O1302" i="2"/>
  <c r="O1309" i="2"/>
  <c r="O1340" i="2"/>
  <c r="O1475" i="2"/>
  <c r="O1478" i="2"/>
  <c r="O1481" i="2"/>
  <c r="O1537" i="2"/>
  <c r="O1672" i="2"/>
  <c r="O1703" i="2"/>
  <c r="O196" i="19"/>
  <c r="R161" i="19"/>
  <c r="R110" i="19"/>
  <c r="R38" i="19"/>
  <c r="O26" i="19"/>
  <c r="O36" i="19"/>
  <c r="O39" i="19"/>
  <c r="O42" i="19"/>
  <c r="O131" i="19"/>
  <c r="O136" i="19"/>
  <c r="O144" i="19"/>
  <c r="O183" i="19"/>
  <c r="O219" i="19"/>
  <c r="Q27" i="20"/>
  <c r="Q223" i="20"/>
  <c r="Q246" i="20"/>
  <c r="Q25" i="20"/>
  <c r="I989" i="25"/>
  <c r="Q42" i="20"/>
  <c r="N64" i="20"/>
  <c r="Q72" i="20"/>
  <c r="N163" i="20"/>
  <c r="N189" i="20"/>
  <c r="N212" i="20"/>
  <c r="N216" i="20"/>
  <c r="I154" i="25"/>
  <c r="H1201" i="25"/>
  <c r="O1571" i="2"/>
  <c r="G1413" i="25"/>
  <c r="F170" i="25"/>
  <c r="F169" i="25"/>
  <c r="I1324" i="25"/>
  <c r="H1466" i="25"/>
  <c r="O1625" i="2"/>
  <c r="O1665" i="2"/>
  <c r="O1697" i="2"/>
  <c r="K70" i="19"/>
  <c r="K48" i="19"/>
  <c r="R16" i="19"/>
  <c r="F1376" i="25"/>
  <c r="G170" i="25"/>
  <c r="G169" i="25"/>
  <c r="R26" i="19"/>
  <c r="F1028" i="25"/>
  <c r="O56" i="19"/>
  <c r="O124" i="19"/>
  <c r="Q68" i="20"/>
  <c r="Q146" i="20"/>
  <c r="H1515" i="25"/>
  <c r="O1189" i="2"/>
  <c r="O1617" i="2"/>
  <c r="O1650" i="2"/>
  <c r="O1657" i="2"/>
  <c r="O1682" i="2"/>
  <c r="O1687" i="2"/>
  <c r="O1716" i="2"/>
  <c r="R158" i="19"/>
  <c r="R78" i="19"/>
  <c r="R30" i="19"/>
  <c r="R39" i="19"/>
  <c r="R59" i="19"/>
  <c r="G682" i="25"/>
  <c r="M70" i="19"/>
  <c r="O162" i="19"/>
  <c r="O195" i="19"/>
  <c r="N71" i="20"/>
  <c r="Q32" i="20"/>
  <c r="Q114" i="20"/>
  <c r="Q138" i="20"/>
  <c r="Q205" i="20"/>
  <c r="N19" i="20"/>
  <c r="Q64" i="20"/>
  <c r="N81" i="20"/>
  <c r="H293" i="25"/>
  <c r="H1288" i="25"/>
  <c r="O908" i="2"/>
  <c r="O938" i="2"/>
  <c r="O968" i="2"/>
  <c r="O1099" i="2"/>
  <c r="O1155" i="2"/>
  <c r="O1211" i="2"/>
  <c r="O1249" i="2"/>
  <c r="O1253" i="2"/>
  <c r="O1285" i="2"/>
  <c r="O1313" i="2"/>
  <c r="O1361" i="2"/>
  <c r="O1364" i="2"/>
  <c r="O1552" i="2"/>
  <c r="O1557" i="2"/>
  <c r="O1600" i="2"/>
  <c r="O1679" i="2"/>
  <c r="R176" i="19"/>
  <c r="R157" i="19"/>
  <c r="R28" i="19"/>
  <c r="R33" i="19"/>
  <c r="G1381" i="25"/>
  <c r="R53" i="19"/>
  <c r="G161" i="25"/>
  <c r="R56" i="19"/>
  <c r="G1385" i="25"/>
  <c r="Q36" i="20"/>
  <c r="Q116" i="20"/>
  <c r="Q139" i="20"/>
  <c r="N43" i="20"/>
  <c r="N73" i="20"/>
  <c r="Q90" i="20"/>
  <c r="N129" i="20"/>
  <c r="H1519" i="25"/>
  <c r="J45" i="19"/>
  <c r="R174" i="19"/>
  <c r="R103" i="19"/>
  <c r="R76" i="19"/>
  <c r="R27" i="19"/>
  <c r="R50" i="19"/>
  <c r="G1030" i="25"/>
  <c r="O133" i="19"/>
  <c r="O141" i="19"/>
  <c r="O181" i="19"/>
  <c r="O188" i="19"/>
  <c r="Q83" i="20"/>
  <c r="Q33" i="20"/>
  <c r="Q53" i="20"/>
  <c r="N137" i="20"/>
  <c r="H177" i="25"/>
  <c r="I704" i="25"/>
  <c r="H1302" i="25"/>
  <c r="O829" i="2"/>
  <c r="O837" i="2"/>
  <c r="O1037" i="2"/>
  <c r="O1073" i="2"/>
  <c r="O1080" i="2"/>
  <c r="O1147" i="2"/>
  <c r="O1171" i="2"/>
  <c r="O1200" i="2"/>
  <c r="O1268" i="2"/>
  <c r="O1272" i="2"/>
  <c r="O1300" i="2"/>
  <c r="O1470" i="2"/>
  <c r="O1473" i="2"/>
  <c r="O1531" i="2"/>
  <c r="O1534" i="2"/>
  <c r="O1632" i="2"/>
  <c r="O1666" i="2"/>
  <c r="O1673" i="2"/>
  <c r="O1698" i="2"/>
  <c r="O1701" i="2"/>
  <c r="R214" i="19"/>
  <c r="R152" i="19"/>
  <c r="R126" i="19"/>
  <c r="R100" i="19"/>
  <c r="R75" i="19"/>
  <c r="R22" i="19"/>
  <c r="O31" i="19"/>
  <c r="O34" i="19"/>
  <c r="O47" i="19"/>
  <c r="O77" i="19"/>
  <c r="O82" i="19"/>
  <c r="O85" i="19"/>
  <c r="O91" i="19"/>
  <c r="O125" i="19"/>
  <c r="O178" i="19"/>
  <c r="Q119" i="20"/>
  <c r="Q145" i="20"/>
  <c r="Q168" i="20"/>
  <c r="Q211" i="20"/>
  <c r="Q47" i="20"/>
  <c r="Q69" i="20"/>
  <c r="N104" i="20"/>
  <c r="Q147" i="20"/>
  <c r="H224" i="25"/>
  <c r="Q151" i="20"/>
  <c r="I245" i="25"/>
  <c r="N160" i="20"/>
  <c r="N209" i="20"/>
  <c r="I361" i="25"/>
  <c r="O952" i="2"/>
  <c r="O981" i="2"/>
  <c r="O1107" i="2"/>
  <c r="O1131" i="2"/>
  <c r="O1136" i="2"/>
  <c r="O1163" i="2"/>
  <c r="O1233" i="2"/>
  <c r="O1265" i="2"/>
  <c r="O1292" i="2"/>
  <c r="O1296" i="2"/>
  <c r="O1449" i="2"/>
  <c r="O1457" i="2"/>
  <c r="O1518" i="2"/>
  <c r="O1521" i="2"/>
  <c r="O1618" i="2"/>
  <c r="G45" i="19"/>
  <c r="G44" i="19" s="1"/>
  <c r="G43" i="19" s="1"/>
  <c r="N43" i="19" s="1"/>
  <c r="R171" i="19"/>
  <c r="R150" i="19"/>
  <c r="R99" i="19"/>
  <c r="R69" i="19"/>
  <c r="Q87" i="20"/>
  <c r="Q120" i="20"/>
  <c r="Q148" i="20"/>
  <c r="Q189" i="20"/>
  <c r="Q212" i="20"/>
  <c r="Q65" i="20"/>
  <c r="H709" i="25"/>
  <c r="H656" i="25"/>
  <c r="H1133" i="25"/>
  <c r="O1714" i="2"/>
  <c r="O1717" i="2"/>
  <c r="O208" i="19"/>
  <c r="R170" i="19"/>
  <c r="R98" i="19"/>
  <c r="R24" i="19"/>
  <c r="F162" i="25"/>
  <c r="R37" i="19"/>
  <c r="G309" i="25"/>
  <c r="R40" i="19"/>
  <c r="F1383" i="25"/>
  <c r="R71" i="19"/>
  <c r="F469" i="25"/>
  <c r="O163" i="19"/>
  <c r="O197" i="19"/>
  <c r="O200" i="19"/>
  <c r="Q91" i="20"/>
  <c r="Q171" i="20"/>
  <c r="Q190" i="20"/>
  <c r="Q213" i="20"/>
  <c r="N15" i="20"/>
  <c r="N27" i="20"/>
  <c r="N31" i="20"/>
  <c r="N74" i="20"/>
  <c r="Q107" i="20"/>
  <c r="N153" i="20"/>
  <c r="N175" i="20"/>
  <c r="I295" i="25"/>
  <c r="O1123" i="2"/>
  <c r="O1184" i="2"/>
  <c r="O1216" i="2"/>
  <c r="O1283" i="2"/>
  <c r="O1491" i="2"/>
  <c r="O1494" i="2"/>
  <c r="O1497" i="2"/>
  <c r="O1555" i="2"/>
  <c r="O1565" i="2"/>
  <c r="O1602" i="2"/>
  <c r="O1605" i="2"/>
  <c r="O1648" i="2"/>
  <c r="O1680" i="2"/>
  <c r="O1711" i="2"/>
  <c r="R116" i="19"/>
  <c r="R210" i="19"/>
  <c r="R147" i="19"/>
  <c r="R123" i="19"/>
  <c r="R96" i="19"/>
  <c r="R64" i="19"/>
  <c r="R31" i="19"/>
  <c r="G461" i="25"/>
  <c r="R47" i="19"/>
  <c r="G388" i="25"/>
  <c r="R51" i="19"/>
  <c r="F1031" i="25"/>
  <c r="R102" i="19"/>
  <c r="F1571" i="25"/>
  <c r="O157" i="19"/>
  <c r="O160" i="19"/>
  <c r="Q153" i="20"/>
  <c r="Q172" i="20"/>
  <c r="Q215" i="20"/>
  <c r="Q23" i="20"/>
  <c r="Q34" i="20"/>
  <c r="H987" i="25"/>
  <c r="N41" i="20"/>
  <c r="N172" i="20"/>
  <c r="N195" i="20"/>
  <c r="N227" i="20"/>
  <c r="R187" i="19"/>
  <c r="Q173" i="20"/>
  <c r="Q193" i="20"/>
  <c r="Q20" i="20"/>
  <c r="I927" i="25"/>
  <c r="Q82" i="20"/>
  <c r="I834" i="25"/>
  <c r="I227" i="25"/>
  <c r="O830" i="2"/>
  <c r="O833" i="2"/>
  <c r="O860" i="2"/>
  <c r="O928" i="2"/>
  <c r="O956" i="2"/>
  <c r="O1039" i="2"/>
  <c r="O1088" i="2"/>
  <c r="O1097" i="2"/>
  <c r="O1205" i="2"/>
  <c r="O1240" i="2"/>
  <c r="O1273" i="2"/>
  <c r="O1277" i="2"/>
  <c r="O1305" i="2"/>
  <c r="O1329" i="2"/>
  <c r="O1574" i="2"/>
  <c r="O1580" i="2"/>
  <c r="O1705" i="2"/>
  <c r="R166" i="19"/>
  <c r="P48" i="19"/>
  <c r="F1413" i="25" s="1"/>
  <c r="Q15" i="20"/>
  <c r="M35" i="20"/>
  <c r="Q74" i="20"/>
  <c r="O1664" i="2"/>
  <c r="O1696" i="2"/>
  <c r="O148" i="19"/>
  <c r="O101" i="19"/>
  <c r="O79" i="19"/>
  <c r="H65" i="19"/>
  <c r="R205" i="19"/>
  <c r="R144" i="19"/>
  <c r="R117" i="19"/>
  <c r="R92" i="19"/>
  <c r="R54" i="19"/>
  <c r="R18" i="19"/>
  <c r="F1378" i="25"/>
  <c r="R21" i="19"/>
  <c r="O52" i="19"/>
  <c r="O55" i="19"/>
  <c r="R68" i="19"/>
  <c r="F1035" i="25"/>
  <c r="O96" i="19"/>
  <c r="O117" i="19"/>
  <c r="O123" i="19"/>
  <c r="O171" i="19"/>
  <c r="O176" i="19"/>
  <c r="O211" i="19"/>
  <c r="O215" i="19"/>
  <c r="Q156" i="20"/>
  <c r="Q195" i="20"/>
  <c r="Q218" i="20"/>
  <c r="N28" i="20"/>
  <c r="Q41" i="20"/>
  <c r="N60" i="20"/>
  <c r="N100" i="20"/>
  <c r="N105" i="20"/>
  <c r="N157" i="20"/>
  <c r="N183" i="20"/>
  <c r="N205" i="20"/>
  <c r="N237" i="20"/>
  <c r="I720" i="25"/>
  <c r="I986" i="25"/>
  <c r="O1137" i="2"/>
  <c r="O1165" i="2"/>
  <c r="O1615" i="2"/>
  <c r="J61" i="19"/>
  <c r="Q61" i="19" s="1"/>
  <c r="R183" i="19"/>
  <c r="R115" i="19"/>
  <c r="Q242" i="20"/>
  <c r="O973" i="2"/>
  <c r="O978" i="2"/>
  <c r="O1013" i="2"/>
  <c r="O1061" i="2"/>
  <c r="O1105" i="2"/>
  <c r="O1129" i="2"/>
  <c r="O1185" i="2"/>
  <c r="O1217" i="2"/>
  <c r="O1251" i="2"/>
  <c r="O1284" i="2"/>
  <c r="O1315" i="2"/>
  <c r="O1319" i="2"/>
  <c r="O1369" i="2"/>
  <c r="O1372" i="2"/>
  <c r="O1502" i="2"/>
  <c r="O1505" i="2"/>
  <c r="O1610" i="2"/>
  <c r="O1653" i="2"/>
  <c r="O1685" i="2"/>
  <c r="O1689" i="2"/>
  <c r="O1712" i="2"/>
  <c r="R196" i="19"/>
  <c r="R163" i="19"/>
  <c r="R25" i="19"/>
  <c r="G1027" i="25"/>
  <c r="R32" i="19"/>
  <c r="F462" i="25"/>
  <c r="R41" i="19"/>
  <c r="G1703" i="25"/>
  <c r="R83" i="19"/>
  <c r="G473" i="25"/>
  <c r="O164" i="19"/>
  <c r="D231" i="20"/>
  <c r="K231" i="20" s="1"/>
  <c r="Q63" i="20"/>
  <c r="Q88" i="20"/>
  <c r="H311" i="25"/>
  <c r="N116" i="20"/>
  <c r="N120" i="20"/>
  <c r="N124" i="20"/>
  <c r="N149" i="20"/>
  <c r="N173" i="20"/>
  <c r="N196" i="20"/>
  <c r="N228" i="20"/>
  <c r="O1489" i="2"/>
  <c r="O1706" i="2"/>
  <c r="O1709" i="2"/>
  <c r="O147" i="19"/>
  <c r="O152" i="19"/>
  <c r="O187" i="19"/>
  <c r="O191" i="19"/>
  <c r="Q198" i="20"/>
  <c r="Q18" i="20"/>
  <c r="N46" i="20"/>
  <c r="N68" i="20"/>
  <c r="Q80" i="20"/>
  <c r="Q93" i="20"/>
  <c r="N112" i="20"/>
  <c r="N132" i="20"/>
  <c r="N136" i="20"/>
  <c r="N169" i="20"/>
  <c r="N219" i="20"/>
  <c r="H240" i="25"/>
  <c r="Q122" i="20"/>
  <c r="Q44" i="20"/>
  <c r="D85" i="20"/>
  <c r="K89" i="20"/>
  <c r="F208" i="20"/>
  <c r="M208" i="20" s="1"/>
  <c r="M210" i="20"/>
  <c r="J170" i="20"/>
  <c r="O170" i="20"/>
  <c r="Q170" i="20" s="1"/>
  <c r="J133" i="20"/>
  <c r="O133" i="20"/>
  <c r="Q133" i="20" s="1"/>
  <c r="G247" i="20"/>
  <c r="L247" i="20"/>
  <c r="N247" i="20" s="1"/>
  <c r="G244" i="20"/>
  <c r="L244" i="20"/>
  <c r="N244" i="20" s="1"/>
  <c r="G239" i="20"/>
  <c r="L239" i="20"/>
  <c r="N239" i="20" s="1"/>
  <c r="N236" i="20"/>
  <c r="G232" i="20"/>
  <c r="L232" i="20"/>
  <c r="N232" i="20" s="1"/>
  <c r="G226" i="20"/>
  <c r="L226" i="20"/>
  <c r="G220" i="20"/>
  <c r="L220" i="20"/>
  <c r="N220" i="20" s="1"/>
  <c r="N214" i="20"/>
  <c r="G210" i="20"/>
  <c r="L210" i="20"/>
  <c r="F199" i="20"/>
  <c r="M199" i="20" s="1"/>
  <c r="M201" i="20"/>
  <c r="F143" i="20"/>
  <c r="M150" i="20"/>
  <c r="N150" i="20" s="1"/>
  <c r="F110" i="20"/>
  <c r="M110" i="20" s="1"/>
  <c r="M115" i="20"/>
  <c r="N115" i="20" s="1"/>
  <c r="F102" i="20"/>
  <c r="M102" i="20" s="1"/>
  <c r="M103" i="20"/>
  <c r="Q79" i="20"/>
  <c r="J75" i="20"/>
  <c r="O75" i="20"/>
  <c r="Q75" i="20" s="1"/>
  <c r="J71" i="20"/>
  <c r="O71" i="20"/>
  <c r="J67" i="20"/>
  <c r="O67" i="20"/>
  <c r="Q58" i="20"/>
  <c r="J55" i="20"/>
  <c r="O55" i="20"/>
  <c r="Q55" i="20" s="1"/>
  <c r="J52" i="20"/>
  <c r="O52" i="20"/>
  <c r="Q52" i="20" s="1"/>
  <c r="J40" i="20"/>
  <c r="O40" i="20"/>
  <c r="J35" i="20"/>
  <c r="O35" i="20"/>
  <c r="Q35" i="20" s="1"/>
  <c r="M89" i="20"/>
  <c r="N92" i="20"/>
  <c r="D48" i="20"/>
  <c r="K48" i="20" s="1"/>
  <c r="K49" i="20"/>
  <c r="D208" i="20"/>
  <c r="K210" i="20"/>
  <c r="F225" i="20"/>
  <c r="M225" i="20" s="1"/>
  <c r="M226" i="20"/>
  <c r="J187" i="20"/>
  <c r="O187" i="20"/>
  <c r="Q187" i="20" s="1"/>
  <c r="J128" i="20"/>
  <c r="O128" i="20"/>
  <c r="Q128" i="20" s="1"/>
  <c r="J118" i="20"/>
  <c r="O118" i="20"/>
  <c r="Q118" i="20" s="1"/>
  <c r="J111" i="20"/>
  <c r="O111" i="20"/>
  <c r="H635" i="25" s="1"/>
  <c r="J92" i="20"/>
  <c r="O92" i="20"/>
  <c r="Q92" i="20" s="1"/>
  <c r="D17" i="20"/>
  <c r="D199" i="20"/>
  <c r="K199" i="20" s="1"/>
  <c r="K201" i="20"/>
  <c r="I225" i="20"/>
  <c r="P225" i="20" s="1"/>
  <c r="I1547" i="25" s="1"/>
  <c r="P226" i="20"/>
  <c r="Q226" i="20" s="1"/>
  <c r="I208" i="20"/>
  <c r="P208" i="20" s="1"/>
  <c r="G203" i="20"/>
  <c r="L203" i="20"/>
  <c r="N203" i="20" s="1"/>
  <c r="G201" i="20"/>
  <c r="L201" i="20"/>
  <c r="N192" i="20"/>
  <c r="G187" i="20"/>
  <c r="L187" i="20"/>
  <c r="N187" i="20" s="1"/>
  <c r="G184" i="20"/>
  <c r="L184" i="20"/>
  <c r="N184" i="20" s="1"/>
  <c r="G181" i="20"/>
  <c r="L181" i="20"/>
  <c r="N181" i="20" s="1"/>
  <c r="N170" i="20"/>
  <c r="G161" i="20"/>
  <c r="L161" i="20"/>
  <c r="N161" i="20" s="1"/>
  <c r="G159" i="20"/>
  <c r="L159" i="20"/>
  <c r="N159" i="20" s="1"/>
  <c r="G152" i="20"/>
  <c r="L152" i="20"/>
  <c r="N152" i="20" s="1"/>
  <c r="N144" i="20"/>
  <c r="G140" i="20"/>
  <c r="G133" i="20"/>
  <c r="L133" i="20"/>
  <c r="N133" i="20" s="1"/>
  <c r="N130" i="20"/>
  <c r="G128" i="20"/>
  <c r="G122" i="20"/>
  <c r="L122" i="20"/>
  <c r="N122" i="20" s="1"/>
  <c r="G118" i="20"/>
  <c r="L118" i="20"/>
  <c r="N118" i="20" s="1"/>
  <c r="G103" i="20"/>
  <c r="L103" i="20"/>
  <c r="G96" i="20"/>
  <c r="L96" i="20"/>
  <c r="N96" i="20" s="1"/>
  <c r="G89" i="20"/>
  <c r="L89" i="20"/>
  <c r="N14" i="20"/>
  <c r="L13" i="20"/>
  <c r="N13" i="20" s="1"/>
  <c r="L128" i="20"/>
  <c r="N128" i="20" s="1"/>
  <c r="J192" i="20"/>
  <c r="O192" i="20"/>
  <c r="Q192" i="20" s="1"/>
  <c r="J181" i="20"/>
  <c r="O181" i="20"/>
  <c r="Q181" i="20" s="1"/>
  <c r="J161" i="20"/>
  <c r="O161" i="20"/>
  <c r="Q161" i="20" s="1"/>
  <c r="J152" i="20"/>
  <c r="O152" i="20"/>
  <c r="Q152" i="20" s="1"/>
  <c r="J144" i="20"/>
  <c r="O144" i="20"/>
  <c r="Q144" i="20" s="1"/>
  <c r="J130" i="20"/>
  <c r="O130" i="20"/>
  <c r="Q115" i="20"/>
  <c r="J96" i="20"/>
  <c r="O96" i="20"/>
  <c r="Q96" i="20" s="1"/>
  <c r="D102" i="20"/>
  <c r="K102" i="20" s="1"/>
  <c r="K103" i="20"/>
  <c r="D225" i="20"/>
  <c r="K225" i="20" s="1"/>
  <c r="K226" i="20"/>
  <c r="J247" i="20"/>
  <c r="O247" i="20"/>
  <c r="Q244" i="20"/>
  <c r="J239" i="20"/>
  <c r="O239" i="20"/>
  <c r="J236" i="20"/>
  <c r="O236" i="20"/>
  <c r="J220" i="20"/>
  <c r="O220" i="20"/>
  <c r="Q220" i="20" s="1"/>
  <c r="J214" i="20"/>
  <c r="O214" i="20"/>
  <c r="Q214" i="20" s="1"/>
  <c r="I199" i="20"/>
  <c r="P199" i="20" s="1"/>
  <c r="P201" i="20"/>
  <c r="Q201" i="20" s="1"/>
  <c r="I102" i="20"/>
  <c r="P102" i="20" s="1"/>
  <c r="P103" i="20"/>
  <c r="I294" i="25" s="1"/>
  <c r="I85" i="20"/>
  <c r="P85" i="20" s="1"/>
  <c r="G79" i="20"/>
  <c r="G75" i="20"/>
  <c r="L75" i="20"/>
  <c r="N75" i="20" s="1"/>
  <c r="G67" i="20"/>
  <c r="G58" i="20"/>
  <c r="L58" i="20"/>
  <c r="N58" i="20" s="1"/>
  <c r="G55" i="20"/>
  <c r="N52" i="20"/>
  <c r="G49" i="20"/>
  <c r="N44" i="20"/>
  <c r="N40" i="20"/>
  <c r="N35" i="20"/>
  <c r="G24" i="20"/>
  <c r="L24" i="20"/>
  <c r="N24" i="20" s="1"/>
  <c r="L49" i="20"/>
  <c r="N49" i="20" s="1"/>
  <c r="L55" i="20"/>
  <c r="N55" i="20" s="1"/>
  <c r="L67" i="20"/>
  <c r="N67" i="20" s="1"/>
  <c r="J13" i="20"/>
  <c r="N26" i="20"/>
  <c r="N34" i="20"/>
  <c r="N42" i="20"/>
  <c r="N50" i="20"/>
  <c r="N53" i="20"/>
  <c r="N57" i="20"/>
  <c r="N61" i="20"/>
  <c r="N65" i="20"/>
  <c r="N69" i="20"/>
  <c r="N72" i="20"/>
  <c r="N80" i="20"/>
  <c r="N88" i="20"/>
  <c r="N101" i="20"/>
  <c r="N121" i="20"/>
  <c r="N32" i="20"/>
  <c r="N54" i="20"/>
  <c r="N62" i="20"/>
  <c r="N66" i="20"/>
  <c r="N70" i="20"/>
  <c r="N78" i="20"/>
  <c r="N86" i="20"/>
  <c r="N94" i="20"/>
  <c r="N117" i="20"/>
  <c r="N141" i="20"/>
  <c r="N126" i="20"/>
  <c r="N134" i="20"/>
  <c r="N146" i="20"/>
  <c r="N158" i="20"/>
  <c r="N166" i="20"/>
  <c r="N174" i="20"/>
  <c r="N182" i="20"/>
  <c r="N190" i="20"/>
  <c r="N198" i="20"/>
  <c r="N222" i="20"/>
  <c r="N230" i="20"/>
  <c r="N240" i="20"/>
  <c r="N248" i="20"/>
  <c r="N98" i="20"/>
  <c r="N106" i="20"/>
  <c r="N114" i="20"/>
  <c r="N138" i="20"/>
  <c r="N148" i="20"/>
  <c r="N154" i="20"/>
  <c r="N162" i="20"/>
  <c r="N178" i="20"/>
  <c r="N186" i="20"/>
  <c r="N194" i="20"/>
  <c r="N202" i="20"/>
  <c r="N218" i="20"/>
  <c r="N234" i="20"/>
  <c r="N238" i="20"/>
  <c r="N242" i="20"/>
  <c r="N246" i="20"/>
  <c r="Q14" i="20"/>
  <c r="Q13" i="20"/>
  <c r="H199" i="20"/>
  <c r="J201" i="20"/>
  <c r="E143" i="20"/>
  <c r="L143" i="20" s="1"/>
  <c r="G144" i="20"/>
  <c r="F109" i="20"/>
  <c r="M109" i="20" s="1"/>
  <c r="E110" i="20"/>
  <c r="L110" i="20" s="1"/>
  <c r="N110" i="20" s="1"/>
  <c r="G111" i="20"/>
  <c r="D110" i="20"/>
  <c r="D143" i="20"/>
  <c r="J244" i="20"/>
  <c r="E231" i="20"/>
  <c r="L231" i="20" s="1"/>
  <c r="G236" i="20"/>
  <c r="H225" i="20"/>
  <c r="J226" i="20"/>
  <c r="G214" i="20"/>
  <c r="J203" i="20"/>
  <c r="G192" i="20"/>
  <c r="J184" i="20"/>
  <c r="G170" i="20"/>
  <c r="J159" i="20"/>
  <c r="G150" i="20"/>
  <c r="I143" i="20"/>
  <c r="J140" i="20"/>
  <c r="G130" i="20"/>
  <c r="J122" i="20"/>
  <c r="G115" i="20"/>
  <c r="I110" i="20"/>
  <c r="H102" i="20"/>
  <c r="J103" i="20"/>
  <c r="G92" i="20"/>
  <c r="J79" i="20"/>
  <c r="G71" i="20"/>
  <c r="J58" i="20"/>
  <c r="J24" i="20"/>
  <c r="E208" i="20"/>
  <c r="L208" i="20" s="1"/>
  <c r="N208" i="20" s="1"/>
  <c r="E85" i="20"/>
  <c r="L85" i="20" s="1"/>
  <c r="N85" i="20" s="1"/>
  <c r="E17" i="20"/>
  <c r="L17" i="20" s="1"/>
  <c r="G30" i="20"/>
  <c r="Q232" i="20"/>
  <c r="Q210" i="20"/>
  <c r="Q89" i="20"/>
  <c r="Q49" i="20"/>
  <c r="Q30" i="20"/>
  <c r="I231" i="20"/>
  <c r="P231" i="20" s="1"/>
  <c r="H231" i="20"/>
  <c r="O231" i="20" s="1"/>
  <c r="J232" i="20"/>
  <c r="H208" i="20"/>
  <c r="J210" i="20"/>
  <c r="E199" i="20"/>
  <c r="H85" i="20"/>
  <c r="O85" i="20" s="1"/>
  <c r="J89" i="20"/>
  <c r="I48" i="20"/>
  <c r="P48" i="20" s="1"/>
  <c r="I728" i="25" s="1"/>
  <c r="H48" i="20"/>
  <c r="H39" i="20" s="1"/>
  <c r="O39" i="20" s="1"/>
  <c r="J49" i="20"/>
  <c r="G40" i="20"/>
  <c r="H17" i="20"/>
  <c r="O17" i="20" s="1"/>
  <c r="J30" i="20"/>
  <c r="F231" i="20"/>
  <c r="M231" i="20" s="1"/>
  <c r="E225" i="20"/>
  <c r="H143" i="20"/>
  <c r="O143" i="20" s="1"/>
  <c r="J150" i="20"/>
  <c r="H110" i="20"/>
  <c r="O110" i="20" s="1"/>
  <c r="J115" i="20"/>
  <c r="E102" i="20"/>
  <c r="F84" i="20"/>
  <c r="M84" i="20" s="1"/>
  <c r="G44" i="20"/>
  <c r="E48" i="20"/>
  <c r="L48" i="20" s="1"/>
  <c r="I17" i="20"/>
  <c r="J44" i="20"/>
  <c r="F48" i="20"/>
  <c r="F17" i="20"/>
  <c r="G52" i="20"/>
  <c r="F206" i="20"/>
  <c r="M206" i="20" s="1"/>
  <c r="O116" i="19"/>
  <c r="O62" i="19"/>
  <c r="N13" i="19"/>
  <c r="N12" i="19" s="1"/>
  <c r="O70" i="19"/>
  <c r="E201" i="19"/>
  <c r="L201" i="19" s="1"/>
  <c r="L204" i="19"/>
  <c r="J201" i="19"/>
  <c r="Q201" i="19" s="1"/>
  <c r="Q204" i="19"/>
  <c r="F201" i="19"/>
  <c r="M201" i="19" s="1"/>
  <c r="K175" i="19"/>
  <c r="P175" i="19"/>
  <c r="R175" i="19" s="1"/>
  <c r="J156" i="19"/>
  <c r="Q172" i="19"/>
  <c r="R172" i="19" s="1"/>
  <c r="O140" i="19"/>
  <c r="H135" i="19"/>
  <c r="M135" i="19"/>
  <c r="O135" i="19" s="1"/>
  <c r="G121" i="19"/>
  <c r="N121" i="19" s="1"/>
  <c r="N132" i="19"/>
  <c r="O132" i="19" s="1"/>
  <c r="H95" i="19"/>
  <c r="O89" i="19"/>
  <c r="H81" i="19"/>
  <c r="M81" i="19"/>
  <c r="O81" i="19" s="1"/>
  <c r="H29" i="19"/>
  <c r="H23" i="19"/>
  <c r="I13" i="19"/>
  <c r="K13" i="19" s="1"/>
  <c r="R17" i="19"/>
  <c r="R19" i="19"/>
  <c r="O21" i="19"/>
  <c r="M29" i="19"/>
  <c r="O29" i="19" s="1"/>
  <c r="R35" i="19"/>
  <c r="O37" i="19"/>
  <c r="M48" i="19"/>
  <c r="O48" i="19" s="1"/>
  <c r="O53" i="19"/>
  <c r="O59" i="19"/>
  <c r="Q62" i="19"/>
  <c r="R62" i="19" s="1"/>
  <c r="R63" i="19"/>
  <c r="O64" i="19"/>
  <c r="M65" i="19"/>
  <c r="O65" i="19" s="1"/>
  <c r="M95" i="19"/>
  <c r="O95" i="19" s="1"/>
  <c r="K189" i="19"/>
  <c r="P189" i="19"/>
  <c r="H168" i="19"/>
  <c r="M168" i="19"/>
  <c r="O168" i="19" s="1"/>
  <c r="H151" i="19"/>
  <c r="M151" i="19"/>
  <c r="O151" i="19" s="1"/>
  <c r="H143" i="19"/>
  <c r="M143" i="19"/>
  <c r="O143" i="19" s="1"/>
  <c r="K128" i="19"/>
  <c r="P128" i="19"/>
  <c r="K119" i="19"/>
  <c r="P119" i="19"/>
  <c r="H107" i="19"/>
  <c r="M107" i="19"/>
  <c r="O107" i="19" s="1"/>
  <c r="O15" i="19"/>
  <c r="O23" i="19"/>
  <c r="N44" i="19"/>
  <c r="O67" i="19"/>
  <c r="E12" i="19"/>
  <c r="E88" i="19"/>
  <c r="L88" i="19" s="1"/>
  <c r="H189" i="19"/>
  <c r="M189" i="19"/>
  <c r="O189" i="19" s="1"/>
  <c r="K168" i="19"/>
  <c r="P168" i="19"/>
  <c r="R168" i="19" s="1"/>
  <c r="K151" i="19"/>
  <c r="P151" i="19"/>
  <c r="R151" i="19" s="1"/>
  <c r="K143" i="19"/>
  <c r="P143" i="19"/>
  <c r="J139" i="19"/>
  <c r="Q140" i="19"/>
  <c r="R140" i="19" s="1"/>
  <c r="H128" i="19"/>
  <c r="M128" i="19"/>
  <c r="O128" i="19" s="1"/>
  <c r="H119" i="19"/>
  <c r="M119" i="19"/>
  <c r="O119" i="19" s="1"/>
  <c r="J73" i="19"/>
  <c r="Q73" i="19" s="1"/>
  <c r="J13" i="19"/>
  <c r="J12" i="19" s="1"/>
  <c r="P15" i="19"/>
  <c r="P13" i="19" s="1"/>
  <c r="O19" i="19"/>
  <c r="O27" i="19"/>
  <c r="O35" i="19"/>
  <c r="N45" i="19"/>
  <c r="Q46" i="19"/>
  <c r="R46" i="19" s="1"/>
  <c r="O51" i="19"/>
  <c r="R55" i="19"/>
  <c r="O57" i="19"/>
  <c r="O71" i="19"/>
  <c r="O76" i="19"/>
  <c r="O98" i="19"/>
  <c r="O172" i="19"/>
  <c r="G73" i="19"/>
  <c r="N73" i="19" s="1"/>
  <c r="N74" i="19"/>
  <c r="O74" i="19" s="1"/>
  <c r="E156" i="19"/>
  <c r="L168" i="19"/>
  <c r="G201" i="19"/>
  <c r="N201" i="19" s="1"/>
  <c r="N204" i="19"/>
  <c r="O204" i="19" s="1"/>
  <c r="O184" i="19"/>
  <c r="H175" i="19"/>
  <c r="M175" i="19"/>
  <c r="O175" i="19" s="1"/>
  <c r="G156" i="19"/>
  <c r="N172" i="19"/>
  <c r="K135" i="19"/>
  <c r="P135" i="19"/>
  <c r="R135" i="19" s="1"/>
  <c r="J121" i="19"/>
  <c r="Q121" i="19" s="1"/>
  <c r="Q122" i="19"/>
  <c r="O113" i="19"/>
  <c r="K95" i="19"/>
  <c r="P95" i="19"/>
  <c r="K81" i="19"/>
  <c r="R79" i="19"/>
  <c r="K29" i="19"/>
  <c r="K23" i="19"/>
  <c r="H15" i="19"/>
  <c r="L15" i="19"/>
  <c r="L13" i="19" s="1"/>
  <c r="O17" i="19"/>
  <c r="Q23" i="19"/>
  <c r="R23" i="19" s="1"/>
  <c r="O25" i="19"/>
  <c r="P29" i="19"/>
  <c r="R29" i="19" s="1"/>
  <c r="O33" i="19"/>
  <c r="O41" i="19"/>
  <c r="N46" i="19"/>
  <c r="O46" i="19" s="1"/>
  <c r="O49" i="19"/>
  <c r="O63" i="19"/>
  <c r="P65" i="19"/>
  <c r="R65" i="19" s="1"/>
  <c r="O69" i="19"/>
  <c r="P70" i="19"/>
  <c r="O90" i="19"/>
  <c r="O103" i="19"/>
  <c r="P107" i="19"/>
  <c r="R107" i="19" s="1"/>
  <c r="R97" i="19"/>
  <c r="O99" i="19"/>
  <c r="O75" i="19"/>
  <c r="O80" i="19"/>
  <c r="O97" i="19"/>
  <c r="O105" i="19"/>
  <c r="O129" i="19"/>
  <c r="O145" i="19"/>
  <c r="O153" i="19"/>
  <c r="O161" i="19"/>
  <c r="O169" i="19"/>
  <c r="O177" i="19"/>
  <c r="O185" i="19"/>
  <c r="O193" i="19"/>
  <c r="O209" i="19"/>
  <c r="O217" i="19"/>
  <c r="O199" i="19"/>
  <c r="R14" i="19"/>
  <c r="O14" i="19"/>
  <c r="R122" i="19"/>
  <c r="R89" i="19"/>
  <c r="E61" i="19"/>
  <c r="E72" i="19"/>
  <c r="L72" i="19" s="1"/>
  <c r="E121" i="19"/>
  <c r="L121" i="19" s="1"/>
  <c r="E139" i="19"/>
  <c r="E207" i="19"/>
  <c r="L207" i="19" s="1"/>
  <c r="K212" i="19"/>
  <c r="R208" i="19"/>
  <c r="J207" i="19"/>
  <c r="Q207" i="19" s="1"/>
  <c r="I201" i="19"/>
  <c r="K204" i="19"/>
  <c r="K196" i="19"/>
  <c r="R189" i="19"/>
  <c r="H184" i="19"/>
  <c r="K172" i="19"/>
  <c r="H148" i="19"/>
  <c r="K140" i="19"/>
  <c r="H132" i="19"/>
  <c r="R119" i="19"/>
  <c r="H116" i="19"/>
  <c r="K109" i="19"/>
  <c r="H101" i="19"/>
  <c r="K89" i="19"/>
  <c r="R81" i="19"/>
  <c r="H79" i="19"/>
  <c r="R70" i="19"/>
  <c r="H67" i="19"/>
  <c r="R204" i="19"/>
  <c r="I112" i="19"/>
  <c r="P112" i="19" s="1"/>
  <c r="K113" i="19"/>
  <c r="E112" i="19"/>
  <c r="I207" i="19"/>
  <c r="P207" i="19" s="1"/>
  <c r="K208" i="19"/>
  <c r="R148" i="19"/>
  <c r="G139" i="19"/>
  <c r="F112" i="19"/>
  <c r="M112" i="19" s="1"/>
  <c r="H113" i="19"/>
  <c r="G88" i="19"/>
  <c r="H74" i="19"/>
  <c r="F73" i="19"/>
  <c r="M73" i="19" s="1"/>
  <c r="R67" i="19"/>
  <c r="F207" i="19"/>
  <c r="M207" i="19" s="1"/>
  <c r="H208" i="19"/>
  <c r="J88" i="19"/>
  <c r="Q88" i="19" s="1"/>
  <c r="I73" i="19"/>
  <c r="P73" i="19" s="1"/>
  <c r="K74" i="19"/>
  <c r="E45" i="19"/>
  <c r="H212" i="19"/>
  <c r="G207" i="19"/>
  <c r="N207" i="19" s="1"/>
  <c r="H204" i="19"/>
  <c r="H196" i="19"/>
  <c r="K184" i="19"/>
  <c r="F156" i="19"/>
  <c r="M156" i="19" s="1"/>
  <c r="H172" i="19"/>
  <c r="I156" i="19"/>
  <c r="P156" i="19" s="1"/>
  <c r="K148" i="19"/>
  <c r="R143" i="19"/>
  <c r="K132" i="19"/>
  <c r="R128" i="19"/>
  <c r="K116" i="19"/>
  <c r="H109" i="19"/>
  <c r="R95" i="19"/>
  <c r="K79" i="19"/>
  <c r="K67" i="19"/>
  <c r="F139" i="19"/>
  <c r="M139" i="19" s="1"/>
  <c r="F121" i="19"/>
  <c r="G112" i="19"/>
  <c r="N112" i="19" s="1"/>
  <c r="J112" i="19"/>
  <c r="Q112" i="19" s="1"/>
  <c r="I88" i="19"/>
  <c r="P88" i="19" s="1"/>
  <c r="F88" i="19"/>
  <c r="M88" i="19" s="1"/>
  <c r="I61" i="19"/>
  <c r="F45" i="19"/>
  <c r="M45" i="19" s="1"/>
  <c r="O45" i="19" s="1"/>
  <c r="M13" i="19"/>
  <c r="G13" i="19"/>
  <c r="G12" i="19" s="1"/>
  <c r="F13" i="19"/>
  <c r="H89" i="19"/>
  <c r="K101" i="19"/>
  <c r="R113" i="19"/>
  <c r="G61" i="19"/>
  <c r="N61" i="19" s="1"/>
  <c r="L12" i="19"/>
  <c r="H140" i="19"/>
  <c r="I139" i="19"/>
  <c r="P139" i="19" s="1"/>
  <c r="I121" i="19"/>
  <c r="F61" i="19"/>
  <c r="I45" i="19"/>
  <c r="P45" i="19" s="1"/>
  <c r="K15" i="19"/>
  <c r="I12" i="19"/>
  <c r="H122" i="19"/>
  <c r="H62" i="19"/>
  <c r="H46" i="19"/>
  <c r="K122" i="19"/>
  <c r="K62" i="19"/>
  <c r="K46" i="19"/>
  <c r="R74" i="19"/>
  <c r="O22" i="2"/>
  <c r="O30" i="2"/>
  <c r="O38" i="2"/>
  <c r="O46" i="2"/>
  <c r="O62" i="2"/>
  <c r="O70" i="2"/>
  <c r="O94" i="2"/>
  <c r="O102" i="2"/>
  <c r="O110" i="2"/>
  <c r="O118" i="2"/>
  <c r="O127" i="2"/>
  <c r="O135" i="2"/>
  <c r="O143" i="2"/>
  <c r="O151" i="2"/>
  <c r="O167" i="2"/>
  <c r="O175" i="2"/>
  <c r="O556" i="2"/>
  <c r="O577" i="2"/>
  <c r="O585" i="2"/>
  <c r="O633" i="2"/>
  <c r="O213" i="2"/>
  <c r="O237" i="2"/>
  <c r="O245" i="2"/>
  <c r="O261" i="2"/>
  <c r="O269" i="2"/>
  <c r="O277" i="2"/>
  <c r="O285" i="2"/>
  <c r="O293" i="2"/>
  <c r="O301" i="2"/>
  <c r="O309" i="2"/>
  <c r="O317" i="2"/>
  <c r="O325" i="2"/>
  <c r="O333" i="2"/>
  <c r="O336" i="2"/>
  <c r="O352" i="2"/>
  <c r="O360" i="2"/>
  <c r="O368" i="2"/>
  <c r="O376" i="2"/>
  <c r="O384" i="2"/>
  <c r="O392" i="2"/>
  <c r="O400" i="2"/>
  <c r="O408" i="2"/>
  <c r="O416" i="2"/>
  <c r="O424" i="2"/>
  <c r="O432" i="2"/>
  <c r="O440" i="2"/>
  <c r="O448" i="2"/>
  <c r="O563" i="2"/>
  <c r="O596" i="2"/>
  <c r="O641" i="2"/>
  <c r="O644" i="2"/>
  <c r="O649" i="2"/>
  <c r="O660" i="2"/>
  <c r="O673" i="2"/>
  <c r="O757" i="2"/>
  <c r="O774" i="2"/>
  <c r="O814" i="2"/>
  <c r="O822" i="2"/>
  <c r="O838" i="2"/>
  <c r="O846" i="2"/>
  <c r="O890" i="2"/>
  <c r="O898" i="2"/>
  <c r="O1001" i="2"/>
  <c r="O1033" i="2"/>
  <c r="O1069" i="2"/>
  <c r="O1085" i="2"/>
  <c r="O1093" i="2"/>
  <c r="O1117" i="2"/>
  <c r="O1141" i="2"/>
  <c r="O794" i="2"/>
  <c r="O806" i="2"/>
  <c r="O842" i="2"/>
  <c r="O850" i="2"/>
  <c r="O858" i="2"/>
  <c r="O874" i="2"/>
  <c r="O902" i="2"/>
  <c r="O918" i="2"/>
  <c r="O926" i="2"/>
  <c r="O942" i="2"/>
  <c r="O954" i="2"/>
  <c r="O986" i="2"/>
  <c r="O994" i="2"/>
  <c r="O939" i="2"/>
  <c r="O955" i="2"/>
  <c r="O963" i="2"/>
  <c r="O971" i="2"/>
  <c r="O979" i="2"/>
  <c r="O987" i="2"/>
  <c r="O1070" i="2"/>
  <c r="O1078" i="2"/>
  <c r="O1102" i="2"/>
  <c r="O1110" i="2"/>
  <c r="O1118" i="2"/>
  <c r="O1126" i="2"/>
  <c r="O935" i="2"/>
  <c r="O943" i="2"/>
  <c r="O951" i="2"/>
  <c r="O959" i="2"/>
  <c r="O975" i="2"/>
  <c r="O983" i="2"/>
  <c r="O991" i="2"/>
  <c r="O1158" i="2"/>
  <c r="O1166" i="2"/>
  <c r="O1174" i="2"/>
  <c r="O1182" i="2"/>
  <c r="O1190" i="2"/>
  <c r="O1198" i="2"/>
  <c r="O1206" i="2"/>
  <c r="O1214" i="2"/>
  <c r="O1222" i="2"/>
  <c r="O1230" i="2"/>
  <c r="O1238" i="2"/>
  <c r="O1246" i="2"/>
  <c r="O1254" i="2"/>
  <c r="O1262" i="2"/>
  <c r="O1310" i="2"/>
  <c r="O1320" i="2"/>
  <c r="O1358" i="2"/>
  <c r="O1374" i="2"/>
  <c r="O1459" i="2"/>
  <c r="O1242" i="2"/>
  <c r="O1250" i="2"/>
  <c r="O1258" i="2"/>
  <c r="O1266" i="2"/>
  <c r="O1274" i="2"/>
  <c r="O1282" i="2"/>
  <c r="O1290" i="2"/>
  <c r="O1306" i="2"/>
  <c r="O1314" i="2"/>
  <c r="O1322" i="2"/>
  <c r="O1328" i="2"/>
  <c r="O1350" i="2"/>
  <c r="O1366" i="2"/>
  <c r="O1316" i="2"/>
  <c r="O1324" i="2"/>
  <c r="O1332" i="2"/>
  <c r="O1343" i="2"/>
  <c r="O1351" i="2"/>
  <c r="O1359" i="2"/>
  <c r="O1367" i="2"/>
  <c r="O1375" i="2"/>
  <c r="O1428" i="2"/>
  <c r="O1444" i="2"/>
  <c r="O1460" i="2"/>
  <c r="O1468" i="2"/>
  <c r="O1476" i="2"/>
  <c r="O1484" i="2"/>
  <c r="O1492" i="2"/>
  <c r="O1500" i="2"/>
  <c r="O1508" i="2"/>
  <c r="O1516" i="2"/>
  <c r="O1524" i="2"/>
  <c r="O1532" i="2"/>
  <c r="O1540" i="2"/>
  <c r="O1551" i="2"/>
  <c r="O1591" i="2"/>
  <c r="O1330" i="2"/>
  <c r="O1341" i="2"/>
  <c r="O1349" i="2"/>
  <c r="O1357" i="2"/>
  <c r="O1365" i="2"/>
  <c r="O1373" i="2"/>
  <c r="O1381" i="2"/>
  <c r="O1442" i="2"/>
  <c r="O1450" i="2"/>
  <c r="O1458" i="2"/>
  <c r="O1466" i="2"/>
  <c r="O1474" i="2"/>
  <c r="O1482" i="2"/>
  <c r="O1490" i="2"/>
  <c r="O1498" i="2"/>
  <c r="O1506" i="2"/>
  <c r="O1514" i="2"/>
  <c r="O1522" i="2"/>
  <c r="O1538" i="2"/>
  <c r="O1548" i="2"/>
  <c r="O1607" i="2"/>
  <c r="O1336" i="2"/>
  <c r="O1339" i="2"/>
  <c r="O1355" i="2"/>
  <c r="O1363" i="2"/>
  <c r="O1371" i="2"/>
  <c r="O1379" i="2"/>
  <c r="O1432" i="2"/>
  <c r="O1440" i="2"/>
  <c r="O1472" i="2"/>
  <c r="O1480" i="2"/>
  <c r="O1496" i="2"/>
  <c r="O1504" i="2"/>
  <c r="O1512" i="2"/>
  <c r="O1520" i="2"/>
  <c r="O1528" i="2"/>
  <c r="O1536" i="2"/>
  <c r="O1560" i="2"/>
  <c r="O1570" i="2"/>
  <c r="O1576" i="2"/>
  <c r="O1588" i="2"/>
  <c r="O1604" i="2"/>
  <c r="O1561" i="2"/>
  <c r="O1568" i="2"/>
  <c r="O1577" i="2"/>
  <c r="O1578" i="2"/>
  <c r="O1550" i="2"/>
  <c r="O1556" i="2"/>
  <c r="O1572" i="2"/>
  <c r="O1590" i="2"/>
  <c r="O1606" i="2"/>
  <c r="O1614" i="2"/>
  <c r="O1622" i="2"/>
  <c r="O1630" i="2"/>
  <c r="O1638" i="2"/>
  <c r="O1646" i="2"/>
  <c r="O1654" i="2"/>
  <c r="O1662" i="2"/>
  <c r="O1670" i="2"/>
  <c r="O1678" i="2"/>
  <c r="O1694" i="2"/>
  <c r="O1702" i="2"/>
  <c r="O1710" i="2"/>
  <c r="O1718" i="2"/>
  <c r="O1636" i="2"/>
  <c r="O456" i="2"/>
  <c r="O472" i="2"/>
  <c r="O480" i="2"/>
  <c r="O488" i="2"/>
  <c r="O496" i="2"/>
  <c r="O504" i="2"/>
  <c r="O513" i="2"/>
  <c r="O521" i="2"/>
  <c r="O538" i="2"/>
  <c r="O546" i="2"/>
  <c r="O554" i="2"/>
  <c r="O562" i="2"/>
  <c r="O571" i="2"/>
  <c r="O579" i="2"/>
  <c r="O587" i="2"/>
  <c r="O595" i="2"/>
  <c r="O603" i="2"/>
  <c r="O611" i="2"/>
  <c r="O619" i="2"/>
  <c r="O627" i="2"/>
  <c r="O635" i="2"/>
  <c r="O651" i="2"/>
  <c r="O659" i="2"/>
  <c r="O667" i="2"/>
  <c r="O675" i="2"/>
  <c r="O699" i="2"/>
  <c r="O715" i="2"/>
  <c r="O723" i="2"/>
  <c r="O739" i="2"/>
  <c r="O747" i="2"/>
  <c r="O755" i="2"/>
  <c r="O763" i="2"/>
  <c r="O771" i="2"/>
  <c r="O779" i="2"/>
  <c r="O787" i="2"/>
  <c r="O795" i="2"/>
  <c r="O803" i="2"/>
  <c r="O811" i="2"/>
  <c r="O819" i="2"/>
  <c r="O851" i="2"/>
  <c r="O859" i="2"/>
  <c r="O875" i="2"/>
  <c r="O883" i="2"/>
  <c r="O899" i="2"/>
  <c r="O907" i="2"/>
  <c r="O915" i="2"/>
  <c r="O931" i="2"/>
  <c r="O340" i="2"/>
  <c r="O348" i="2"/>
  <c r="O356" i="2"/>
  <c r="O364" i="2"/>
  <c r="O372" i="2"/>
  <c r="O380" i="2"/>
  <c r="O388" i="2"/>
  <c r="O396" i="2"/>
  <c r="O404" i="2"/>
  <c r="O412" i="2"/>
  <c r="O420" i="2"/>
  <c r="O428" i="2"/>
  <c r="O436" i="2"/>
  <c r="O444" i="2"/>
  <c r="O452" i="2"/>
  <c r="O460" i="2"/>
  <c r="O468" i="2"/>
  <c r="O476" i="2"/>
  <c r="O484" i="2"/>
  <c r="O492" i="2"/>
  <c r="O500" i="2"/>
  <c r="O508" i="2"/>
  <c r="O517" i="2"/>
  <c r="O525" i="2"/>
  <c r="O534" i="2"/>
  <c r="O542" i="2"/>
  <c r="O550" i="2"/>
  <c r="O558" i="2"/>
  <c r="O566" i="2"/>
  <c r="O575" i="2"/>
  <c r="O583" i="2"/>
  <c r="O591" i="2"/>
  <c r="O599" i="2"/>
  <c r="O607" i="2"/>
  <c r="O615" i="2"/>
  <c r="O631" i="2"/>
  <c r="O639" i="2"/>
  <c r="O647" i="2"/>
  <c r="O655" i="2"/>
  <c r="O663" i="2"/>
  <c r="O679" i="2"/>
  <c r="O687" i="2"/>
  <c r="O695" i="2"/>
  <c r="O703" i="2"/>
  <c r="O711" i="2"/>
  <c r="O719" i="2"/>
  <c r="O727" i="2"/>
  <c r="O735" i="2"/>
  <c r="O751" i="2"/>
  <c r="O767" i="2"/>
  <c r="O775" i="2"/>
  <c r="O783" i="2"/>
  <c r="O799" i="2"/>
  <c r="O807" i="2"/>
  <c r="O815" i="2"/>
  <c r="O823" i="2"/>
  <c r="O831" i="2"/>
  <c r="O839" i="2"/>
  <c r="O847" i="2"/>
  <c r="O855" i="2"/>
  <c r="O863" i="2"/>
  <c r="O879" i="2"/>
  <c r="O887" i="2"/>
  <c r="O895" i="2"/>
  <c r="O911" i="2"/>
  <c r="O919" i="2"/>
  <c r="O927" i="2"/>
  <c r="O998" i="2"/>
  <c r="O1006" i="2"/>
  <c r="O1014" i="2"/>
  <c r="O1022" i="2"/>
  <c r="O1030" i="2"/>
  <c r="O1046" i="2"/>
  <c r="O1004" i="2"/>
  <c r="O1020" i="2"/>
  <c r="O1028" i="2"/>
  <c r="O1036" i="2"/>
  <c r="O1052" i="2"/>
  <c r="O1068" i="2"/>
  <c r="O1076" i="2"/>
  <c r="O1084" i="2"/>
  <c r="O1100" i="2"/>
  <c r="O1108" i="2"/>
  <c r="O1116" i="2"/>
  <c r="O1124" i="2"/>
  <c r="O1132" i="2"/>
  <c r="O1140" i="2"/>
  <c r="O1148" i="2"/>
  <c r="O1156" i="2"/>
  <c r="O1172" i="2"/>
  <c r="O1180" i="2"/>
  <c r="O1188" i="2"/>
  <c r="O1196" i="2"/>
  <c r="O1204" i="2"/>
  <c r="O1212" i="2"/>
  <c r="O1220" i="2"/>
  <c r="O1228" i="2"/>
  <c r="O1236" i="2"/>
  <c r="O1010" i="2"/>
  <c r="O1018" i="2"/>
  <c r="O1026" i="2"/>
  <c r="O1034" i="2"/>
  <c r="O1042" i="2"/>
  <c r="O1050" i="2"/>
  <c r="O1058" i="2"/>
  <c r="O1066" i="2"/>
  <c r="O1074" i="2"/>
  <c r="O1082" i="2"/>
  <c r="O1090" i="2"/>
  <c r="O1098" i="2"/>
  <c r="O1106" i="2"/>
  <c r="O1114" i="2"/>
  <c r="O1122" i="2"/>
  <c r="O1130" i="2"/>
  <c r="O1138" i="2"/>
  <c r="O1154" i="2"/>
  <c r="O1162" i="2"/>
  <c r="O1170" i="2"/>
  <c r="O1178" i="2"/>
  <c r="O1186" i="2"/>
  <c r="O1194" i="2"/>
  <c r="O1202" i="2"/>
  <c r="O1234" i="2"/>
  <c r="Q13" i="19" l="1"/>
  <c r="Q12" i="19" s="1"/>
  <c r="G72" i="19"/>
  <c r="N72" i="19" s="1"/>
  <c r="H201" i="19"/>
  <c r="Q103" i="20"/>
  <c r="J72" i="19"/>
  <c r="D39" i="20"/>
  <c r="K39" i="20" s="1"/>
  <c r="R48" i="19"/>
  <c r="I39" i="20"/>
  <c r="N89" i="20"/>
  <c r="Q231" i="20"/>
  <c r="H206" i="20"/>
  <c r="O206" i="20" s="1"/>
  <c r="Q130" i="20"/>
  <c r="H657" i="25"/>
  <c r="N103" i="20"/>
  <c r="N210" i="20"/>
  <c r="Q239" i="20"/>
  <c r="H1663" i="25"/>
  <c r="K12" i="19"/>
  <c r="R207" i="19"/>
  <c r="Q67" i="20"/>
  <c r="H694" i="25"/>
  <c r="R15" i="19"/>
  <c r="R73" i="19"/>
  <c r="Q71" i="20"/>
  <c r="H697" i="25"/>
  <c r="Q111" i="20"/>
  <c r="Q247" i="20"/>
  <c r="H1713" i="25"/>
  <c r="J44" i="19"/>
  <c r="Q45" i="19"/>
  <c r="O73" i="19"/>
  <c r="J87" i="19"/>
  <c r="Q87" i="19" s="1"/>
  <c r="Q40" i="20"/>
  <c r="H687" i="25"/>
  <c r="Q236" i="20"/>
  <c r="H1626" i="25"/>
  <c r="J102" i="20"/>
  <c r="O102" i="20"/>
  <c r="Q102" i="20" s="1"/>
  <c r="F16" i="20"/>
  <c r="M16" i="20" s="1"/>
  <c r="M17" i="20"/>
  <c r="N17" i="20" s="1"/>
  <c r="I16" i="20"/>
  <c r="P16" i="20" s="1"/>
  <c r="P17" i="20"/>
  <c r="Q17" i="20" s="1"/>
  <c r="I206" i="20"/>
  <c r="P206" i="20" s="1"/>
  <c r="Q206" i="20" s="1"/>
  <c r="J48" i="20"/>
  <c r="O48" i="20"/>
  <c r="G199" i="20"/>
  <c r="L199" i="20"/>
  <c r="N199" i="20" s="1"/>
  <c r="I109" i="20"/>
  <c r="P109" i="20" s="1"/>
  <c r="P110" i="20"/>
  <c r="Q110" i="20" s="1"/>
  <c r="N231" i="20"/>
  <c r="D206" i="20"/>
  <c r="K206" i="20" s="1"/>
  <c r="K208" i="20"/>
  <c r="D84" i="20"/>
  <c r="K85" i="20"/>
  <c r="P39" i="20"/>
  <c r="Q39" i="20" s="1"/>
  <c r="I84" i="20"/>
  <c r="P84" i="20" s="1"/>
  <c r="G225" i="20"/>
  <c r="L225" i="20"/>
  <c r="N225" i="20" s="1"/>
  <c r="I142" i="20"/>
  <c r="P142" i="20" s="1"/>
  <c r="P143" i="20"/>
  <c r="J199" i="20"/>
  <c r="O199" i="20"/>
  <c r="Q199" i="20" s="1"/>
  <c r="N201" i="20"/>
  <c r="G102" i="20"/>
  <c r="L102" i="20"/>
  <c r="N102" i="20" s="1"/>
  <c r="D109" i="20"/>
  <c r="K109" i="20" s="1"/>
  <c r="K110" i="20"/>
  <c r="F39" i="20"/>
  <c r="M48" i="20"/>
  <c r="N48" i="20" s="1"/>
  <c r="J208" i="20"/>
  <c r="O208" i="20"/>
  <c r="Q208" i="20" s="1"/>
  <c r="J225" i="20"/>
  <c r="O225" i="20"/>
  <c r="D142" i="20"/>
  <c r="K142" i="20" s="1"/>
  <c r="K143" i="20"/>
  <c r="D16" i="20"/>
  <c r="K16" i="20" s="1"/>
  <c r="K17" i="20"/>
  <c r="F142" i="20"/>
  <c r="M142" i="20" s="1"/>
  <c r="M143" i="20"/>
  <c r="N143" i="20" s="1"/>
  <c r="N226" i="20"/>
  <c r="G48" i="20"/>
  <c r="H109" i="20"/>
  <c r="J110" i="20"/>
  <c r="H16" i="20"/>
  <c r="J17" i="20"/>
  <c r="G231" i="20"/>
  <c r="E84" i="20"/>
  <c r="G85" i="20"/>
  <c r="E109" i="20"/>
  <c r="G110" i="20"/>
  <c r="Q85" i="20"/>
  <c r="E16" i="20"/>
  <c r="G17" i="20"/>
  <c r="J39" i="20"/>
  <c r="H84" i="20"/>
  <c r="J85" i="20"/>
  <c r="Q143" i="20"/>
  <c r="E206" i="20"/>
  <c r="G208" i="20"/>
  <c r="H142" i="20"/>
  <c r="J143" i="20"/>
  <c r="E39" i="20"/>
  <c r="L39" i="20" s="1"/>
  <c r="J231" i="20"/>
  <c r="E142" i="20"/>
  <c r="G143" i="20"/>
  <c r="J60" i="19"/>
  <c r="Q72" i="19"/>
  <c r="G87" i="19"/>
  <c r="N87" i="19" s="1"/>
  <c r="N88" i="19"/>
  <c r="O88" i="19" s="1"/>
  <c r="K201" i="19"/>
  <c r="P201" i="19"/>
  <c r="R201" i="19" s="1"/>
  <c r="G60" i="19"/>
  <c r="N60" i="19" s="1"/>
  <c r="K121" i="19"/>
  <c r="P121" i="19"/>
  <c r="E87" i="19"/>
  <c r="L112" i="19"/>
  <c r="E60" i="19"/>
  <c r="L60" i="19" s="1"/>
  <c r="L61" i="19"/>
  <c r="E155" i="19"/>
  <c r="L156" i="19"/>
  <c r="H121" i="19"/>
  <c r="M121" i="19"/>
  <c r="O121" i="19" s="1"/>
  <c r="E44" i="19"/>
  <c r="L45" i="19"/>
  <c r="O112" i="19"/>
  <c r="E138" i="19"/>
  <c r="L139" i="19"/>
  <c r="G155" i="19"/>
  <c r="N156" i="19"/>
  <c r="O156" i="19" s="1"/>
  <c r="J138" i="19"/>
  <c r="Q138" i="19" s="1"/>
  <c r="Q139" i="19"/>
  <c r="R139" i="19" s="1"/>
  <c r="O201" i="19"/>
  <c r="H61" i="19"/>
  <c r="M61" i="19"/>
  <c r="O61" i="19" s="1"/>
  <c r="K61" i="19"/>
  <c r="P61" i="19"/>
  <c r="R61" i="19" s="1"/>
  <c r="O207" i="19"/>
  <c r="G138" i="19"/>
  <c r="N139" i="19"/>
  <c r="O139" i="19" s="1"/>
  <c r="J155" i="19"/>
  <c r="Q156" i="19"/>
  <c r="I44" i="19"/>
  <c r="P44" i="19" s="1"/>
  <c r="K45" i="19"/>
  <c r="F12" i="19"/>
  <c r="H13" i="19"/>
  <c r="F155" i="19"/>
  <c r="M155" i="19" s="1"/>
  <c r="H156" i="19"/>
  <c r="F72" i="19"/>
  <c r="M72" i="19" s="1"/>
  <c r="O72" i="19" s="1"/>
  <c r="H73" i="19"/>
  <c r="R88" i="19"/>
  <c r="I87" i="19"/>
  <c r="K88" i="19"/>
  <c r="R45" i="19"/>
  <c r="H88" i="19"/>
  <c r="R112" i="19"/>
  <c r="I155" i="19"/>
  <c r="P155" i="19" s="1"/>
  <c r="K156" i="19"/>
  <c r="I72" i="19"/>
  <c r="P72" i="19" s="1"/>
  <c r="R72" i="19" s="1"/>
  <c r="K73" i="19"/>
  <c r="K112" i="19"/>
  <c r="R156" i="19"/>
  <c r="P12" i="19"/>
  <c r="R12" i="19" s="1"/>
  <c r="R13" i="19"/>
  <c r="I138" i="19"/>
  <c r="P138" i="19" s="1"/>
  <c r="K139" i="19"/>
  <c r="F44" i="19"/>
  <c r="M44" i="19" s="1"/>
  <c r="O44" i="19" s="1"/>
  <c r="H45" i="19"/>
  <c r="F87" i="19"/>
  <c r="M12" i="19"/>
  <c r="O12" i="19" s="1"/>
  <c r="O13" i="19"/>
  <c r="F138" i="19"/>
  <c r="M138" i="19" s="1"/>
  <c r="H139" i="19"/>
  <c r="H207" i="19"/>
  <c r="H112" i="19"/>
  <c r="K207" i="19"/>
  <c r="R121" i="19"/>
  <c r="Q225" i="20" l="1"/>
  <c r="H1547" i="25"/>
  <c r="Q48" i="20"/>
  <c r="H728" i="25"/>
  <c r="J43" i="19"/>
  <c r="Q43" i="19" s="1"/>
  <c r="Q44" i="19"/>
  <c r="G142" i="20"/>
  <c r="L142" i="20"/>
  <c r="N142" i="20" s="1"/>
  <c r="J142" i="20"/>
  <c r="O142" i="20"/>
  <c r="Q142" i="20" s="1"/>
  <c r="G16" i="20"/>
  <c r="L16" i="20"/>
  <c r="N16" i="20" s="1"/>
  <c r="J16" i="20"/>
  <c r="O16" i="20"/>
  <c r="Q16" i="20" s="1"/>
  <c r="F38" i="20"/>
  <c r="M39" i="20"/>
  <c r="N39" i="20" s="1"/>
  <c r="K84" i="20"/>
  <c r="D38" i="20"/>
  <c r="J84" i="20"/>
  <c r="O84" i="20"/>
  <c r="Q84" i="20" s="1"/>
  <c r="G206" i="20"/>
  <c r="L206" i="20"/>
  <c r="N206" i="20" s="1"/>
  <c r="G109" i="20"/>
  <c r="L109" i="20"/>
  <c r="N109" i="20" s="1"/>
  <c r="H38" i="20"/>
  <c r="O38" i="20" s="1"/>
  <c r="J206" i="20"/>
  <c r="G84" i="20"/>
  <c r="L84" i="20"/>
  <c r="N84" i="20" s="1"/>
  <c r="J109" i="20"/>
  <c r="O109" i="20"/>
  <c r="Q109" i="20" s="1"/>
  <c r="I38" i="20"/>
  <c r="O249" i="20"/>
  <c r="G39" i="20"/>
  <c r="E38" i="20"/>
  <c r="L38" i="20" s="1"/>
  <c r="K87" i="19"/>
  <c r="P87" i="19"/>
  <c r="R87" i="19" s="1"/>
  <c r="L138" i="19"/>
  <c r="Q155" i="19"/>
  <c r="J154" i="19"/>
  <c r="Q60" i="19"/>
  <c r="H87" i="19"/>
  <c r="M87" i="19"/>
  <c r="O87" i="19" s="1"/>
  <c r="N155" i="19"/>
  <c r="O155" i="19" s="1"/>
  <c r="G154" i="19"/>
  <c r="N154" i="19" s="1"/>
  <c r="N138" i="19"/>
  <c r="O138" i="19" s="1"/>
  <c r="E43" i="19"/>
  <c r="L43" i="19" s="1"/>
  <c r="L44" i="19"/>
  <c r="E154" i="19"/>
  <c r="L154" i="19" s="1"/>
  <c r="L155" i="19"/>
  <c r="L87" i="19"/>
  <c r="H138" i="19"/>
  <c r="F43" i="19"/>
  <c r="H44" i="19"/>
  <c r="R138" i="19"/>
  <c r="K72" i="19"/>
  <c r="I60" i="19"/>
  <c r="P60" i="19" s="1"/>
  <c r="R60" i="19" s="1"/>
  <c r="I43" i="19"/>
  <c r="K44" i="19"/>
  <c r="K138" i="19"/>
  <c r="R155" i="19"/>
  <c r="K155" i="19"/>
  <c r="I154" i="19"/>
  <c r="H12" i="19"/>
  <c r="R44" i="19"/>
  <c r="H72" i="19"/>
  <c r="F60" i="19"/>
  <c r="F154" i="19"/>
  <c r="H155" i="19"/>
  <c r="G137" i="19" l="1"/>
  <c r="L249" i="20"/>
  <c r="J38" i="20"/>
  <c r="H249" i="20"/>
  <c r="F249" i="20"/>
  <c r="M38" i="20"/>
  <c r="M249" i="20" s="1"/>
  <c r="N249" i="20" s="1"/>
  <c r="I249" i="20"/>
  <c r="P38" i="20"/>
  <c r="P249" i="20" s="1"/>
  <c r="Q249" i="20" s="1"/>
  <c r="D249" i="20"/>
  <c r="K38" i="20"/>
  <c r="K249" i="20" s="1"/>
  <c r="E249" i="20"/>
  <c r="G249" i="20" s="1"/>
  <c r="G38" i="20"/>
  <c r="H154" i="19"/>
  <c r="M154" i="19"/>
  <c r="O154" i="19" s="1"/>
  <c r="G220" i="19"/>
  <c r="N137" i="19"/>
  <c r="N220" i="19" s="1"/>
  <c r="J137" i="19"/>
  <c r="Q154" i="19"/>
  <c r="E137" i="19"/>
  <c r="H60" i="19"/>
  <c r="M60" i="19"/>
  <c r="O60" i="19" s="1"/>
  <c r="K43" i="19"/>
  <c r="P43" i="19"/>
  <c r="R43" i="19" s="1"/>
  <c r="K154" i="19"/>
  <c r="P154" i="19"/>
  <c r="H43" i="19"/>
  <c r="M43" i="19"/>
  <c r="I137" i="19"/>
  <c r="F137" i="19"/>
  <c r="K60" i="19"/>
  <c r="J249" i="20" l="1"/>
  <c r="N38" i="20"/>
  <c r="Q38" i="20"/>
  <c r="H137" i="19"/>
  <c r="M137" i="19"/>
  <c r="O137" i="19" s="1"/>
  <c r="O43" i="19"/>
  <c r="M220" i="19"/>
  <c r="O220" i="19" s="1"/>
  <c r="L137" i="19"/>
  <c r="L220" i="19" s="1"/>
  <c r="E220" i="19"/>
  <c r="K137" i="19"/>
  <c r="P137" i="19"/>
  <c r="I220" i="19"/>
  <c r="R154" i="19"/>
  <c r="Q137" i="19"/>
  <c r="Q220" i="19" s="1"/>
  <c r="J220" i="19"/>
  <c r="F220" i="19"/>
  <c r="H220" i="19" s="1"/>
  <c r="R137" i="19" l="1"/>
  <c r="P220" i="19"/>
  <c r="R220" i="19" s="1"/>
  <c r="K220" i="19"/>
  <c r="R15" i="2" l="1"/>
  <c r="R16" i="2"/>
  <c r="R18" i="2"/>
  <c r="R20" i="2"/>
  <c r="R21" i="2"/>
  <c r="R22" i="2"/>
  <c r="R23" i="2"/>
  <c r="R24" i="2"/>
  <c r="R26" i="2"/>
  <c r="R28" i="2"/>
  <c r="R29" i="2"/>
  <c r="R30" i="2"/>
  <c r="R31" i="2"/>
  <c r="R33" i="2"/>
  <c r="R34" i="2"/>
  <c r="R35" i="2"/>
  <c r="R36" i="2"/>
  <c r="R37" i="2"/>
  <c r="R38" i="2"/>
  <c r="R39" i="2"/>
  <c r="R41" i="2"/>
  <c r="R42" i="2"/>
  <c r="R43" i="2"/>
  <c r="R45" i="2"/>
  <c r="R46" i="2"/>
  <c r="R47" i="2"/>
  <c r="R48" i="2"/>
  <c r="R49" i="2"/>
  <c r="R50" i="2"/>
  <c r="R51" i="2"/>
  <c r="R52" i="2"/>
  <c r="R53" i="2"/>
  <c r="R55" i="2"/>
  <c r="R56" i="2"/>
  <c r="R57" i="2"/>
  <c r="R58" i="2"/>
  <c r="R59" i="2"/>
  <c r="R61" i="2"/>
  <c r="R62" i="2"/>
  <c r="R63" i="2"/>
  <c r="R64" i="2"/>
  <c r="R66" i="2"/>
  <c r="R67" i="2"/>
  <c r="R69" i="2"/>
  <c r="R70" i="2"/>
  <c r="R72" i="2"/>
  <c r="R73" i="2"/>
  <c r="R74" i="2"/>
  <c r="R75" i="2"/>
  <c r="R76" i="2"/>
  <c r="R77" i="2"/>
  <c r="R80" i="2"/>
  <c r="R81" i="2"/>
  <c r="R82" i="2"/>
  <c r="R83" i="2"/>
  <c r="R84" i="2"/>
  <c r="R85" i="2"/>
  <c r="R87" i="2"/>
  <c r="R88" i="2"/>
  <c r="R90" i="2"/>
  <c r="R91" i="2"/>
  <c r="R93" i="2"/>
  <c r="R94" i="2"/>
  <c r="R96" i="2"/>
  <c r="R97" i="2"/>
  <c r="R99" i="2"/>
  <c r="R100" i="2"/>
  <c r="R101" i="2"/>
  <c r="R102" i="2"/>
  <c r="R103" i="2"/>
  <c r="R104" i="2"/>
  <c r="R106" i="2"/>
  <c r="R107" i="2"/>
  <c r="R108" i="2"/>
  <c r="R109" i="2"/>
  <c r="R110" i="2"/>
  <c r="R111" i="2"/>
  <c r="R112" i="2"/>
  <c r="R113" i="2"/>
  <c r="R114" i="2"/>
  <c r="R116" i="2"/>
  <c r="R117" i="2"/>
  <c r="R118" i="2"/>
  <c r="R119" i="2"/>
  <c r="R121" i="2"/>
  <c r="R122" i="2"/>
  <c r="R124" i="2"/>
  <c r="R125" i="2"/>
  <c r="R126" i="2"/>
  <c r="R127" i="2"/>
  <c r="R128" i="2"/>
  <c r="R129" i="2"/>
  <c r="R130" i="2"/>
  <c r="R133" i="2"/>
  <c r="R134" i="2"/>
  <c r="R135" i="2"/>
  <c r="R136" i="2"/>
  <c r="R137" i="2"/>
  <c r="R138" i="2"/>
  <c r="R139" i="2"/>
  <c r="R141" i="2"/>
  <c r="R142" i="2"/>
  <c r="R143" i="2"/>
  <c r="R144" i="2"/>
  <c r="R145" i="2"/>
  <c r="R146" i="2"/>
  <c r="R149" i="2"/>
  <c r="R150" i="2"/>
  <c r="R151" i="2"/>
  <c r="R152" i="2"/>
  <c r="R153" i="2"/>
  <c r="R154" i="2"/>
  <c r="R155" i="2"/>
  <c r="R156" i="2"/>
  <c r="R157" i="2"/>
  <c r="R158" i="2"/>
  <c r="R160" i="2"/>
  <c r="R161" i="2"/>
  <c r="R163" i="2"/>
  <c r="R164" i="2"/>
  <c r="R166" i="2"/>
  <c r="R167" i="2"/>
  <c r="R168" i="2"/>
  <c r="R171" i="2"/>
  <c r="R172" i="2"/>
  <c r="R173" i="2"/>
  <c r="R175" i="2"/>
  <c r="R176" i="2"/>
  <c r="R177" i="2"/>
  <c r="R178" i="2"/>
  <c r="R179" i="2"/>
  <c r="R180" i="2"/>
  <c r="R182" i="2"/>
  <c r="R185" i="2"/>
  <c r="R186" i="2"/>
  <c r="R187" i="2"/>
  <c r="R188" i="2"/>
  <c r="R190" i="2"/>
  <c r="R191" i="2"/>
  <c r="R192" i="2"/>
  <c r="R194" i="2"/>
  <c r="R195" i="2"/>
  <c r="R196" i="2"/>
  <c r="R198" i="2"/>
  <c r="R199" i="2"/>
  <c r="R201" i="2"/>
  <c r="R202" i="2"/>
  <c r="R203" i="2"/>
  <c r="R204" i="2"/>
  <c r="R206" i="2"/>
  <c r="R207" i="2"/>
  <c r="R208" i="2"/>
  <c r="R209" i="2"/>
  <c r="R210" i="2"/>
  <c r="R211" i="2"/>
  <c r="R212" i="2"/>
  <c r="R213" i="2"/>
  <c r="R214" i="2"/>
  <c r="R215" i="2"/>
  <c r="R216" i="2"/>
  <c r="R218" i="2"/>
  <c r="R219" i="2"/>
  <c r="R220" i="2"/>
  <c r="R222" i="2"/>
  <c r="R223" i="2"/>
  <c r="R224" i="2"/>
  <c r="R225" i="2"/>
  <c r="R226" i="2"/>
  <c r="R227" i="2"/>
  <c r="R230" i="2"/>
  <c r="R231" i="2"/>
  <c r="R233" i="2"/>
  <c r="R234" i="2"/>
  <c r="R235" i="2"/>
  <c r="R237" i="2"/>
  <c r="R239" i="2"/>
  <c r="R240" i="2"/>
  <c r="R241" i="2"/>
  <c r="R242" i="2"/>
  <c r="R243" i="2"/>
  <c r="R244" i="2"/>
  <c r="R245" i="2"/>
  <c r="R246" i="2"/>
  <c r="R247" i="2"/>
  <c r="R248" i="2"/>
  <c r="R249" i="2"/>
  <c r="R250" i="2"/>
  <c r="R251" i="2"/>
  <c r="R252" i="2"/>
  <c r="R255" i="2"/>
  <c r="R256" i="2"/>
  <c r="R257" i="2"/>
  <c r="R259" i="2"/>
  <c r="R260" i="2"/>
  <c r="R261" i="2"/>
  <c r="R263" i="2"/>
  <c r="R264" i="2"/>
  <c r="R266" i="2"/>
  <c r="R267" i="2"/>
  <c r="R268" i="2"/>
  <c r="R269" i="2"/>
  <c r="R271" i="2"/>
  <c r="R272" i="2"/>
  <c r="R273" i="2"/>
  <c r="R274" i="2"/>
  <c r="R276" i="2"/>
  <c r="R277" i="2"/>
  <c r="R278" i="2"/>
  <c r="R279" i="2"/>
  <c r="R280" i="2"/>
  <c r="R281" i="2"/>
  <c r="R282" i="2"/>
  <c r="R283" i="2"/>
  <c r="R284" i="2"/>
  <c r="R285" i="2"/>
  <c r="R288" i="2"/>
  <c r="R289" i="2"/>
  <c r="R290" i="2"/>
  <c r="R291" i="2"/>
  <c r="R293" i="2"/>
  <c r="R294" i="2"/>
  <c r="R295" i="2"/>
  <c r="R297" i="2"/>
  <c r="R298" i="2"/>
  <c r="R300" i="2"/>
  <c r="R301" i="2"/>
  <c r="R302" i="2"/>
  <c r="R305" i="2"/>
  <c r="R306" i="2"/>
  <c r="R307" i="2"/>
  <c r="R309" i="2"/>
  <c r="R310" i="2"/>
  <c r="R311" i="2"/>
  <c r="R313" i="2"/>
  <c r="R314" i="2"/>
  <c r="R315" i="2"/>
  <c r="R317" i="2"/>
  <c r="R318" i="2"/>
  <c r="R319" i="2"/>
  <c r="R320" i="2"/>
  <c r="R322" i="2"/>
  <c r="R323" i="2"/>
  <c r="R325" i="2"/>
  <c r="R326" i="2"/>
  <c r="R327" i="2"/>
  <c r="R329" i="2"/>
  <c r="R330" i="2"/>
  <c r="R331" i="2"/>
  <c r="R332" i="2"/>
  <c r="R333" i="2"/>
  <c r="R334" i="2"/>
  <c r="R336" i="2"/>
  <c r="R337" i="2"/>
  <c r="R338" i="2"/>
  <c r="R339" i="2"/>
  <c r="R340" i="2"/>
  <c r="R343" i="2"/>
  <c r="R345" i="2"/>
  <c r="R346" i="2"/>
  <c r="R347" i="2"/>
  <c r="R348" i="2"/>
  <c r="R349" i="2"/>
  <c r="R350" i="2"/>
  <c r="R351" i="2"/>
  <c r="R352" i="2"/>
  <c r="R353" i="2"/>
  <c r="R354" i="2"/>
  <c r="R355" i="2"/>
  <c r="R356" i="2"/>
  <c r="R358" i="2"/>
  <c r="R359" i="2"/>
  <c r="R360" i="2"/>
  <c r="R361" i="2"/>
  <c r="R362" i="2"/>
  <c r="R363" i="2"/>
  <c r="R364" i="2"/>
  <c r="R365" i="2"/>
  <c r="R366" i="2"/>
  <c r="R367" i="2"/>
  <c r="R368" i="2"/>
  <c r="R370" i="2"/>
  <c r="R371" i="2"/>
  <c r="R372" i="2"/>
  <c r="R373" i="2"/>
  <c r="R374" i="2"/>
  <c r="R375" i="2"/>
  <c r="R376" i="2"/>
  <c r="R377" i="2"/>
  <c r="R378" i="2"/>
  <c r="R379" i="2"/>
  <c r="R380" i="2"/>
  <c r="R383" i="2"/>
  <c r="R384" i="2"/>
  <c r="R385" i="2"/>
  <c r="R386" i="2"/>
  <c r="R387" i="2"/>
  <c r="R388" i="2"/>
  <c r="R389" i="2"/>
  <c r="R390" i="2"/>
  <c r="R391" i="2"/>
  <c r="R392" i="2"/>
  <c r="R393" i="2"/>
  <c r="R395" i="2"/>
  <c r="R396" i="2"/>
  <c r="R397" i="2"/>
  <c r="R398" i="2"/>
  <c r="R399" i="2"/>
  <c r="R400" i="2"/>
  <c r="R401" i="2"/>
  <c r="R402" i="2"/>
  <c r="R403" i="2"/>
  <c r="R404" i="2"/>
  <c r="R405" i="2"/>
  <c r="R407" i="2"/>
  <c r="R408" i="2"/>
  <c r="R409" i="2"/>
  <c r="R410" i="2"/>
  <c r="R411" i="2"/>
  <c r="R412" i="2"/>
  <c r="R413" i="2"/>
  <c r="R414" i="2"/>
  <c r="R415" i="2"/>
  <c r="R416" i="2"/>
  <c r="R417" i="2"/>
  <c r="R420" i="2"/>
  <c r="R421" i="2"/>
  <c r="R422" i="2"/>
  <c r="R423" i="2"/>
  <c r="R424" i="2"/>
  <c r="R425" i="2"/>
  <c r="R426" i="2"/>
  <c r="R427" i="2"/>
  <c r="R428" i="2"/>
  <c r="R429" i="2"/>
  <c r="R430" i="2"/>
  <c r="R432" i="2"/>
  <c r="R433" i="2"/>
  <c r="R434" i="2"/>
  <c r="R435" i="2"/>
  <c r="R436" i="2"/>
  <c r="R437" i="2"/>
  <c r="R438" i="2"/>
  <c r="R439" i="2"/>
  <c r="R440" i="2"/>
  <c r="R441" i="2"/>
  <c r="R442" i="2"/>
  <c r="R444" i="2"/>
  <c r="R445" i="2"/>
  <c r="R446" i="2"/>
  <c r="R447" i="2"/>
  <c r="R448" i="2"/>
  <c r="R449" i="2"/>
  <c r="R450" i="2"/>
  <c r="R451" i="2"/>
  <c r="R452" i="2"/>
  <c r="R453" i="2"/>
  <c r="R454" i="2"/>
  <c r="R455" i="2"/>
  <c r="R456" i="2"/>
  <c r="R457" i="2"/>
  <c r="R459" i="2"/>
  <c r="R460" i="2"/>
  <c r="R461" i="2"/>
  <c r="R462" i="2"/>
  <c r="R463" i="2"/>
  <c r="R465" i="2"/>
  <c r="R466" i="2"/>
  <c r="R467" i="2"/>
  <c r="R468" i="2"/>
  <c r="R472" i="2"/>
  <c r="R473" i="2"/>
  <c r="R474" i="2"/>
  <c r="R475" i="2"/>
  <c r="R476" i="2"/>
  <c r="R477" i="2"/>
  <c r="R478" i="2"/>
  <c r="R479" i="2"/>
  <c r="R480" i="2"/>
  <c r="R481" i="2"/>
  <c r="R482" i="2"/>
  <c r="R484" i="2"/>
  <c r="R485" i="2"/>
  <c r="R486" i="2"/>
  <c r="R487" i="2"/>
  <c r="R488" i="2"/>
  <c r="R489" i="2"/>
  <c r="R491" i="2"/>
  <c r="R492" i="2"/>
  <c r="R493" i="2"/>
  <c r="R494" i="2"/>
  <c r="R495" i="2"/>
  <c r="R496" i="2"/>
  <c r="R498" i="2"/>
  <c r="R499" i="2"/>
  <c r="R500" i="2"/>
  <c r="R501" i="2"/>
  <c r="R503" i="2"/>
  <c r="R504" i="2"/>
  <c r="R505" i="2"/>
  <c r="R506" i="2"/>
  <c r="R507" i="2"/>
  <c r="R508" i="2"/>
  <c r="R510" i="2"/>
  <c r="R511" i="2"/>
  <c r="R513" i="2"/>
  <c r="R514" i="2"/>
  <c r="R515" i="2"/>
  <c r="R516" i="2"/>
  <c r="R517" i="2"/>
  <c r="R518" i="2"/>
  <c r="R519" i="2"/>
  <c r="R521" i="2"/>
  <c r="R522" i="2"/>
  <c r="R524" i="2"/>
  <c r="R525" i="2"/>
  <c r="R526" i="2"/>
  <c r="R527" i="2"/>
  <c r="R528" i="2"/>
  <c r="R531" i="2"/>
  <c r="R532" i="2"/>
  <c r="R534" i="2"/>
  <c r="R535" i="2"/>
  <c r="R536" i="2"/>
  <c r="R538" i="2"/>
  <c r="R539" i="2"/>
  <c r="R540" i="2"/>
  <c r="R541" i="2"/>
  <c r="R542" i="2"/>
  <c r="R543" i="2"/>
  <c r="R544" i="2"/>
  <c r="R546" i="2"/>
  <c r="R547" i="2"/>
  <c r="R548" i="2"/>
  <c r="R549" i="2"/>
  <c r="R550" i="2"/>
  <c r="R553" i="2"/>
  <c r="R554" i="2"/>
  <c r="R555" i="2"/>
  <c r="R556" i="2"/>
  <c r="R557" i="2"/>
  <c r="R558" i="2"/>
  <c r="R559" i="2"/>
  <c r="R561" i="2"/>
  <c r="R562" i="2"/>
  <c r="R563" i="2"/>
  <c r="R564" i="2"/>
  <c r="R565" i="2"/>
  <c r="R566" i="2"/>
  <c r="R567" i="2"/>
  <c r="R568" i="2"/>
  <c r="R570" i="2"/>
  <c r="R571" i="2"/>
  <c r="R573" i="2"/>
  <c r="R574" i="2"/>
  <c r="R575" i="2"/>
  <c r="R576" i="2"/>
  <c r="R577" i="2"/>
  <c r="R578" i="2"/>
  <c r="R579" i="2"/>
  <c r="R581" i="2"/>
  <c r="R582" i="2"/>
  <c r="R583" i="2"/>
  <c r="R584" i="2"/>
  <c r="R585" i="2"/>
  <c r="R587" i="2"/>
  <c r="R588" i="2"/>
  <c r="R589" i="2"/>
  <c r="R590" i="2"/>
  <c r="R591" i="2"/>
  <c r="R593" i="2"/>
  <c r="R594" i="2"/>
  <c r="R595" i="2"/>
  <c r="R596" i="2"/>
  <c r="R597" i="2"/>
  <c r="R598" i="2"/>
  <c r="R599" i="2"/>
  <c r="R600" i="2"/>
  <c r="R602" i="2"/>
  <c r="R603" i="2"/>
  <c r="R604" i="2"/>
  <c r="R605" i="2"/>
  <c r="R606" i="2"/>
  <c r="R607" i="2"/>
  <c r="R608" i="2"/>
  <c r="R609" i="2"/>
  <c r="R610" i="2"/>
  <c r="R611" i="2"/>
  <c r="R613" i="2"/>
  <c r="R614" i="2"/>
  <c r="R615" i="2"/>
  <c r="R616" i="2"/>
  <c r="R617" i="2"/>
  <c r="R618" i="2"/>
  <c r="R619" i="2"/>
  <c r="R620" i="2"/>
  <c r="R621" i="2"/>
  <c r="R622" i="2"/>
  <c r="R624" i="2"/>
  <c r="R625" i="2"/>
  <c r="R626" i="2"/>
  <c r="R627" i="2"/>
  <c r="R629" i="2"/>
  <c r="R630" i="2"/>
  <c r="R631" i="2"/>
  <c r="R633" i="2"/>
  <c r="R634" i="2"/>
  <c r="R635" i="2"/>
  <c r="R637" i="2"/>
  <c r="R638" i="2"/>
  <c r="R639" i="2"/>
  <c r="R641" i="2"/>
  <c r="R642" i="2"/>
  <c r="R644" i="2"/>
  <c r="R645" i="2"/>
  <c r="R646" i="2"/>
  <c r="R647" i="2"/>
  <c r="R649" i="2"/>
  <c r="R650" i="2"/>
  <c r="R651" i="2"/>
  <c r="R653" i="2"/>
  <c r="R654" i="2"/>
  <c r="R655" i="2"/>
  <c r="R656" i="2"/>
  <c r="R658" i="2"/>
  <c r="R659" i="2"/>
  <c r="R660" i="2"/>
  <c r="R662" i="2"/>
  <c r="R663" i="2"/>
  <c r="R664" i="2"/>
  <c r="R666" i="2"/>
  <c r="R667" i="2"/>
  <c r="R669" i="2"/>
  <c r="R670" i="2"/>
  <c r="R672" i="2"/>
  <c r="R673" i="2"/>
  <c r="R675" i="2"/>
  <c r="R676" i="2"/>
  <c r="R678" i="2"/>
  <c r="R679" i="2"/>
  <c r="R681" i="2"/>
  <c r="R682" i="2"/>
  <c r="R684" i="2"/>
  <c r="R685" i="2"/>
  <c r="R686" i="2"/>
  <c r="R687" i="2"/>
  <c r="R688" i="2"/>
  <c r="R689" i="2"/>
  <c r="R690" i="2"/>
  <c r="R692" i="2"/>
  <c r="R693" i="2"/>
  <c r="R695" i="2"/>
  <c r="R696" i="2"/>
  <c r="R698" i="2"/>
  <c r="R699" i="2"/>
  <c r="R700" i="2"/>
  <c r="R702" i="2"/>
  <c r="R703" i="2"/>
  <c r="R705" i="2"/>
  <c r="R706" i="2"/>
  <c r="R708" i="2"/>
  <c r="R709" i="2"/>
  <c r="R711" i="2"/>
  <c r="R712" i="2"/>
  <c r="R714" i="2"/>
  <c r="R715" i="2"/>
  <c r="R716" i="2"/>
  <c r="R717" i="2"/>
  <c r="R718" i="2"/>
  <c r="R719" i="2"/>
  <c r="R720" i="2"/>
  <c r="R721" i="2"/>
  <c r="R722" i="2"/>
  <c r="R723" i="2"/>
  <c r="R724" i="2"/>
  <c r="R726" i="2"/>
  <c r="R727" i="2"/>
  <c r="R728" i="2"/>
  <c r="R729" i="2"/>
  <c r="R730" i="2"/>
  <c r="R732" i="2"/>
  <c r="R733" i="2"/>
  <c r="R734" i="2"/>
  <c r="R735" i="2"/>
  <c r="R736" i="2"/>
  <c r="R737" i="2"/>
  <c r="R738" i="2"/>
  <c r="R739" i="2"/>
  <c r="R740" i="2"/>
  <c r="R742" i="2"/>
  <c r="R744" i="2"/>
  <c r="R745" i="2"/>
  <c r="R746" i="2"/>
  <c r="R747" i="2"/>
  <c r="R748" i="2"/>
  <c r="R750" i="2"/>
  <c r="R751" i="2"/>
  <c r="R752" i="2"/>
  <c r="R754" i="2"/>
  <c r="R755" i="2"/>
  <c r="R757" i="2"/>
  <c r="R758" i="2"/>
  <c r="R760" i="2"/>
  <c r="R761" i="2"/>
  <c r="R763" i="2"/>
  <c r="R764" i="2"/>
  <c r="R766" i="2"/>
  <c r="R767" i="2"/>
  <c r="R769" i="2"/>
  <c r="R771" i="2"/>
  <c r="R772" i="2"/>
  <c r="R774" i="2"/>
  <c r="R775" i="2"/>
  <c r="R776" i="2"/>
  <c r="R777" i="2"/>
  <c r="R779" i="2"/>
  <c r="R780" i="2"/>
  <c r="R781" i="2"/>
  <c r="R783" i="2"/>
  <c r="R784" i="2"/>
  <c r="R785" i="2"/>
  <c r="R786" i="2"/>
  <c r="R787" i="2"/>
  <c r="R788" i="2"/>
  <c r="R789" i="2"/>
  <c r="R792" i="2"/>
  <c r="R793" i="2"/>
  <c r="R794" i="2"/>
  <c r="R795" i="2"/>
  <c r="R796" i="2"/>
  <c r="R797" i="2"/>
  <c r="R798" i="2"/>
  <c r="R799" i="2"/>
  <c r="R800" i="2"/>
  <c r="R801" i="2"/>
  <c r="R802" i="2"/>
  <c r="R803" i="2"/>
  <c r="R805" i="2"/>
  <c r="R806" i="2"/>
  <c r="R807" i="2"/>
  <c r="R808" i="2"/>
  <c r="R810" i="2"/>
  <c r="R811" i="2"/>
  <c r="R812" i="2"/>
  <c r="R813" i="2"/>
  <c r="R814" i="2"/>
  <c r="R815" i="2"/>
  <c r="R816" i="2"/>
  <c r="R817" i="2"/>
  <c r="R819" i="2"/>
  <c r="R820" i="2"/>
  <c r="R821" i="2"/>
  <c r="R822" i="2"/>
  <c r="R823" i="2"/>
  <c r="R824" i="2"/>
  <c r="R825" i="2"/>
  <c r="R828" i="2"/>
  <c r="R829" i="2"/>
  <c r="R830" i="2"/>
  <c r="R831" i="2"/>
  <c r="R832" i="2"/>
  <c r="R833" i="2"/>
  <c r="R836" i="2"/>
  <c r="R837" i="2"/>
  <c r="R838" i="2"/>
  <c r="R839" i="2"/>
  <c r="R840" i="2"/>
  <c r="R841" i="2"/>
  <c r="R842" i="2"/>
  <c r="R844" i="2"/>
  <c r="R845" i="2"/>
  <c r="R846" i="2"/>
  <c r="R847" i="2"/>
  <c r="R848" i="2"/>
  <c r="R849" i="2"/>
  <c r="R850" i="2"/>
  <c r="R851" i="2"/>
  <c r="R852" i="2"/>
  <c r="R854" i="2"/>
  <c r="R855" i="2"/>
  <c r="R857" i="2"/>
  <c r="R858" i="2"/>
  <c r="R859" i="2"/>
  <c r="R860" i="2"/>
  <c r="R861" i="2"/>
  <c r="R862" i="2"/>
  <c r="R863" i="2"/>
  <c r="R864" i="2"/>
  <c r="R865" i="2"/>
  <c r="R866" i="2"/>
  <c r="R868" i="2"/>
  <c r="R869" i="2"/>
  <c r="R870" i="2"/>
  <c r="R872" i="2"/>
  <c r="R873" i="2"/>
  <c r="R874" i="2"/>
  <c r="R875" i="2"/>
  <c r="R876" i="2"/>
  <c r="R877" i="2"/>
  <c r="R878" i="2"/>
  <c r="R879" i="2"/>
  <c r="R880" i="2"/>
  <c r="R883" i="2"/>
  <c r="R884" i="2"/>
  <c r="R885" i="2"/>
  <c r="R886" i="2"/>
  <c r="R887" i="2"/>
  <c r="R888" i="2"/>
  <c r="R889" i="2"/>
  <c r="R890" i="2"/>
  <c r="R892" i="2"/>
  <c r="R893" i="2"/>
  <c r="R894" i="2"/>
  <c r="R895" i="2"/>
  <c r="R896" i="2"/>
  <c r="R897" i="2"/>
  <c r="R898" i="2"/>
  <c r="R899" i="2"/>
  <c r="R900" i="2"/>
  <c r="R901" i="2"/>
  <c r="R902" i="2"/>
  <c r="R907" i="2"/>
  <c r="R908" i="2"/>
  <c r="R910" i="2"/>
  <c r="R911" i="2"/>
  <c r="R912" i="2"/>
  <c r="R913" i="2"/>
  <c r="R914" i="2"/>
  <c r="R915" i="2"/>
  <c r="R916" i="2"/>
  <c r="R918" i="2"/>
  <c r="R919" i="2"/>
  <c r="R920" i="2"/>
  <c r="R921" i="2"/>
  <c r="R922" i="2"/>
  <c r="R924" i="2"/>
  <c r="R925" i="2"/>
  <c r="R926" i="2"/>
  <c r="R927" i="2"/>
  <c r="R928" i="2"/>
  <c r="R929" i="2"/>
  <c r="R931" i="2"/>
  <c r="R932" i="2"/>
  <c r="R934" i="2"/>
  <c r="R935" i="2"/>
  <c r="R936" i="2"/>
  <c r="R937" i="2"/>
  <c r="R938" i="2"/>
  <c r="R939" i="2"/>
  <c r="R940" i="2"/>
  <c r="R942" i="2"/>
  <c r="R943" i="2"/>
  <c r="R945" i="2"/>
  <c r="R946" i="2"/>
  <c r="R948" i="2"/>
  <c r="R949" i="2"/>
  <c r="R951" i="2"/>
  <c r="R952" i="2"/>
  <c r="R953" i="2"/>
  <c r="R954" i="2"/>
  <c r="R955" i="2"/>
  <c r="R956" i="2"/>
  <c r="R958" i="2"/>
  <c r="R959" i="2"/>
  <c r="R962" i="2"/>
  <c r="R963" i="2"/>
  <c r="R964" i="2"/>
  <c r="R965" i="2"/>
  <c r="R966" i="2"/>
  <c r="R968" i="2"/>
  <c r="R969" i="2"/>
  <c r="R970" i="2"/>
  <c r="R971" i="2"/>
  <c r="R972" i="2"/>
  <c r="R973" i="2"/>
  <c r="R975" i="2"/>
  <c r="R976" i="2"/>
  <c r="R978" i="2"/>
  <c r="R979" i="2"/>
  <c r="R981" i="2"/>
  <c r="R983" i="2"/>
  <c r="R984" i="2"/>
  <c r="R986" i="2"/>
  <c r="R987" i="2"/>
  <c r="R989" i="2"/>
  <c r="R990" i="2"/>
  <c r="R991" i="2"/>
  <c r="R993" i="2"/>
  <c r="R994" i="2"/>
  <c r="R996" i="2"/>
  <c r="R997" i="2"/>
  <c r="R998" i="2"/>
  <c r="R999" i="2"/>
  <c r="R1000" i="2"/>
  <c r="R1001" i="2"/>
  <c r="R1003" i="2"/>
  <c r="R1004" i="2"/>
  <c r="R1006" i="2"/>
  <c r="R1007" i="2"/>
  <c r="R1008" i="2"/>
  <c r="R1010" i="2"/>
  <c r="R1011" i="2"/>
  <c r="R1013" i="2"/>
  <c r="R1014" i="2"/>
  <c r="R1015" i="2"/>
  <c r="R1018" i="2"/>
  <c r="R1019" i="2"/>
  <c r="R1020" i="2"/>
  <c r="R1022" i="2"/>
  <c r="R1023" i="2"/>
  <c r="R1024" i="2"/>
  <c r="R1025" i="2"/>
  <c r="R1026" i="2"/>
  <c r="R1027" i="2"/>
  <c r="R1028" i="2"/>
  <c r="R1029" i="2"/>
  <c r="R1030" i="2"/>
  <c r="R1031" i="2"/>
  <c r="R1032" i="2"/>
  <c r="R1033" i="2"/>
  <c r="R1034" i="2"/>
  <c r="R1036" i="2"/>
  <c r="R1037" i="2"/>
  <c r="R1039" i="2"/>
  <c r="R1040" i="2"/>
  <c r="R1042" i="2"/>
  <c r="R1043" i="2"/>
  <c r="R1045" i="2"/>
  <c r="R1046" i="2"/>
  <c r="R1048" i="2"/>
  <c r="R1049" i="2"/>
  <c r="R1050" i="2"/>
  <c r="R1051" i="2"/>
  <c r="R1052" i="2"/>
  <c r="R1053" i="2"/>
  <c r="R1055" i="2"/>
  <c r="R1056" i="2"/>
  <c r="R1058" i="2"/>
  <c r="R1059" i="2"/>
  <c r="R1061" i="2"/>
  <c r="R1063" i="2"/>
  <c r="R1064" i="2"/>
  <c r="R1065" i="2"/>
  <c r="R1066" i="2"/>
  <c r="R1068" i="2"/>
  <c r="R1069" i="2"/>
  <c r="R1070" i="2"/>
  <c r="R1073" i="2"/>
  <c r="R1074" i="2"/>
  <c r="R1075" i="2"/>
  <c r="R1076" i="2"/>
  <c r="R1078" i="2"/>
  <c r="R1079" i="2"/>
  <c r="R1080" i="2"/>
  <c r="R1081" i="2"/>
  <c r="R1082" i="2"/>
  <c r="R1083" i="2"/>
  <c r="R1084" i="2"/>
  <c r="R1085" i="2"/>
  <c r="R1087" i="2"/>
  <c r="R1088" i="2"/>
  <c r="R1090" i="2"/>
  <c r="R1093" i="2"/>
  <c r="R1097" i="2"/>
  <c r="R1098" i="2"/>
  <c r="R1099" i="2"/>
  <c r="R1100" i="2"/>
  <c r="R1102" i="2"/>
  <c r="R1103" i="2"/>
  <c r="R1104" i="2"/>
  <c r="R1105" i="2"/>
  <c r="R1106" i="2"/>
  <c r="R1107" i="2"/>
  <c r="R1108" i="2"/>
  <c r="R1109" i="2"/>
  <c r="R1110" i="2"/>
  <c r="R1111" i="2"/>
  <c r="R1112" i="2"/>
  <c r="R1113" i="2"/>
  <c r="R1114" i="2"/>
  <c r="R1115" i="2"/>
  <c r="R1116" i="2"/>
  <c r="R1117" i="2"/>
  <c r="R1118" i="2"/>
  <c r="R1119" i="2"/>
  <c r="R1120" i="2"/>
  <c r="R1121" i="2"/>
  <c r="R1122" i="2"/>
  <c r="R1123" i="2"/>
  <c r="R1124" i="2"/>
  <c r="R1125" i="2"/>
  <c r="R1126" i="2"/>
  <c r="R1129" i="2"/>
  <c r="R1130" i="2"/>
  <c r="R1131" i="2"/>
  <c r="R1132" i="2"/>
  <c r="R1135" i="2"/>
  <c r="R1136" i="2"/>
  <c r="R1137" i="2"/>
  <c r="R1138" i="2"/>
  <c r="R1139" i="2"/>
  <c r="R1140" i="2"/>
  <c r="R1141" i="2"/>
  <c r="R1143" i="2"/>
  <c r="R1144" i="2"/>
  <c r="R1145" i="2"/>
  <c r="R1147" i="2"/>
  <c r="R1148" i="2"/>
  <c r="R1149" i="2"/>
  <c r="R1152" i="2"/>
  <c r="R1153" i="2"/>
  <c r="R1154" i="2"/>
  <c r="R1155" i="2"/>
  <c r="R1156" i="2"/>
  <c r="R1157" i="2"/>
  <c r="R1158" i="2"/>
  <c r="R1160" i="2"/>
  <c r="R1161" i="2"/>
  <c r="R1162" i="2"/>
  <c r="R1163" i="2"/>
  <c r="R1165" i="2"/>
  <c r="R1166" i="2"/>
  <c r="R1167" i="2"/>
  <c r="R1169" i="2"/>
  <c r="R1170" i="2"/>
  <c r="R1171" i="2"/>
  <c r="R1172" i="2"/>
  <c r="R1173" i="2"/>
  <c r="R1174" i="2"/>
  <c r="R1177" i="2"/>
  <c r="R1178" i="2"/>
  <c r="R1180" i="2"/>
  <c r="R1181" i="2"/>
  <c r="R1182" i="2"/>
  <c r="R1183" i="2"/>
  <c r="R1184" i="2"/>
  <c r="R1185" i="2"/>
  <c r="R1186" i="2"/>
  <c r="R1187" i="2"/>
  <c r="R1188" i="2"/>
  <c r="R1189" i="2"/>
  <c r="R1190" i="2"/>
  <c r="R1191" i="2"/>
  <c r="R1193" i="2"/>
  <c r="R1194" i="2"/>
  <c r="R1195" i="2"/>
  <c r="R1196" i="2"/>
  <c r="R1197" i="2"/>
  <c r="R1198" i="2"/>
  <c r="R1199" i="2"/>
  <c r="R1200" i="2"/>
  <c r="R1202" i="2"/>
  <c r="R1203" i="2"/>
  <c r="R1204" i="2"/>
  <c r="R1205" i="2"/>
  <c r="R1206" i="2"/>
  <c r="R1207" i="2"/>
  <c r="R1208" i="2"/>
  <c r="R1209" i="2"/>
  <c r="R1211" i="2"/>
  <c r="R1212" i="2"/>
  <c r="R1214" i="2"/>
  <c r="R1215" i="2"/>
  <c r="R1216" i="2"/>
  <c r="R1217" i="2"/>
  <c r="R1219" i="2"/>
  <c r="R1220" i="2"/>
  <c r="R1222" i="2"/>
  <c r="R1223" i="2"/>
  <c r="R1224" i="2"/>
  <c r="R1227" i="2"/>
  <c r="R1228" i="2"/>
  <c r="R1229" i="2"/>
  <c r="R1230" i="2"/>
  <c r="R1231" i="2"/>
  <c r="R1233" i="2"/>
  <c r="R1234" i="2"/>
  <c r="R1235" i="2"/>
  <c r="R1236" i="2"/>
  <c r="R1237" i="2"/>
  <c r="R1238" i="2"/>
  <c r="R1239" i="2"/>
  <c r="R1240" i="2"/>
  <c r="R1241" i="2"/>
  <c r="R1242" i="2"/>
  <c r="R1243" i="2"/>
  <c r="R1244" i="2"/>
  <c r="R1246" i="2"/>
  <c r="R1247" i="2"/>
  <c r="R1248" i="2"/>
  <c r="R1249" i="2"/>
  <c r="R1250" i="2"/>
  <c r="R1251" i="2"/>
  <c r="R1253" i="2"/>
  <c r="R1254" i="2"/>
  <c r="R1255" i="2"/>
  <c r="R1256" i="2"/>
  <c r="R1257" i="2"/>
  <c r="R1258" i="2"/>
  <c r="R1260" i="2"/>
  <c r="R1261" i="2"/>
  <c r="R1262" i="2"/>
  <c r="R1263" i="2"/>
  <c r="R1265" i="2"/>
  <c r="R1266" i="2"/>
  <c r="R1267" i="2"/>
  <c r="R1268" i="2"/>
  <c r="R1269" i="2"/>
  <c r="R1271" i="2"/>
  <c r="R1272" i="2"/>
  <c r="R1273" i="2"/>
  <c r="R1274" i="2"/>
  <c r="R1276" i="2"/>
  <c r="R1277" i="2"/>
  <c r="R1278" i="2"/>
  <c r="R1279" i="2"/>
  <c r="R1280" i="2"/>
  <c r="R1281" i="2"/>
  <c r="R1282" i="2"/>
  <c r="R1283" i="2"/>
  <c r="R1284" i="2"/>
  <c r="R1285" i="2"/>
  <c r="R1286" i="2"/>
  <c r="R1287" i="2"/>
  <c r="R1288" i="2"/>
  <c r="R1289" i="2"/>
  <c r="R1290" i="2"/>
  <c r="R1291" i="2"/>
  <c r="R1292" i="2"/>
  <c r="R1294" i="2"/>
  <c r="R1295" i="2"/>
  <c r="R1296" i="2"/>
  <c r="R1297" i="2"/>
  <c r="R1299" i="2"/>
  <c r="R1300" i="2"/>
  <c r="R1301" i="2"/>
  <c r="R1302" i="2"/>
  <c r="R1303" i="2"/>
  <c r="R1305" i="2"/>
  <c r="R1306" i="2"/>
  <c r="R1307" i="2"/>
  <c r="R1308" i="2"/>
  <c r="R1309" i="2"/>
  <c r="R1310" i="2"/>
  <c r="R1311" i="2"/>
  <c r="R1312" i="2"/>
  <c r="R1313" i="2"/>
  <c r="R1314" i="2"/>
  <c r="R1315" i="2"/>
  <c r="R1316" i="2"/>
  <c r="R1318" i="2"/>
  <c r="R1319" i="2"/>
  <c r="R1320" i="2"/>
  <c r="R1322" i="2"/>
  <c r="R1323" i="2"/>
  <c r="R1324" i="2"/>
  <c r="R1325" i="2"/>
  <c r="R1326" i="2"/>
  <c r="R1327" i="2"/>
  <c r="R1328" i="2"/>
  <c r="R1329" i="2"/>
  <c r="R1330" i="2"/>
  <c r="R1331" i="2"/>
  <c r="R1332" i="2"/>
  <c r="R1333" i="2"/>
  <c r="R1334" i="2"/>
  <c r="R1335" i="2"/>
  <c r="R1336" i="2"/>
  <c r="R1338" i="2"/>
  <c r="R1339" i="2"/>
  <c r="R1340" i="2"/>
  <c r="R1341" i="2"/>
  <c r="R1342" i="2"/>
  <c r="R1343" i="2"/>
  <c r="R1344" i="2"/>
  <c r="R1345" i="2"/>
  <c r="R1346" i="2"/>
  <c r="R1349" i="2"/>
  <c r="R1350" i="2"/>
  <c r="R1351" i="2"/>
  <c r="R1352" i="2"/>
  <c r="R1353" i="2"/>
  <c r="R1354" i="2"/>
  <c r="R1355" i="2"/>
  <c r="R1356" i="2"/>
  <c r="R1357" i="2"/>
  <c r="R1358" i="2"/>
  <c r="R1359" i="2"/>
  <c r="R1360" i="2"/>
  <c r="R1361" i="2"/>
  <c r="R1362" i="2"/>
  <c r="R1363" i="2"/>
  <c r="R1364" i="2"/>
  <c r="R1365" i="2"/>
  <c r="R1366" i="2"/>
  <c r="R1367" i="2"/>
  <c r="R1368" i="2"/>
  <c r="R1369" i="2"/>
  <c r="R1370" i="2"/>
  <c r="R1371" i="2"/>
  <c r="R1372" i="2"/>
  <c r="R1373" i="2"/>
  <c r="R1374" i="2"/>
  <c r="R1375" i="2"/>
  <c r="R1376" i="2"/>
  <c r="R1377" i="2"/>
  <c r="R1378" i="2"/>
  <c r="R1379" i="2"/>
  <c r="R1380" i="2"/>
  <c r="R1381" i="2"/>
  <c r="R1428" i="2"/>
  <c r="R1429" i="2"/>
  <c r="R1430" i="2"/>
  <c r="R1431" i="2"/>
  <c r="R1432" i="2"/>
  <c r="R1433" i="2"/>
  <c r="R1437" i="2"/>
  <c r="R1438" i="2"/>
  <c r="R1439" i="2"/>
  <c r="R1440" i="2"/>
  <c r="R1441" i="2"/>
  <c r="R1442" i="2"/>
  <c r="R1443" i="2"/>
  <c r="R1444" i="2"/>
  <c r="R1445" i="2"/>
  <c r="R1446" i="2"/>
  <c r="R1449" i="2"/>
  <c r="R1450" i="2"/>
  <c r="R1451" i="2"/>
  <c r="R1453" i="2"/>
  <c r="R1454" i="2"/>
  <c r="R1455" i="2"/>
  <c r="R1457" i="2"/>
  <c r="R1458" i="2"/>
  <c r="R1459" i="2"/>
  <c r="R1460" i="2"/>
  <c r="R1461" i="2"/>
  <c r="R1462" i="2"/>
  <c r="R1466" i="2"/>
  <c r="R1468" i="2"/>
  <c r="R1469" i="2"/>
  <c r="R1470" i="2"/>
  <c r="R1471" i="2"/>
  <c r="R1472" i="2"/>
  <c r="R1473" i="2"/>
  <c r="R1474" i="2"/>
  <c r="R1475" i="2"/>
  <c r="R1476" i="2"/>
  <c r="R1477" i="2"/>
  <c r="R1478" i="2"/>
  <c r="R1479" i="2"/>
  <c r="R1480" i="2"/>
  <c r="R1481" i="2"/>
  <c r="R1482" i="2"/>
  <c r="R1483" i="2"/>
  <c r="R1484" i="2"/>
  <c r="R1485" i="2"/>
  <c r="R1486" i="2"/>
  <c r="R1489" i="2"/>
  <c r="R1490" i="2"/>
  <c r="R1491" i="2"/>
  <c r="R1492" i="2"/>
  <c r="R1493" i="2"/>
  <c r="R1494" i="2"/>
  <c r="R1495" i="2"/>
  <c r="R1496" i="2"/>
  <c r="R1497" i="2"/>
  <c r="R1498" i="2"/>
  <c r="R1500" i="2"/>
  <c r="R1501" i="2"/>
  <c r="R1502" i="2"/>
  <c r="R1503" i="2"/>
  <c r="R1504" i="2"/>
  <c r="R1505" i="2"/>
  <c r="R1506" i="2"/>
  <c r="R1507" i="2"/>
  <c r="R1508" i="2"/>
  <c r="R1509" i="2"/>
  <c r="R1510" i="2"/>
  <c r="R1512" i="2"/>
  <c r="R1513" i="2"/>
  <c r="R1514" i="2"/>
  <c r="R1516" i="2"/>
  <c r="R1517" i="2"/>
  <c r="R1518" i="2"/>
  <c r="R1519" i="2"/>
  <c r="R1520" i="2"/>
  <c r="R1521" i="2"/>
  <c r="R1522" i="2"/>
  <c r="R1523" i="2"/>
  <c r="R1524" i="2"/>
  <c r="R1525" i="2"/>
  <c r="R1526" i="2"/>
  <c r="R1527" i="2"/>
  <c r="R1528" i="2"/>
  <c r="R1529" i="2"/>
  <c r="R1531" i="2"/>
  <c r="R1532" i="2"/>
  <c r="R1533" i="2"/>
  <c r="R1534" i="2"/>
  <c r="R1536" i="2"/>
  <c r="R1537" i="2"/>
  <c r="R1538" i="2"/>
  <c r="R1539" i="2"/>
  <c r="R1540" i="2"/>
  <c r="R1541" i="2"/>
  <c r="R1542" i="2"/>
  <c r="R1545" i="2"/>
  <c r="R1546" i="2"/>
  <c r="R1547" i="2"/>
  <c r="R1548" i="2"/>
  <c r="R1549" i="2"/>
  <c r="R1550" i="2"/>
  <c r="R1551" i="2"/>
  <c r="R1552" i="2"/>
  <c r="R1555" i="2"/>
  <c r="R1556" i="2"/>
  <c r="R1557" i="2"/>
  <c r="R1559" i="2"/>
  <c r="R1560" i="2"/>
  <c r="R1561" i="2"/>
  <c r="R1562" i="2"/>
  <c r="R1563" i="2"/>
  <c r="R1564" i="2"/>
  <c r="R1565" i="2"/>
  <c r="R1567" i="2"/>
  <c r="R1568" i="2"/>
  <c r="R1569" i="2"/>
  <c r="R1570" i="2"/>
  <c r="R1571" i="2"/>
  <c r="R1572" i="2"/>
  <c r="R1574" i="2"/>
  <c r="R1575" i="2"/>
  <c r="R1576" i="2"/>
  <c r="R1577" i="2"/>
  <c r="R1578" i="2"/>
  <c r="R1579" i="2"/>
  <c r="R1580" i="2"/>
  <c r="R1581" i="2"/>
  <c r="R1584" i="2"/>
  <c r="R1585" i="2"/>
  <c r="R1587" i="2"/>
  <c r="R1588" i="2"/>
  <c r="R1590" i="2"/>
  <c r="R1591" i="2"/>
  <c r="R1592" i="2"/>
  <c r="R1594" i="2"/>
  <c r="R1595" i="2"/>
  <c r="R1596" i="2"/>
  <c r="R1597" i="2"/>
  <c r="R1599" i="2"/>
  <c r="R1600" i="2"/>
  <c r="R1602" i="2"/>
  <c r="R1603" i="2"/>
  <c r="R1604" i="2"/>
  <c r="R1605" i="2"/>
  <c r="R1606" i="2"/>
  <c r="R1607" i="2"/>
  <c r="R1609" i="2"/>
  <c r="R1610" i="2"/>
  <c r="R1613" i="2"/>
  <c r="R1614" i="2"/>
  <c r="R1615" i="2"/>
  <c r="R1617" i="2"/>
  <c r="R1618" i="2"/>
  <c r="R1619" i="2"/>
  <c r="R1621" i="2"/>
  <c r="R1622" i="2"/>
  <c r="R1624" i="2"/>
  <c r="R1625" i="2"/>
  <c r="R1627" i="2"/>
  <c r="R1629" i="2"/>
  <c r="R1630" i="2"/>
  <c r="R1632" i="2"/>
  <c r="R1633" i="2"/>
  <c r="R1634" i="2"/>
  <c r="R1636" i="2"/>
  <c r="R1637" i="2"/>
  <c r="R1638" i="2"/>
  <c r="R1639" i="2"/>
  <c r="R1640" i="2"/>
  <c r="R1641" i="2"/>
  <c r="R1642" i="2"/>
  <c r="R1644" i="2"/>
  <c r="R1645" i="2"/>
  <c r="R1646" i="2"/>
  <c r="R1648" i="2"/>
  <c r="R1649" i="2"/>
  <c r="R1650" i="2"/>
  <c r="R1651" i="2"/>
  <c r="R1653" i="2"/>
  <c r="R1654" i="2"/>
  <c r="R1655" i="2"/>
  <c r="R1656" i="2"/>
  <c r="R1657" i="2"/>
  <c r="R1659" i="2"/>
  <c r="R1660" i="2"/>
  <c r="R1661" i="2"/>
  <c r="R1662" i="2"/>
  <c r="R1664" i="2"/>
  <c r="R1665" i="2"/>
  <c r="R1666" i="2"/>
  <c r="R1667" i="2"/>
  <c r="R1669" i="2"/>
  <c r="R1670" i="2"/>
  <c r="R1671" i="2"/>
  <c r="R1672" i="2"/>
  <c r="R1673" i="2"/>
  <c r="R1674" i="2"/>
  <c r="R1675" i="2"/>
  <c r="R1676" i="2"/>
  <c r="R1677" i="2"/>
  <c r="R1678" i="2"/>
  <c r="R1679" i="2"/>
  <c r="R1680" i="2"/>
  <c r="R1681" i="2"/>
  <c r="R1682" i="2"/>
  <c r="R1683" i="2"/>
  <c r="R1685" i="2"/>
  <c r="R1687" i="2"/>
  <c r="R1688" i="2"/>
  <c r="R1689" i="2"/>
  <c r="R1690" i="2"/>
  <c r="R1691" i="2"/>
  <c r="R1692" i="2"/>
  <c r="R1693" i="2"/>
  <c r="R1694" i="2"/>
  <c r="R1696" i="2"/>
  <c r="R1697" i="2"/>
  <c r="R1698" i="2"/>
  <c r="R1699" i="2"/>
  <c r="R1700" i="2"/>
  <c r="R1701" i="2"/>
  <c r="R1702" i="2"/>
  <c r="R1703" i="2"/>
  <c r="R1704" i="2"/>
  <c r="R1705" i="2"/>
  <c r="R1706" i="2"/>
  <c r="R1707" i="2"/>
  <c r="R1708" i="2"/>
  <c r="R1709" i="2"/>
  <c r="R1710" i="2"/>
  <c r="R1711" i="2"/>
  <c r="R1712" i="2"/>
  <c r="R1713" i="2"/>
  <c r="R1714" i="2"/>
  <c r="R1715" i="2"/>
  <c r="R1716" i="2"/>
  <c r="R1717" i="2"/>
  <c r="R1718" i="2"/>
  <c r="R1719" i="2"/>
  <c r="R1720" i="2"/>
  <c r="O15" i="2"/>
  <c r="O16" i="2"/>
  <c r="O18" i="2"/>
  <c r="K15" i="2"/>
  <c r="K16" i="2"/>
  <c r="K18" i="2"/>
  <c r="K20" i="2"/>
  <c r="K21" i="2"/>
  <c r="K22" i="2"/>
  <c r="K23" i="2"/>
  <c r="K24" i="2"/>
  <c r="K26" i="2"/>
  <c r="K28" i="2"/>
  <c r="K29" i="2"/>
  <c r="K30" i="2"/>
  <c r="K31" i="2"/>
  <c r="K33" i="2"/>
  <c r="K34" i="2"/>
  <c r="K35" i="2"/>
  <c r="K36" i="2"/>
  <c r="K37" i="2"/>
  <c r="K38" i="2"/>
  <c r="K39" i="2"/>
  <c r="K41" i="2"/>
  <c r="K42" i="2"/>
  <c r="K43" i="2"/>
  <c r="K45" i="2"/>
  <c r="K46" i="2"/>
  <c r="K47" i="2"/>
  <c r="K48" i="2"/>
  <c r="K49" i="2"/>
  <c r="K50" i="2"/>
  <c r="K51" i="2"/>
  <c r="K52" i="2"/>
  <c r="K53" i="2"/>
  <c r="K55" i="2"/>
  <c r="K56" i="2"/>
  <c r="K57" i="2"/>
  <c r="K58" i="2"/>
  <c r="K59" i="2"/>
  <c r="K61" i="2"/>
  <c r="K62" i="2"/>
  <c r="K63" i="2"/>
  <c r="K64" i="2"/>
  <c r="K66" i="2"/>
  <c r="K67" i="2"/>
  <c r="K69" i="2"/>
  <c r="K70" i="2"/>
  <c r="K72" i="2"/>
  <c r="K73" i="2"/>
  <c r="K74" i="2"/>
  <c r="K75" i="2"/>
  <c r="K76" i="2"/>
  <c r="K77" i="2"/>
  <c r="K80" i="2"/>
  <c r="K81" i="2"/>
  <c r="K82" i="2"/>
  <c r="K83" i="2"/>
  <c r="K84" i="2"/>
  <c r="K85" i="2"/>
  <c r="K87" i="2"/>
  <c r="K88" i="2"/>
  <c r="K90" i="2"/>
  <c r="K91" i="2"/>
  <c r="K93" i="2"/>
  <c r="K94" i="2"/>
  <c r="K96" i="2"/>
  <c r="K97" i="2"/>
  <c r="K99" i="2"/>
  <c r="K100" i="2"/>
  <c r="K101" i="2"/>
  <c r="K102" i="2"/>
  <c r="K103" i="2"/>
  <c r="K104" i="2"/>
  <c r="K106" i="2"/>
  <c r="K107" i="2"/>
  <c r="K108" i="2"/>
  <c r="K109" i="2"/>
  <c r="K110" i="2"/>
  <c r="K111" i="2"/>
  <c r="K112" i="2"/>
  <c r="K113" i="2"/>
  <c r="K114" i="2"/>
  <c r="K116" i="2"/>
  <c r="K117" i="2"/>
  <c r="K118" i="2"/>
  <c r="K119" i="2"/>
  <c r="K121" i="2"/>
  <c r="K122" i="2"/>
  <c r="K124" i="2"/>
  <c r="K125" i="2"/>
  <c r="K126" i="2"/>
  <c r="K127" i="2"/>
  <c r="K128" i="2"/>
  <c r="K129" i="2"/>
  <c r="K130" i="2"/>
  <c r="K133" i="2"/>
  <c r="K134" i="2"/>
  <c r="K135" i="2"/>
  <c r="K136" i="2"/>
  <c r="K137" i="2"/>
  <c r="K138" i="2"/>
  <c r="K139" i="2"/>
  <c r="K141" i="2"/>
  <c r="K142" i="2"/>
  <c r="K143" i="2"/>
  <c r="K144" i="2"/>
  <c r="K145" i="2"/>
  <c r="K146" i="2"/>
  <c r="K149" i="2"/>
  <c r="K150" i="2"/>
  <c r="K151" i="2"/>
  <c r="K152" i="2"/>
  <c r="K153" i="2"/>
  <c r="K154" i="2"/>
  <c r="K155" i="2"/>
  <c r="K156" i="2"/>
  <c r="K157" i="2"/>
  <c r="K158" i="2"/>
  <c r="K160" i="2"/>
  <c r="K161" i="2"/>
  <c r="K163" i="2"/>
  <c r="K164" i="2"/>
  <c r="K166" i="2"/>
  <c r="K167" i="2"/>
  <c r="K168" i="2"/>
  <c r="K171" i="2"/>
  <c r="K172" i="2"/>
  <c r="K173" i="2"/>
  <c r="K175" i="2"/>
  <c r="K176" i="2"/>
  <c r="K177" i="2"/>
  <c r="K178" i="2"/>
  <c r="K179" i="2"/>
  <c r="K180" i="2"/>
  <c r="K182" i="2"/>
  <c r="K185" i="2"/>
  <c r="K186" i="2"/>
  <c r="K187" i="2"/>
  <c r="K188" i="2"/>
  <c r="K190" i="2"/>
  <c r="K191" i="2"/>
  <c r="K192" i="2"/>
  <c r="K194" i="2"/>
  <c r="K195" i="2"/>
  <c r="K196" i="2"/>
  <c r="K198" i="2"/>
  <c r="K199" i="2"/>
  <c r="K201" i="2"/>
  <c r="K202" i="2"/>
  <c r="K203" i="2"/>
  <c r="K204" i="2"/>
  <c r="K206" i="2"/>
  <c r="K207" i="2"/>
  <c r="K208" i="2"/>
  <c r="K209" i="2"/>
  <c r="K210" i="2"/>
  <c r="K211" i="2"/>
  <c r="K212" i="2"/>
  <c r="K213" i="2"/>
  <c r="K214" i="2"/>
  <c r="K215" i="2"/>
  <c r="K216" i="2"/>
  <c r="K218" i="2"/>
  <c r="K219" i="2"/>
  <c r="K220" i="2"/>
  <c r="K222" i="2"/>
  <c r="K223" i="2"/>
  <c r="K224" i="2"/>
  <c r="K225" i="2"/>
  <c r="K226" i="2"/>
  <c r="K227" i="2"/>
  <c r="K230" i="2"/>
  <c r="K231" i="2"/>
  <c r="K233" i="2"/>
  <c r="K234" i="2"/>
  <c r="K235" i="2"/>
  <c r="K237" i="2"/>
  <c r="K239" i="2"/>
  <c r="K240" i="2"/>
  <c r="K241" i="2"/>
  <c r="K242" i="2"/>
  <c r="K243" i="2"/>
  <c r="K244" i="2"/>
  <c r="K245" i="2"/>
  <c r="K246" i="2"/>
  <c r="K247" i="2"/>
  <c r="K248" i="2"/>
  <c r="K249" i="2"/>
  <c r="K250" i="2"/>
  <c r="K251" i="2"/>
  <c r="K252" i="2"/>
  <c r="K255" i="2"/>
  <c r="K256" i="2"/>
  <c r="K257" i="2"/>
  <c r="K259" i="2"/>
  <c r="K260" i="2"/>
  <c r="K261" i="2"/>
  <c r="K263" i="2"/>
  <c r="K264" i="2"/>
  <c r="K266" i="2"/>
  <c r="K267" i="2"/>
  <c r="K268" i="2"/>
  <c r="K269" i="2"/>
  <c r="K271" i="2"/>
  <c r="K272" i="2"/>
  <c r="K273" i="2"/>
  <c r="K274" i="2"/>
  <c r="K276" i="2"/>
  <c r="K277" i="2"/>
  <c r="K278" i="2"/>
  <c r="K279" i="2"/>
  <c r="K280" i="2"/>
  <c r="K281" i="2"/>
  <c r="K282" i="2"/>
  <c r="K283" i="2"/>
  <c r="K284" i="2"/>
  <c r="K285" i="2"/>
  <c r="K288" i="2"/>
  <c r="K289" i="2"/>
  <c r="K290" i="2"/>
  <c r="K291" i="2"/>
  <c r="K293" i="2"/>
  <c r="K294" i="2"/>
  <c r="K295" i="2"/>
  <c r="K297" i="2"/>
  <c r="K298" i="2"/>
  <c r="K300" i="2"/>
  <c r="K301" i="2"/>
  <c r="K302" i="2"/>
  <c r="K305" i="2"/>
  <c r="K306" i="2"/>
  <c r="K307" i="2"/>
  <c r="K309" i="2"/>
  <c r="K310" i="2"/>
  <c r="K311" i="2"/>
  <c r="K313" i="2"/>
  <c r="K314" i="2"/>
  <c r="K315" i="2"/>
  <c r="K317" i="2"/>
  <c r="K318" i="2"/>
  <c r="K319" i="2"/>
  <c r="K320" i="2"/>
  <c r="K322" i="2"/>
  <c r="K323" i="2"/>
  <c r="K325" i="2"/>
  <c r="K326" i="2"/>
  <c r="K327" i="2"/>
  <c r="K329" i="2"/>
  <c r="K330" i="2"/>
  <c r="K331" i="2"/>
  <c r="K332" i="2"/>
  <c r="K333" i="2"/>
  <c r="K334" i="2"/>
  <c r="K336" i="2"/>
  <c r="K337" i="2"/>
  <c r="K338" i="2"/>
  <c r="K339" i="2"/>
  <c r="K340" i="2"/>
  <c r="K343" i="2"/>
  <c r="K345" i="2"/>
  <c r="K346" i="2"/>
  <c r="K347" i="2"/>
  <c r="K348" i="2"/>
  <c r="K349" i="2"/>
  <c r="K350" i="2"/>
  <c r="K351" i="2"/>
  <c r="K352" i="2"/>
  <c r="K353" i="2"/>
  <c r="K354" i="2"/>
  <c r="K355" i="2"/>
  <c r="K356" i="2"/>
  <c r="K358" i="2"/>
  <c r="K359" i="2"/>
  <c r="K360" i="2"/>
  <c r="K361" i="2"/>
  <c r="K362" i="2"/>
  <c r="K363" i="2"/>
  <c r="K364" i="2"/>
  <c r="K365" i="2"/>
  <c r="K366" i="2"/>
  <c r="K367" i="2"/>
  <c r="K368" i="2"/>
  <c r="K370" i="2"/>
  <c r="K371" i="2"/>
  <c r="K372" i="2"/>
  <c r="K373" i="2"/>
  <c r="K374" i="2"/>
  <c r="K375" i="2"/>
  <c r="K376" i="2"/>
  <c r="K377" i="2"/>
  <c r="K378" i="2"/>
  <c r="K379" i="2"/>
  <c r="K380" i="2"/>
  <c r="K383" i="2"/>
  <c r="K384" i="2"/>
  <c r="K385" i="2"/>
  <c r="K386" i="2"/>
  <c r="K387" i="2"/>
  <c r="K388" i="2"/>
  <c r="K389" i="2"/>
  <c r="K390" i="2"/>
  <c r="K391" i="2"/>
  <c r="K392" i="2"/>
  <c r="K393" i="2"/>
  <c r="K395" i="2"/>
  <c r="K396" i="2"/>
  <c r="K397" i="2"/>
  <c r="K398" i="2"/>
  <c r="K399" i="2"/>
  <c r="K400" i="2"/>
  <c r="K401" i="2"/>
  <c r="K402" i="2"/>
  <c r="K403" i="2"/>
  <c r="K404" i="2"/>
  <c r="K405" i="2"/>
  <c r="K407" i="2"/>
  <c r="K408" i="2"/>
  <c r="K409" i="2"/>
  <c r="K410" i="2"/>
  <c r="K411" i="2"/>
  <c r="K412" i="2"/>
  <c r="K413" i="2"/>
  <c r="K414" i="2"/>
  <c r="K415" i="2"/>
  <c r="K416" i="2"/>
  <c r="K417" i="2"/>
  <c r="K420" i="2"/>
  <c r="K421" i="2"/>
  <c r="K422" i="2"/>
  <c r="K423" i="2"/>
  <c r="K424" i="2"/>
  <c r="K425" i="2"/>
  <c r="K426" i="2"/>
  <c r="K427" i="2"/>
  <c r="K428" i="2"/>
  <c r="K429" i="2"/>
  <c r="K430" i="2"/>
  <c r="K432" i="2"/>
  <c r="K433" i="2"/>
  <c r="K434" i="2"/>
  <c r="K435" i="2"/>
  <c r="K436" i="2"/>
  <c r="K437" i="2"/>
  <c r="K438" i="2"/>
  <c r="K439" i="2"/>
  <c r="K440" i="2"/>
  <c r="K441" i="2"/>
  <c r="K442" i="2"/>
  <c r="K444" i="2"/>
  <c r="K445" i="2"/>
  <c r="K446" i="2"/>
  <c r="K447" i="2"/>
  <c r="K448" i="2"/>
  <c r="K449" i="2"/>
  <c r="K450" i="2"/>
  <c r="K451" i="2"/>
  <c r="K452" i="2"/>
  <c r="K453" i="2"/>
  <c r="K454" i="2"/>
  <c r="K455" i="2"/>
  <c r="K456" i="2"/>
  <c r="K457" i="2"/>
  <c r="K459" i="2"/>
  <c r="K460" i="2"/>
  <c r="K461" i="2"/>
  <c r="K462" i="2"/>
  <c r="K463" i="2"/>
  <c r="K465" i="2"/>
  <c r="K466" i="2"/>
  <c r="K467" i="2"/>
  <c r="K468" i="2"/>
  <c r="K472" i="2"/>
  <c r="K473" i="2"/>
  <c r="K474" i="2"/>
  <c r="K475" i="2"/>
  <c r="K476" i="2"/>
  <c r="K477" i="2"/>
  <c r="K478" i="2"/>
  <c r="K479" i="2"/>
  <c r="K480" i="2"/>
  <c r="K481" i="2"/>
  <c r="K482" i="2"/>
  <c r="K484" i="2"/>
  <c r="K485" i="2"/>
  <c r="K486" i="2"/>
  <c r="K487" i="2"/>
  <c r="K488" i="2"/>
  <c r="K489" i="2"/>
  <c r="K491" i="2"/>
  <c r="K492" i="2"/>
  <c r="K493" i="2"/>
  <c r="K494" i="2"/>
  <c r="K495" i="2"/>
  <c r="K496" i="2"/>
  <c r="K498" i="2"/>
  <c r="K499" i="2"/>
  <c r="K500" i="2"/>
  <c r="K501" i="2"/>
  <c r="K503" i="2"/>
  <c r="K504" i="2"/>
  <c r="K505" i="2"/>
  <c r="K506" i="2"/>
  <c r="K507" i="2"/>
  <c r="K508" i="2"/>
  <c r="K510" i="2"/>
  <c r="K511" i="2"/>
  <c r="K513" i="2"/>
  <c r="K514" i="2"/>
  <c r="K515" i="2"/>
  <c r="K516" i="2"/>
  <c r="K517" i="2"/>
  <c r="K518" i="2"/>
  <c r="K519" i="2"/>
  <c r="K521" i="2"/>
  <c r="K522" i="2"/>
  <c r="K524" i="2"/>
  <c r="K525" i="2"/>
  <c r="K526" i="2"/>
  <c r="K527" i="2"/>
  <c r="K528" i="2"/>
  <c r="K531" i="2"/>
  <c r="K532" i="2"/>
  <c r="K534" i="2"/>
  <c r="K535" i="2"/>
  <c r="K536" i="2"/>
  <c r="K538" i="2"/>
  <c r="K539" i="2"/>
  <c r="K540" i="2"/>
  <c r="K541" i="2"/>
  <c r="K542" i="2"/>
  <c r="K543" i="2"/>
  <c r="K544" i="2"/>
  <c r="K546" i="2"/>
  <c r="K547" i="2"/>
  <c r="K548" i="2"/>
  <c r="K549" i="2"/>
  <c r="K550" i="2"/>
  <c r="K553" i="2"/>
  <c r="K554" i="2"/>
  <c r="K555" i="2"/>
  <c r="K556" i="2"/>
  <c r="K557" i="2"/>
  <c r="K558" i="2"/>
  <c r="K559" i="2"/>
  <c r="K561" i="2"/>
  <c r="K562" i="2"/>
  <c r="K563" i="2"/>
  <c r="K564" i="2"/>
  <c r="K565" i="2"/>
  <c r="K566" i="2"/>
  <c r="K567" i="2"/>
  <c r="K568" i="2"/>
  <c r="K570" i="2"/>
  <c r="K571" i="2"/>
  <c r="K573" i="2"/>
  <c r="K574" i="2"/>
  <c r="K575" i="2"/>
  <c r="K576" i="2"/>
  <c r="K577" i="2"/>
  <c r="K578" i="2"/>
  <c r="K579" i="2"/>
  <c r="K581" i="2"/>
  <c r="K582" i="2"/>
  <c r="K583" i="2"/>
  <c r="K584" i="2"/>
  <c r="K585" i="2"/>
  <c r="K587" i="2"/>
  <c r="K588" i="2"/>
  <c r="K589" i="2"/>
  <c r="K590" i="2"/>
  <c r="K591" i="2"/>
  <c r="K593" i="2"/>
  <c r="K594" i="2"/>
  <c r="K595" i="2"/>
  <c r="K596" i="2"/>
  <c r="K597" i="2"/>
  <c r="K598" i="2"/>
  <c r="K599" i="2"/>
  <c r="K600" i="2"/>
  <c r="K602" i="2"/>
  <c r="K603" i="2"/>
  <c r="K604" i="2"/>
  <c r="K605" i="2"/>
  <c r="K606" i="2"/>
  <c r="K607" i="2"/>
  <c r="K608" i="2"/>
  <c r="K609" i="2"/>
  <c r="K610" i="2"/>
  <c r="K611" i="2"/>
  <c r="K613" i="2"/>
  <c r="K614" i="2"/>
  <c r="K615" i="2"/>
  <c r="K616" i="2"/>
  <c r="K617" i="2"/>
  <c r="K618" i="2"/>
  <c r="K619" i="2"/>
  <c r="K620" i="2"/>
  <c r="K621" i="2"/>
  <c r="K622" i="2"/>
  <c r="K624" i="2"/>
  <c r="K625" i="2"/>
  <c r="K626" i="2"/>
  <c r="K627" i="2"/>
  <c r="K629" i="2"/>
  <c r="K630" i="2"/>
  <c r="K631" i="2"/>
  <c r="K633" i="2"/>
  <c r="K634" i="2"/>
  <c r="K635" i="2"/>
  <c r="K637" i="2"/>
  <c r="K638" i="2"/>
  <c r="K639" i="2"/>
  <c r="K641" i="2"/>
  <c r="K642" i="2"/>
  <c r="K644" i="2"/>
  <c r="K645" i="2"/>
  <c r="K646" i="2"/>
  <c r="K647" i="2"/>
  <c r="K649" i="2"/>
  <c r="K650" i="2"/>
  <c r="K651" i="2"/>
  <c r="K653" i="2"/>
  <c r="K654" i="2"/>
  <c r="K655" i="2"/>
  <c r="K656" i="2"/>
  <c r="K658" i="2"/>
  <c r="K659" i="2"/>
  <c r="K660" i="2"/>
  <c r="K662" i="2"/>
  <c r="K663" i="2"/>
  <c r="K664" i="2"/>
  <c r="K666" i="2"/>
  <c r="K667" i="2"/>
  <c r="K669" i="2"/>
  <c r="K670" i="2"/>
  <c r="K672" i="2"/>
  <c r="K673" i="2"/>
  <c r="K675" i="2"/>
  <c r="K676" i="2"/>
  <c r="K678" i="2"/>
  <c r="K679" i="2"/>
  <c r="K681" i="2"/>
  <c r="K682" i="2"/>
  <c r="K684" i="2"/>
  <c r="K685" i="2"/>
  <c r="K686" i="2"/>
  <c r="K687" i="2"/>
  <c r="K688" i="2"/>
  <c r="K689" i="2"/>
  <c r="K690" i="2"/>
  <c r="K692" i="2"/>
  <c r="K693" i="2"/>
  <c r="K695" i="2"/>
  <c r="K696" i="2"/>
  <c r="K698" i="2"/>
  <c r="K699" i="2"/>
  <c r="K700" i="2"/>
  <c r="K702" i="2"/>
  <c r="K703" i="2"/>
  <c r="K705" i="2"/>
  <c r="K706" i="2"/>
  <c r="K708" i="2"/>
  <c r="K709" i="2"/>
  <c r="K711" i="2"/>
  <c r="K712" i="2"/>
  <c r="K714" i="2"/>
  <c r="K715" i="2"/>
  <c r="K716" i="2"/>
  <c r="K717" i="2"/>
  <c r="K718" i="2"/>
  <c r="K719" i="2"/>
  <c r="K720" i="2"/>
  <c r="K721" i="2"/>
  <c r="K722" i="2"/>
  <c r="K723" i="2"/>
  <c r="K724" i="2"/>
  <c r="K726" i="2"/>
  <c r="K727" i="2"/>
  <c r="K728" i="2"/>
  <c r="K729" i="2"/>
  <c r="K730" i="2"/>
  <c r="K732" i="2"/>
  <c r="K733" i="2"/>
  <c r="K734" i="2"/>
  <c r="K735" i="2"/>
  <c r="K736" i="2"/>
  <c r="K737" i="2"/>
  <c r="K738" i="2"/>
  <c r="K739" i="2"/>
  <c r="K740" i="2"/>
  <c r="K742" i="2"/>
  <c r="K744" i="2"/>
  <c r="K745" i="2"/>
  <c r="K746" i="2"/>
  <c r="K747" i="2"/>
  <c r="K748" i="2"/>
  <c r="K750" i="2"/>
  <c r="K751" i="2"/>
  <c r="K752" i="2"/>
  <c r="K754" i="2"/>
  <c r="K755" i="2"/>
  <c r="K757" i="2"/>
  <c r="K758" i="2"/>
  <c r="K760" i="2"/>
  <c r="K761" i="2"/>
  <c r="K763" i="2"/>
  <c r="K764" i="2"/>
  <c r="K766" i="2"/>
  <c r="K767" i="2"/>
  <c r="K769" i="2"/>
  <c r="K771" i="2"/>
  <c r="K772" i="2"/>
  <c r="K774" i="2"/>
  <c r="K775" i="2"/>
  <c r="K776" i="2"/>
  <c r="K777" i="2"/>
  <c r="K779" i="2"/>
  <c r="K780" i="2"/>
  <c r="K781" i="2"/>
  <c r="K783" i="2"/>
  <c r="K784" i="2"/>
  <c r="K785" i="2"/>
  <c r="K786" i="2"/>
  <c r="K787" i="2"/>
  <c r="K788" i="2"/>
  <c r="K789" i="2"/>
  <c r="K792" i="2"/>
  <c r="K793" i="2"/>
  <c r="K794" i="2"/>
  <c r="K795" i="2"/>
  <c r="K796" i="2"/>
  <c r="K797" i="2"/>
  <c r="K798" i="2"/>
  <c r="K799" i="2"/>
  <c r="K800" i="2"/>
  <c r="K801" i="2"/>
  <c r="K802" i="2"/>
  <c r="K803" i="2"/>
  <c r="K805" i="2"/>
  <c r="K806" i="2"/>
  <c r="K807" i="2"/>
  <c r="K808" i="2"/>
  <c r="K810" i="2"/>
  <c r="K811" i="2"/>
  <c r="K812" i="2"/>
  <c r="K813" i="2"/>
  <c r="K814" i="2"/>
  <c r="K815" i="2"/>
  <c r="K816" i="2"/>
  <c r="K817" i="2"/>
  <c r="K819" i="2"/>
  <c r="K820" i="2"/>
  <c r="K821" i="2"/>
  <c r="K822" i="2"/>
  <c r="K823" i="2"/>
  <c r="K824" i="2"/>
  <c r="K825" i="2"/>
  <c r="K828" i="2"/>
  <c r="K829" i="2"/>
  <c r="K830" i="2"/>
  <c r="K831" i="2"/>
  <c r="K832" i="2"/>
  <c r="K833" i="2"/>
  <c r="K836" i="2"/>
  <c r="K837" i="2"/>
  <c r="K838" i="2"/>
  <c r="K839" i="2"/>
  <c r="K840" i="2"/>
  <c r="K841" i="2"/>
  <c r="K842" i="2"/>
  <c r="K844" i="2"/>
  <c r="K845" i="2"/>
  <c r="K846" i="2"/>
  <c r="K847" i="2"/>
  <c r="K848" i="2"/>
  <c r="K849" i="2"/>
  <c r="K850" i="2"/>
  <c r="K851" i="2"/>
  <c r="K852" i="2"/>
  <c r="K854" i="2"/>
  <c r="K855" i="2"/>
  <c r="K857" i="2"/>
  <c r="K858" i="2"/>
  <c r="K859" i="2"/>
  <c r="K860" i="2"/>
  <c r="K861" i="2"/>
  <c r="K862" i="2"/>
  <c r="K863" i="2"/>
  <c r="K864" i="2"/>
  <c r="K865" i="2"/>
  <c r="K866" i="2"/>
  <c r="K868" i="2"/>
  <c r="K869" i="2"/>
  <c r="K870" i="2"/>
  <c r="K872" i="2"/>
  <c r="K873" i="2"/>
  <c r="K874" i="2"/>
  <c r="K875" i="2"/>
  <c r="K876" i="2"/>
  <c r="K877" i="2"/>
  <c r="K878" i="2"/>
  <c r="K879" i="2"/>
  <c r="K880" i="2"/>
  <c r="K883" i="2"/>
  <c r="K884" i="2"/>
  <c r="K885" i="2"/>
  <c r="K886" i="2"/>
  <c r="K887" i="2"/>
  <c r="K888" i="2"/>
  <c r="K889" i="2"/>
  <c r="K890" i="2"/>
  <c r="K892" i="2"/>
  <c r="K893" i="2"/>
  <c r="K894" i="2"/>
  <c r="K895" i="2"/>
  <c r="K896" i="2"/>
  <c r="K897" i="2"/>
  <c r="K898" i="2"/>
  <c r="K899" i="2"/>
  <c r="K900" i="2"/>
  <c r="K901" i="2"/>
  <c r="K902" i="2"/>
  <c r="K907" i="2"/>
  <c r="K908" i="2"/>
  <c r="K910" i="2"/>
  <c r="K911" i="2"/>
  <c r="K912" i="2"/>
  <c r="K913" i="2"/>
  <c r="K914" i="2"/>
  <c r="K915" i="2"/>
  <c r="K916" i="2"/>
  <c r="K918" i="2"/>
  <c r="K919" i="2"/>
  <c r="K920" i="2"/>
  <c r="K921" i="2"/>
  <c r="K922" i="2"/>
  <c r="K924" i="2"/>
  <c r="K925" i="2"/>
  <c r="K926" i="2"/>
  <c r="K927" i="2"/>
  <c r="K928" i="2"/>
  <c r="K929" i="2"/>
  <c r="K931" i="2"/>
  <c r="K932" i="2"/>
  <c r="K934" i="2"/>
  <c r="K935" i="2"/>
  <c r="K936" i="2"/>
  <c r="K937" i="2"/>
  <c r="K938" i="2"/>
  <c r="K939" i="2"/>
  <c r="K940" i="2"/>
  <c r="K942" i="2"/>
  <c r="K943" i="2"/>
  <c r="K945" i="2"/>
  <c r="K946" i="2"/>
  <c r="K948" i="2"/>
  <c r="K949" i="2"/>
  <c r="K951" i="2"/>
  <c r="K952" i="2"/>
  <c r="K953" i="2"/>
  <c r="K954" i="2"/>
  <c r="K955" i="2"/>
  <c r="K956" i="2"/>
  <c r="K958" i="2"/>
  <c r="K959" i="2"/>
  <c r="K962" i="2"/>
  <c r="K963" i="2"/>
  <c r="K964" i="2"/>
  <c r="K965" i="2"/>
  <c r="K966" i="2"/>
  <c r="K968" i="2"/>
  <c r="K969" i="2"/>
  <c r="K970" i="2"/>
  <c r="K971" i="2"/>
  <c r="K972" i="2"/>
  <c r="K973" i="2"/>
  <c r="K975" i="2"/>
  <c r="K976" i="2"/>
  <c r="K978" i="2"/>
  <c r="K979" i="2"/>
  <c r="K981" i="2"/>
  <c r="K983" i="2"/>
  <c r="K984" i="2"/>
  <c r="K986" i="2"/>
  <c r="K987" i="2"/>
  <c r="K989" i="2"/>
  <c r="K990" i="2"/>
  <c r="K991" i="2"/>
  <c r="K993" i="2"/>
  <c r="K994" i="2"/>
  <c r="K996" i="2"/>
  <c r="K997" i="2"/>
  <c r="K998" i="2"/>
  <c r="K999" i="2"/>
  <c r="K1000" i="2"/>
  <c r="K1001" i="2"/>
  <c r="K1003" i="2"/>
  <c r="K1004" i="2"/>
  <c r="K1006" i="2"/>
  <c r="K1007" i="2"/>
  <c r="K1008" i="2"/>
  <c r="K1010" i="2"/>
  <c r="K1011" i="2"/>
  <c r="K1013" i="2"/>
  <c r="K1014" i="2"/>
  <c r="K1015" i="2"/>
  <c r="K1018" i="2"/>
  <c r="K1019" i="2"/>
  <c r="K1020" i="2"/>
  <c r="K1022" i="2"/>
  <c r="K1023" i="2"/>
  <c r="K1024" i="2"/>
  <c r="K1025" i="2"/>
  <c r="K1026" i="2"/>
  <c r="K1027" i="2"/>
  <c r="K1028" i="2"/>
  <c r="K1029" i="2"/>
  <c r="K1030" i="2"/>
  <c r="K1031" i="2"/>
  <c r="K1032" i="2"/>
  <c r="K1033" i="2"/>
  <c r="K1034" i="2"/>
  <c r="K1036" i="2"/>
  <c r="K1037" i="2"/>
  <c r="K1039" i="2"/>
  <c r="K1040" i="2"/>
  <c r="K1042" i="2"/>
  <c r="K1043" i="2"/>
  <c r="K1045" i="2"/>
  <c r="K1046" i="2"/>
  <c r="K1048" i="2"/>
  <c r="K1049" i="2"/>
  <c r="K1050" i="2"/>
  <c r="K1051" i="2"/>
  <c r="K1052" i="2"/>
  <c r="K1053" i="2"/>
  <c r="K1055" i="2"/>
  <c r="K1056" i="2"/>
  <c r="K1058" i="2"/>
  <c r="K1059" i="2"/>
  <c r="K1061" i="2"/>
  <c r="K1063" i="2"/>
  <c r="K1064" i="2"/>
  <c r="K1065" i="2"/>
  <c r="K1066" i="2"/>
  <c r="K1068" i="2"/>
  <c r="K1069" i="2"/>
  <c r="K1070" i="2"/>
  <c r="K1073" i="2"/>
  <c r="K1074" i="2"/>
  <c r="K1075" i="2"/>
  <c r="K1076" i="2"/>
  <c r="K1078" i="2"/>
  <c r="K1079" i="2"/>
  <c r="K1080" i="2"/>
  <c r="K1081" i="2"/>
  <c r="K1082" i="2"/>
  <c r="K1083" i="2"/>
  <c r="K1084" i="2"/>
  <c r="K1085" i="2"/>
  <c r="K1087" i="2"/>
  <c r="K1088" i="2"/>
  <c r="K1090" i="2"/>
  <c r="K1093" i="2"/>
  <c r="K1097" i="2"/>
  <c r="K1098" i="2"/>
  <c r="K1099" i="2"/>
  <c r="K1100" i="2"/>
  <c r="K1102" i="2"/>
  <c r="K1103" i="2"/>
  <c r="K1104" i="2"/>
  <c r="K1105" i="2"/>
  <c r="K1106" i="2"/>
  <c r="K1107" i="2"/>
  <c r="K1108" i="2"/>
  <c r="K1109" i="2"/>
  <c r="K1110" i="2"/>
  <c r="K1111" i="2"/>
  <c r="K1112" i="2"/>
  <c r="K1113" i="2"/>
  <c r="K1114" i="2"/>
  <c r="K1115" i="2"/>
  <c r="K1116" i="2"/>
  <c r="K1117" i="2"/>
  <c r="K1118" i="2"/>
  <c r="K1119" i="2"/>
  <c r="K1120" i="2"/>
  <c r="K1121" i="2"/>
  <c r="K1122" i="2"/>
  <c r="K1123" i="2"/>
  <c r="K1124" i="2"/>
  <c r="K1125" i="2"/>
  <c r="K1126" i="2"/>
  <c r="K1129" i="2"/>
  <c r="K1130" i="2"/>
  <c r="K1131" i="2"/>
  <c r="K1132" i="2"/>
  <c r="K1135" i="2"/>
  <c r="K1136" i="2"/>
  <c r="K1137" i="2"/>
  <c r="K1138" i="2"/>
  <c r="K1139" i="2"/>
  <c r="K1140" i="2"/>
  <c r="K1141" i="2"/>
  <c r="K1143" i="2"/>
  <c r="K1144" i="2"/>
  <c r="K1145" i="2"/>
  <c r="K1147" i="2"/>
  <c r="K1148" i="2"/>
  <c r="K1149" i="2"/>
  <c r="K1152" i="2"/>
  <c r="K1153" i="2"/>
  <c r="K1154" i="2"/>
  <c r="K1155" i="2"/>
  <c r="K1156" i="2"/>
  <c r="K1157" i="2"/>
  <c r="K1158" i="2"/>
  <c r="K1160" i="2"/>
  <c r="K1161" i="2"/>
  <c r="K1162" i="2"/>
  <c r="K1163" i="2"/>
  <c r="K1165" i="2"/>
  <c r="K1166" i="2"/>
  <c r="K1167" i="2"/>
  <c r="K1169" i="2"/>
  <c r="K1170" i="2"/>
  <c r="K1171" i="2"/>
  <c r="K1172" i="2"/>
  <c r="K1173" i="2"/>
  <c r="K1174" i="2"/>
  <c r="K1177" i="2"/>
  <c r="K1178" i="2"/>
  <c r="K1180" i="2"/>
  <c r="K1181" i="2"/>
  <c r="K1182" i="2"/>
  <c r="K1183" i="2"/>
  <c r="K1184" i="2"/>
  <c r="K1185" i="2"/>
  <c r="K1186" i="2"/>
  <c r="K1187" i="2"/>
  <c r="K1188" i="2"/>
  <c r="K1189" i="2"/>
  <c r="K1190" i="2"/>
  <c r="K1191" i="2"/>
  <c r="K1193" i="2"/>
  <c r="K1194" i="2"/>
  <c r="K1195" i="2"/>
  <c r="K1196" i="2"/>
  <c r="K1197" i="2"/>
  <c r="K1198" i="2"/>
  <c r="K1199" i="2"/>
  <c r="K1200" i="2"/>
  <c r="K1202" i="2"/>
  <c r="K1203" i="2"/>
  <c r="K1204" i="2"/>
  <c r="K1205" i="2"/>
  <c r="K1206" i="2"/>
  <c r="K1207" i="2"/>
  <c r="K1208" i="2"/>
  <c r="K1209" i="2"/>
  <c r="K1211" i="2"/>
  <c r="K1212" i="2"/>
  <c r="K1214" i="2"/>
  <c r="K1215" i="2"/>
  <c r="K1216" i="2"/>
  <c r="K1217" i="2"/>
  <c r="K1219" i="2"/>
  <c r="K1220" i="2"/>
  <c r="K1222" i="2"/>
  <c r="K1223" i="2"/>
  <c r="K1224" i="2"/>
  <c r="K1227" i="2"/>
  <c r="K1228" i="2"/>
  <c r="K1229" i="2"/>
  <c r="K1230" i="2"/>
  <c r="K1231" i="2"/>
  <c r="K1233" i="2"/>
  <c r="K1234" i="2"/>
  <c r="K1235" i="2"/>
  <c r="K1236" i="2"/>
  <c r="K1237" i="2"/>
  <c r="K1238" i="2"/>
  <c r="K1239" i="2"/>
  <c r="K1240" i="2"/>
  <c r="K1241" i="2"/>
  <c r="K1242" i="2"/>
  <c r="K1243" i="2"/>
  <c r="K1244" i="2"/>
  <c r="K1246" i="2"/>
  <c r="K1247" i="2"/>
  <c r="K1248" i="2"/>
  <c r="K1249" i="2"/>
  <c r="K1250" i="2"/>
  <c r="K1251" i="2"/>
  <c r="K1253" i="2"/>
  <c r="K1254" i="2"/>
  <c r="K1255" i="2"/>
  <c r="K1256" i="2"/>
  <c r="K1257" i="2"/>
  <c r="K1258" i="2"/>
  <c r="K1260" i="2"/>
  <c r="K1261" i="2"/>
  <c r="K1262" i="2"/>
  <c r="K1263" i="2"/>
  <c r="K1265" i="2"/>
  <c r="K1266" i="2"/>
  <c r="K1267" i="2"/>
  <c r="K1268" i="2"/>
  <c r="K1269" i="2"/>
  <c r="K1271" i="2"/>
  <c r="K1272" i="2"/>
  <c r="K1273" i="2"/>
  <c r="K1274" i="2"/>
  <c r="K1276" i="2"/>
  <c r="K1277" i="2"/>
  <c r="K1278" i="2"/>
  <c r="K1279" i="2"/>
  <c r="K1280" i="2"/>
  <c r="K1281" i="2"/>
  <c r="K1282" i="2"/>
  <c r="K1283" i="2"/>
  <c r="K1284" i="2"/>
  <c r="K1285" i="2"/>
  <c r="K1286" i="2"/>
  <c r="K1287" i="2"/>
  <c r="K1288" i="2"/>
  <c r="K1289" i="2"/>
  <c r="K1290" i="2"/>
  <c r="K1291" i="2"/>
  <c r="K1292" i="2"/>
  <c r="K1294" i="2"/>
  <c r="K1295" i="2"/>
  <c r="K1296" i="2"/>
  <c r="K1297" i="2"/>
  <c r="K1299" i="2"/>
  <c r="K1300" i="2"/>
  <c r="K1301" i="2"/>
  <c r="K1302" i="2"/>
  <c r="K1303" i="2"/>
  <c r="K1305" i="2"/>
  <c r="K1306" i="2"/>
  <c r="K1307" i="2"/>
  <c r="K1308" i="2"/>
  <c r="K1309" i="2"/>
  <c r="K1310" i="2"/>
  <c r="K1311" i="2"/>
  <c r="K1312" i="2"/>
  <c r="K1313" i="2"/>
  <c r="K1314" i="2"/>
  <c r="K1315" i="2"/>
  <c r="K1316" i="2"/>
  <c r="K1318" i="2"/>
  <c r="K1319" i="2"/>
  <c r="K1320" i="2"/>
  <c r="K1322" i="2"/>
  <c r="K1323" i="2"/>
  <c r="K1324" i="2"/>
  <c r="K1325" i="2"/>
  <c r="K1326" i="2"/>
  <c r="K1327" i="2"/>
  <c r="K1328" i="2"/>
  <c r="K1329" i="2"/>
  <c r="K1330" i="2"/>
  <c r="K1331" i="2"/>
  <c r="K1332" i="2"/>
  <c r="K1333" i="2"/>
  <c r="K1334" i="2"/>
  <c r="K1335" i="2"/>
  <c r="K1336" i="2"/>
  <c r="K1338" i="2"/>
  <c r="K1339" i="2"/>
  <c r="K1340" i="2"/>
  <c r="K1341" i="2"/>
  <c r="K1342" i="2"/>
  <c r="K1343" i="2"/>
  <c r="K1344" i="2"/>
  <c r="K1345" i="2"/>
  <c r="K1346" i="2"/>
  <c r="K1349" i="2"/>
  <c r="K1350" i="2"/>
  <c r="K1351" i="2"/>
  <c r="K1352" i="2"/>
  <c r="K1353" i="2"/>
  <c r="K1354" i="2"/>
  <c r="K1355" i="2"/>
  <c r="K1356" i="2"/>
  <c r="K1357" i="2"/>
  <c r="K1358" i="2"/>
  <c r="K1359" i="2"/>
  <c r="K1360" i="2"/>
  <c r="K1361" i="2"/>
  <c r="K1362" i="2"/>
  <c r="K1363" i="2"/>
  <c r="K1364" i="2"/>
  <c r="K1365" i="2"/>
  <c r="K1366" i="2"/>
  <c r="K1367" i="2"/>
  <c r="K1368" i="2"/>
  <c r="K1369" i="2"/>
  <c r="K1370" i="2"/>
  <c r="K1371" i="2"/>
  <c r="K1372" i="2"/>
  <c r="K1373" i="2"/>
  <c r="K1374" i="2"/>
  <c r="K1375" i="2"/>
  <c r="K1376" i="2"/>
  <c r="K1377" i="2"/>
  <c r="K1378" i="2"/>
  <c r="K1379" i="2"/>
  <c r="K1380" i="2"/>
  <c r="K1381" i="2"/>
  <c r="K1428" i="2"/>
  <c r="K1429" i="2"/>
  <c r="K1430" i="2"/>
  <c r="K1431" i="2"/>
  <c r="K1432" i="2"/>
  <c r="K1433" i="2"/>
  <c r="K1437" i="2"/>
  <c r="K1438" i="2"/>
  <c r="K1439" i="2"/>
  <c r="K1440" i="2"/>
  <c r="K1441" i="2"/>
  <c r="K1442" i="2"/>
  <c r="K1443" i="2"/>
  <c r="K1444" i="2"/>
  <c r="K1445" i="2"/>
  <c r="K1446" i="2"/>
  <c r="K1449" i="2"/>
  <c r="K1450" i="2"/>
  <c r="K1451" i="2"/>
  <c r="K1453" i="2"/>
  <c r="K1454" i="2"/>
  <c r="K1455" i="2"/>
  <c r="K1457" i="2"/>
  <c r="K1458" i="2"/>
  <c r="K1459" i="2"/>
  <c r="K1460" i="2"/>
  <c r="K1461" i="2"/>
  <c r="K1462" i="2"/>
  <c r="K1466" i="2"/>
  <c r="K1468" i="2"/>
  <c r="K1469" i="2"/>
  <c r="K1470" i="2"/>
  <c r="K1471" i="2"/>
  <c r="K1472" i="2"/>
  <c r="K1473" i="2"/>
  <c r="K1474" i="2"/>
  <c r="K1475" i="2"/>
  <c r="K1476" i="2"/>
  <c r="K1477" i="2"/>
  <c r="K1478" i="2"/>
  <c r="K1479" i="2"/>
  <c r="K1480" i="2"/>
  <c r="K1481" i="2"/>
  <c r="K1482" i="2"/>
  <c r="K1483" i="2"/>
  <c r="K1484" i="2"/>
  <c r="K1485" i="2"/>
  <c r="K1486" i="2"/>
  <c r="K1489" i="2"/>
  <c r="K1490" i="2"/>
  <c r="K1491" i="2"/>
  <c r="K1492" i="2"/>
  <c r="K1493" i="2"/>
  <c r="K1494" i="2"/>
  <c r="K1495" i="2"/>
  <c r="K1496" i="2"/>
  <c r="K1497" i="2"/>
  <c r="K1498" i="2"/>
  <c r="K1500" i="2"/>
  <c r="K1501" i="2"/>
  <c r="K1502" i="2"/>
  <c r="K1503" i="2"/>
  <c r="K1504" i="2"/>
  <c r="K1505" i="2"/>
  <c r="K1506" i="2"/>
  <c r="K1507" i="2"/>
  <c r="K1508" i="2"/>
  <c r="K1509" i="2"/>
  <c r="K1510" i="2"/>
  <c r="K1512" i="2"/>
  <c r="K1513" i="2"/>
  <c r="K1514" i="2"/>
  <c r="K1516" i="2"/>
  <c r="K1517" i="2"/>
  <c r="K1518" i="2"/>
  <c r="K1519" i="2"/>
  <c r="K1520" i="2"/>
  <c r="K1521" i="2"/>
  <c r="K1522" i="2"/>
  <c r="K1523" i="2"/>
  <c r="K1524" i="2"/>
  <c r="K1525" i="2"/>
  <c r="K1526" i="2"/>
  <c r="K1527" i="2"/>
  <c r="K1528" i="2"/>
  <c r="K1529" i="2"/>
  <c r="K1531" i="2"/>
  <c r="K1532" i="2"/>
  <c r="K1533" i="2"/>
  <c r="K1534" i="2"/>
  <c r="K1536" i="2"/>
  <c r="K1537" i="2"/>
  <c r="K1538" i="2"/>
  <c r="K1539" i="2"/>
  <c r="K1540" i="2"/>
  <c r="K1541" i="2"/>
  <c r="K1542" i="2"/>
  <c r="K1545" i="2"/>
  <c r="K1546" i="2"/>
  <c r="K1547" i="2"/>
  <c r="K1548" i="2"/>
  <c r="K1549" i="2"/>
  <c r="K1550" i="2"/>
  <c r="K1551" i="2"/>
  <c r="K1552" i="2"/>
  <c r="K1555" i="2"/>
  <c r="K1556" i="2"/>
  <c r="K1557" i="2"/>
  <c r="K1559" i="2"/>
  <c r="K1560" i="2"/>
  <c r="K1561" i="2"/>
  <c r="K1562" i="2"/>
  <c r="K1563" i="2"/>
  <c r="K1564" i="2"/>
  <c r="K1565" i="2"/>
  <c r="K1567" i="2"/>
  <c r="K1568" i="2"/>
  <c r="K1569" i="2"/>
  <c r="K1570" i="2"/>
  <c r="K1571" i="2"/>
  <c r="K1572" i="2"/>
  <c r="K1574" i="2"/>
  <c r="K1575" i="2"/>
  <c r="K1576" i="2"/>
  <c r="K1577" i="2"/>
  <c r="K1578" i="2"/>
  <c r="K1579" i="2"/>
  <c r="K1580" i="2"/>
  <c r="K1581" i="2"/>
  <c r="K1584" i="2"/>
  <c r="K1585" i="2"/>
  <c r="K1587" i="2"/>
  <c r="K1588" i="2"/>
  <c r="K1590" i="2"/>
  <c r="K1591" i="2"/>
  <c r="K1592" i="2"/>
  <c r="K1594" i="2"/>
  <c r="K1595" i="2"/>
  <c r="K1596" i="2"/>
  <c r="K1597" i="2"/>
  <c r="K1599" i="2"/>
  <c r="K1600" i="2"/>
  <c r="K1602" i="2"/>
  <c r="K1603" i="2"/>
  <c r="K1604" i="2"/>
  <c r="K1605" i="2"/>
  <c r="K1606" i="2"/>
  <c r="K1607" i="2"/>
  <c r="K1609" i="2"/>
  <c r="K1610" i="2"/>
  <c r="K1613" i="2"/>
  <c r="K1614" i="2"/>
  <c r="K1615" i="2"/>
  <c r="K1617" i="2"/>
  <c r="K1618" i="2"/>
  <c r="K1619" i="2"/>
  <c r="K1621" i="2"/>
  <c r="K1622" i="2"/>
  <c r="K1624" i="2"/>
  <c r="K1625" i="2"/>
  <c r="K1627" i="2"/>
  <c r="K1629" i="2"/>
  <c r="K1630" i="2"/>
  <c r="K1632" i="2"/>
  <c r="K1633" i="2"/>
  <c r="K1634" i="2"/>
  <c r="K1636" i="2"/>
  <c r="K1637" i="2"/>
  <c r="K1638" i="2"/>
  <c r="K1639" i="2"/>
  <c r="K1640" i="2"/>
  <c r="K1641" i="2"/>
  <c r="K1642" i="2"/>
  <c r="K1644" i="2"/>
  <c r="K1645" i="2"/>
  <c r="K1646" i="2"/>
  <c r="K1648" i="2"/>
  <c r="K1649" i="2"/>
  <c r="K1650" i="2"/>
  <c r="K1651" i="2"/>
  <c r="K1653" i="2"/>
  <c r="K1654" i="2"/>
  <c r="K1655" i="2"/>
  <c r="K1656" i="2"/>
  <c r="K1657" i="2"/>
  <c r="K1659" i="2"/>
  <c r="K1660" i="2"/>
  <c r="K1661" i="2"/>
  <c r="K1662" i="2"/>
  <c r="K1664" i="2"/>
  <c r="K1665" i="2"/>
  <c r="K1666" i="2"/>
  <c r="K1667" i="2"/>
  <c r="K1669" i="2"/>
  <c r="K1670" i="2"/>
  <c r="K1671" i="2"/>
  <c r="K1672" i="2"/>
  <c r="K1673" i="2"/>
  <c r="K1674" i="2"/>
  <c r="K1675" i="2"/>
  <c r="K1676" i="2"/>
  <c r="K1677" i="2"/>
  <c r="K1678" i="2"/>
  <c r="K1679" i="2"/>
  <c r="K1680" i="2"/>
  <c r="K1681" i="2"/>
  <c r="K1682" i="2"/>
  <c r="K1683" i="2"/>
  <c r="K1685" i="2"/>
  <c r="K1687" i="2"/>
  <c r="K1688" i="2"/>
  <c r="K1689" i="2"/>
  <c r="K1690" i="2"/>
  <c r="K1691" i="2"/>
  <c r="K1692" i="2"/>
  <c r="K1693" i="2"/>
  <c r="K1694" i="2"/>
  <c r="K1696" i="2"/>
  <c r="K1697" i="2"/>
  <c r="K1698" i="2"/>
  <c r="K1699" i="2"/>
  <c r="K1700" i="2"/>
  <c r="K1701" i="2"/>
  <c r="K1702" i="2"/>
  <c r="K1703" i="2"/>
  <c r="K1704" i="2"/>
  <c r="K1705" i="2"/>
  <c r="K1706" i="2"/>
  <c r="K1707" i="2"/>
  <c r="K1708" i="2"/>
  <c r="K1709" i="2"/>
  <c r="K1710" i="2"/>
  <c r="K1711" i="2"/>
  <c r="K1712" i="2"/>
  <c r="K1713" i="2"/>
  <c r="K1714" i="2"/>
  <c r="K1715" i="2"/>
  <c r="K1716" i="2"/>
  <c r="K1717" i="2"/>
  <c r="K1718" i="2"/>
  <c r="K1719" i="2"/>
  <c r="K1720" i="2"/>
  <c r="H15" i="2"/>
  <c r="H16" i="2"/>
  <c r="H18" i="2"/>
  <c r="H20" i="2"/>
  <c r="H21" i="2"/>
  <c r="H22" i="2"/>
  <c r="H23" i="2"/>
  <c r="H24" i="2"/>
  <c r="H26" i="2"/>
  <c r="H28" i="2"/>
  <c r="H29" i="2"/>
  <c r="H30" i="2"/>
  <c r="H31" i="2"/>
  <c r="H33" i="2"/>
  <c r="H34" i="2"/>
  <c r="H35" i="2"/>
  <c r="H36" i="2"/>
  <c r="H37" i="2"/>
  <c r="H38" i="2"/>
  <c r="H39" i="2"/>
  <c r="H41" i="2"/>
  <c r="H42" i="2"/>
  <c r="H43" i="2"/>
  <c r="H45" i="2"/>
  <c r="H46" i="2"/>
  <c r="H47" i="2"/>
  <c r="H48" i="2"/>
  <c r="H49" i="2"/>
  <c r="H50" i="2"/>
  <c r="H51" i="2"/>
  <c r="H52" i="2"/>
  <c r="H53" i="2"/>
  <c r="H55" i="2"/>
  <c r="H56" i="2"/>
  <c r="H57" i="2"/>
  <c r="H58" i="2"/>
  <c r="H59" i="2"/>
  <c r="H61" i="2"/>
  <c r="H62" i="2"/>
  <c r="H63" i="2"/>
  <c r="H64" i="2"/>
  <c r="H66" i="2"/>
  <c r="H67" i="2"/>
  <c r="H69" i="2"/>
  <c r="H70" i="2"/>
  <c r="H72" i="2"/>
  <c r="H73" i="2"/>
  <c r="H74" i="2"/>
  <c r="H75" i="2"/>
  <c r="H76" i="2"/>
  <c r="H77" i="2"/>
  <c r="H80" i="2"/>
  <c r="H81" i="2"/>
  <c r="H82" i="2"/>
  <c r="H83" i="2"/>
  <c r="H84" i="2"/>
  <c r="H85" i="2"/>
  <c r="H87" i="2"/>
  <c r="H88" i="2"/>
  <c r="H90" i="2"/>
  <c r="H91" i="2"/>
  <c r="H93" i="2"/>
  <c r="H94" i="2"/>
  <c r="H96" i="2"/>
  <c r="H97" i="2"/>
  <c r="H99" i="2"/>
  <c r="H100" i="2"/>
  <c r="H101" i="2"/>
  <c r="H102" i="2"/>
  <c r="H103" i="2"/>
  <c r="H104" i="2"/>
  <c r="H106" i="2"/>
  <c r="H107" i="2"/>
  <c r="H108" i="2"/>
  <c r="H109" i="2"/>
  <c r="H110" i="2"/>
  <c r="H111" i="2"/>
  <c r="H112" i="2"/>
  <c r="H113" i="2"/>
  <c r="H114" i="2"/>
  <c r="H116" i="2"/>
  <c r="H117" i="2"/>
  <c r="H118" i="2"/>
  <c r="H119" i="2"/>
  <c r="H121" i="2"/>
  <c r="H122" i="2"/>
  <c r="H124" i="2"/>
  <c r="H125" i="2"/>
  <c r="H126" i="2"/>
  <c r="H127" i="2"/>
  <c r="H128" i="2"/>
  <c r="H129" i="2"/>
  <c r="H130" i="2"/>
  <c r="H133" i="2"/>
  <c r="H134" i="2"/>
  <c r="H135" i="2"/>
  <c r="H136" i="2"/>
  <c r="H137" i="2"/>
  <c r="H138" i="2"/>
  <c r="H139" i="2"/>
  <c r="H141" i="2"/>
  <c r="H142" i="2"/>
  <c r="H143" i="2"/>
  <c r="H144" i="2"/>
  <c r="H145" i="2"/>
  <c r="H146" i="2"/>
  <c r="H149" i="2"/>
  <c r="H150" i="2"/>
  <c r="H151" i="2"/>
  <c r="H152" i="2"/>
  <c r="H153" i="2"/>
  <c r="H154" i="2"/>
  <c r="H155" i="2"/>
  <c r="H156" i="2"/>
  <c r="H157" i="2"/>
  <c r="H158" i="2"/>
  <c r="H160" i="2"/>
  <c r="H161" i="2"/>
  <c r="H163" i="2"/>
  <c r="H164" i="2"/>
  <c r="H166" i="2"/>
  <c r="H167" i="2"/>
  <c r="H168" i="2"/>
  <c r="H171" i="2"/>
  <c r="H172" i="2"/>
  <c r="H173" i="2"/>
  <c r="H175" i="2"/>
  <c r="H176" i="2"/>
  <c r="H177" i="2"/>
  <c r="H178" i="2"/>
  <c r="H179" i="2"/>
  <c r="H180" i="2"/>
  <c r="H182" i="2"/>
  <c r="H185" i="2"/>
  <c r="H186" i="2"/>
  <c r="H187" i="2"/>
  <c r="H188" i="2"/>
  <c r="H190" i="2"/>
  <c r="H191" i="2"/>
  <c r="H192" i="2"/>
  <c r="H194" i="2"/>
  <c r="H195" i="2"/>
  <c r="H196" i="2"/>
  <c r="H198" i="2"/>
  <c r="H199" i="2"/>
  <c r="H201" i="2"/>
  <c r="H202" i="2"/>
  <c r="H203" i="2"/>
  <c r="H204" i="2"/>
  <c r="H206" i="2"/>
  <c r="H207" i="2"/>
  <c r="H208" i="2"/>
  <c r="H209" i="2"/>
  <c r="H210" i="2"/>
  <c r="H211" i="2"/>
  <c r="H212" i="2"/>
  <c r="H213" i="2"/>
  <c r="H214" i="2"/>
  <c r="H215" i="2"/>
  <c r="H216" i="2"/>
  <c r="H218" i="2"/>
  <c r="H219" i="2"/>
  <c r="H220" i="2"/>
  <c r="H222" i="2"/>
  <c r="H223" i="2"/>
  <c r="H224" i="2"/>
  <c r="H225" i="2"/>
  <c r="H226" i="2"/>
  <c r="H227" i="2"/>
  <c r="H230" i="2"/>
  <c r="H231" i="2"/>
  <c r="H233" i="2"/>
  <c r="H234" i="2"/>
  <c r="H235" i="2"/>
  <c r="H237" i="2"/>
  <c r="H239" i="2"/>
  <c r="H240" i="2"/>
  <c r="H241" i="2"/>
  <c r="H242" i="2"/>
  <c r="H243" i="2"/>
  <c r="H244" i="2"/>
  <c r="H245" i="2"/>
  <c r="H246" i="2"/>
  <c r="H247" i="2"/>
  <c r="H248" i="2"/>
  <c r="H249" i="2"/>
  <c r="H250" i="2"/>
  <c r="H251" i="2"/>
  <c r="H252" i="2"/>
  <c r="H255" i="2"/>
  <c r="H256" i="2"/>
  <c r="H257" i="2"/>
  <c r="H259" i="2"/>
  <c r="H260" i="2"/>
  <c r="H261" i="2"/>
  <c r="H263" i="2"/>
  <c r="H264" i="2"/>
  <c r="H266" i="2"/>
  <c r="H267" i="2"/>
  <c r="H268" i="2"/>
  <c r="H269" i="2"/>
  <c r="H271" i="2"/>
  <c r="H272" i="2"/>
  <c r="H273" i="2"/>
  <c r="H274" i="2"/>
  <c r="H276" i="2"/>
  <c r="H277" i="2"/>
  <c r="H278" i="2"/>
  <c r="H279" i="2"/>
  <c r="H280" i="2"/>
  <c r="H281" i="2"/>
  <c r="H282" i="2"/>
  <c r="H283" i="2"/>
  <c r="H284" i="2"/>
  <c r="H285" i="2"/>
  <c r="H288" i="2"/>
  <c r="H289" i="2"/>
  <c r="H290" i="2"/>
  <c r="H291" i="2"/>
  <c r="H293" i="2"/>
  <c r="H294" i="2"/>
  <c r="H295" i="2"/>
  <c r="H297" i="2"/>
  <c r="H298" i="2"/>
  <c r="H300" i="2"/>
  <c r="H301" i="2"/>
  <c r="H302" i="2"/>
  <c r="H305" i="2"/>
  <c r="H306" i="2"/>
  <c r="H307" i="2"/>
  <c r="H309" i="2"/>
  <c r="H310" i="2"/>
  <c r="H311" i="2"/>
  <c r="H313" i="2"/>
  <c r="H314" i="2"/>
  <c r="H315" i="2"/>
  <c r="H317" i="2"/>
  <c r="H318" i="2"/>
  <c r="H319" i="2"/>
  <c r="H320" i="2"/>
  <c r="H322" i="2"/>
  <c r="H323" i="2"/>
  <c r="H325" i="2"/>
  <c r="H326" i="2"/>
  <c r="H327" i="2"/>
  <c r="H329" i="2"/>
  <c r="H330" i="2"/>
  <c r="H331" i="2"/>
  <c r="H332" i="2"/>
  <c r="H333" i="2"/>
  <c r="H334" i="2"/>
  <c r="H336" i="2"/>
  <c r="H337" i="2"/>
  <c r="H338" i="2"/>
  <c r="H339" i="2"/>
  <c r="H340" i="2"/>
  <c r="H343" i="2"/>
  <c r="H345" i="2"/>
  <c r="H346" i="2"/>
  <c r="H347" i="2"/>
  <c r="H348" i="2"/>
  <c r="H349" i="2"/>
  <c r="H350" i="2"/>
  <c r="H351" i="2"/>
  <c r="H352" i="2"/>
  <c r="H353" i="2"/>
  <c r="H354" i="2"/>
  <c r="H355" i="2"/>
  <c r="H356" i="2"/>
  <c r="H358" i="2"/>
  <c r="H359" i="2"/>
  <c r="H360" i="2"/>
  <c r="H361" i="2"/>
  <c r="H362" i="2"/>
  <c r="H363" i="2"/>
  <c r="H364" i="2"/>
  <c r="H365" i="2"/>
  <c r="H366" i="2"/>
  <c r="H367" i="2"/>
  <c r="H368" i="2"/>
  <c r="H370" i="2"/>
  <c r="H371" i="2"/>
  <c r="H372" i="2"/>
  <c r="H373" i="2"/>
  <c r="H374" i="2"/>
  <c r="H375" i="2"/>
  <c r="H376" i="2"/>
  <c r="H377" i="2"/>
  <c r="H378" i="2"/>
  <c r="H379" i="2"/>
  <c r="H380" i="2"/>
  <c r="H383" i="2"/>
  <c r="H384" i="2"/>
  <c r="H385" i="2"/>
  <c r="H386" i="2"/>
  <c r="H387" i="2"/>
  <c r="H388" i="2"/>
  <c r="H389" i="2"/>
  <c r="H390" i="2"/>
  <c r="H391" i="2"/>
  <c r="H392" i="2"/>
  <c r="H393" i="2"/>
  <c r="H395" i="2"/>
  <c r="H396" i="2"/>
  <c r="H397" i="2"/>
  <c r="H398" i="2"/>
  <c r="H399" i="2"/>
  <c r="H400" i="2"/>
  <c r="H401" i="2"/>
  <c r="H402" i="2"/>
  <c r="H403" i="2"/>
  <c r="H404" i="2"/>
  <c r="H405" i="2"/>
  <c r="H407" i="2"/>
  <c r="H408" i="2"/>
  <c r="H409" i="2"/>
  <c r="H410" i="2"/>
  <c r="H411" i="2"/>
  <c r="H412" i="2"/>
  <c r="H413" i="2"/>
  <c r="H414" i="2"/>
  <c r="H415" i="2"/>
  <c r="H416" i="2"/>
  <c r="H417" i="2"/>
  <c r="H420" i="2"/>
  <c r="H421" i="2"/>
  <c r="H422" i="2"/>
  <c r="H423" i="2"/>
  <c r="H424" i="2"/>
  <c r="H425" i="2"/>
  <c r="H426" i="2"/>
  <c r="H427" i="2"/>
  <c r="H428" i="2"/>
  <c r="H429" i="2"/>
  <c r="H430" i="2"/>
  <c r="H432" i="2"/>
  <c r="H433" i="2"/>
  <c r="H434" i="2"/>
  <c r="H435" i="2"/>
  <c r="H436" i="2"/>
  <c r="H437" i="2"/>
  <c r="H438" i="2"/>
  <c r="H439" i="2"/>
  <c r="H440" i="2"/>
  <c r="H441" i="2"/>
  <c r="H442" i="2"/>
  <c r="H444" i="2"/>
  <c r="H445" i="2"/>
  <c r="H446" i="2"/>
  <c r="H447" i="2"/>
  <c r="H448" i="2"/>
  <c r="H449" i="2"/>
  <c r="H450" i="2"/>
  <c r="H451" i="2"/>
  <c r="H452" i="2"/>
  <c r="H453" i="2"/>
  <c r="H454" i="2"/>
  <c r="H455" i="2"/>
  <c r="H456" i="2"/>
  <c r="H457" i="2"/>
  <c r="H459" i="2"/>
  <c r="H460" i="2"/>
  <c r="H461" i="2"/>
  <c r="H462" i="2"/>
  <c r="H463" i="2"/>
  <c r="H465" i="2"/>
  <c r="H466" i="2"/>
  <c r="H467" i="2"/>
  <c r="H468" i="2"/>
  <c r="H472" i="2"/>
  <c r="H473" i="2"/>
  <c r="H474" i="2"/>
  <c r="H475" i="2"/>
  <c r="H476" i="2"/>
  <c r="H477" i="2"/>
  <c r="H478" i="2"/>
  <c r="H479" i="2"/>
  <c r="H480" i="2"/>
  <c r="H481" i="2"/>
  <c r="H482" i="2"/>
  <c r="H484" i="2"/>
  <c r="H485" i="2"/>
  <c r="H486" i="2"/>
  <c r="H487" i="2"/>
  <c r="H488" i="2"/>
  <c r="H489" i="2"/>
  <c r="H491" i="2"/>
  <c r="H492" i="2"/>
  <c r="H493" i="2"/>
  <c r="H494" i="2"/>
  <c r="H495" i="2"/>
  <c r="H496" i="2"/>
  <c r="H498" i="2"/>
  <c r="H499" i="2"/>
  <c r="H500" i="2"/>
  <c r="H501" i="2"/>
  <c r="H503" i="2"/>
  <c r="H504" i="2"/>
  <c r="H505" i="2"/>
  <c r="H506" i="2"/>
  <c r="H507" i="2"/>
  <c r="H508" i="2"/>
  <c r="H510" i="2"/>
  <c r="H511" i="2"/>
  <c r="H513" i="2"/>
  <c r="H514" i="2"/>
  <c r="H515" i="2"/>
  <c r="H516" i="2"/>
  <c r="H517" i="2"/>
  <c r="H518" i="2"/>
  <c r="H519" i="2"/>
  <c r="H521" i="2"/>
  <c r="H522" i="2"/>
  <c r="H524" i="2"/>
  <c r="H525" i="2"/>
  <c r="H526" i="2"/>
  <c r="H527" i="2"/>
  <c r="H528" i="2"/>
  <c r="H531" i="2"/>
  <c r="H532" i="2"/>
  <c r="H534" i="2"/>
  <c r="H535" i="2"/>
  <c r="H536" i="2"/>
  <c r="H538" i="2"/>
  <c r="H539" i="2"/>
  <c r="H540" i="2"/>
  <c r="H541" i="2"/>
  <c r="H542" i="2"/>
  <c r="H543" i="2"/>
  <c r="H544" i="2"/>
  <c r="H546" i="2"/>
  <c r="H547" i="2"/>
  <c r="H548" i="2"/>
  <c r="H549" i="2"/>
  <c r="H550" i="2"/>
  <c r="H553" i="2"/>
  <c r="H554" i="2"/>
  <c r="H555" i="2"/>
  <c r="H556" i="2"/>
  <c r="H557" i="2"/>
  <c r="H558" i="2"/>
  <c r="H559" i="2"/>
  <c r="H561" i="2"/>
  <c r="H562" i="2"/>
  <c r="H563" i="2"/>
  <c r="H564" i="2"/>
  <c r="H565" i="2"/>
  <c r="H566" i="2"/>
  <c r="H567" i="2"/>
  <c r="H568" i="2"/>
  <c r="H570" i="2"/>
  <c r="H571" i="2"/>
  <c r="H573" i="2"/>
  <c r="H574" i="2"/>
  <c r="H575" i="2"/>
  <c r="H576" i="2"/>
  <c r="H577" i="2"/>
  <c r="H578" i="2"/>
  <c r="H579" i="2"/>
  <c r="H581" i="2"/>
  <c r="H582" i="2"/>
  <c r="H583" i="2"/>
  <c r="H584" i="2"/>
  <c r="H585" i="2"/>
  <c r="H587" i="2"/>
  <c r="H588" i="2"/>
  <c r="H589" i="2"/>
  <c r="H590" i="2"/>
  <c r="H591" i="2"/>
  <c r="H593" i="2"/>
  <c r="H594" i="2"/>
  <c r="H595" i="2"/>
  <c r="H596" i="2"/>
  <c r="H597" i="2"/>
  <c r="H598" i="2"/>
  <c r="H599" i="2"/>
  <c r="H600" i="2"/>
  <c r="H602" i="2"/>
  <c r="H603" i="2"/>
  <c r="H604" i="2"/>
  <c r="H605" i="2"/>
  <c r="H606" i="2"/>
  <c r="H607" i="2"/>
  <c r="H608" i="2"/>
  <c r="H609" i="2"/>
  <c r="H610" i="2"/>
  <c r="H611" i="2"/>
  <c r="H613" i="2"/>
  <c r="H614" i="2"/>
  <c r="H615" i="2"/>
  <c r="H616" i="2"/>
  <c r="H617" i="2"/>
  <c r="H618" i="2"/>
  <c r="H619" i="2"/>
  <c r="H620" i="2"/>
  <c r="H621" i="2"/>
  <c r="H622" i="2"/>
  <c r="H624" i="2"/>
  <c r="H625" i="2"/>
  <c r="H626" i="2"/>
  <c r="H627" i="2"/>
  <c r="H629" i="2"/>
  <c r="H630" i="2"/>
  <c r="H631" i="2"/>
  <c r="H633" i="2"/>
  <c r="H634" i="2"/>
  <c r="H635" i="2"/>
  <c r="H637" i="2"/>
  <c r="H638" i="2"/>
  <c r="H639" i="2"/>
  <c r="H641" i="2"/>
  <c r="H642" i="2"/>
  <c r="H644" i="2"/>
  <c r="H645" i="2"/>
  <c r="H646" i="2"/>
  <c r="H647" i="2"/>
  <c r="H649" i="2"/>
  <c r="H650" i="2"/>
  <c r="H651" i="2"/>
  <c r="H653" i="2"/>
  <c r="H654" i="2"/>
  <c r="H655" i="2"/>
  <c r="H656" i="2"/>
  <c r="H658" i="2"/>
  <c r="H659" i="2"/>
  <c r="H660" i="2"/>
  <c r="H662" i="2"/>
  <c r="H663" i="2"/>
  <c r="H664" i="2"/>
  <c r="H666" i="2"/>
  <c r="H667" i="2"/>
  <c r="H669" i="2"/>
  <c r="H670" i="2"/>
  <c r="H672" i="2"/>
  <c r="H673" i="2"/>
  <c r="H675" i="2"/>
  <c r="H676" i="2"/>
  <c r="H678" i="2"/>
  <c r="H679" i="2"/>
  <c r="H681" i="2"/>
  <c r="H682" i="2"/>
  <c r="H684" i="2"/>
  <c r="H685" i="2"/>
  <c r="H686" i="2"/>
  <c r="H687" i="2"/>
  <c r="H688" i="2"/>
  <c r="H689" i="2"/>
  <c r="H690" i="2"/>
  <c r="H692" i="2"/>
  <c r="H693" i="2"/>
  <c r="H695" i="2"/>
  <c r="H696" i="2"/>
  <c r="H698" i="2"/>
  <c r="H699" i="2"/>
  <c r="H700" i="2"/>
  <c r="H702" i="2"/>
  <c r="H703" i="2"/>
  <c r="H705" i="2"/>
  <c r="H706" i="2"/>
  <c r="H708" i="2"/>
  <c r="H709" i="2"/>
  <c r="H711" i="2"/>
  <c r="H712" i="2"/>
  <c r="H714" i="2"/>
  <c r="H715" i="2"/>
  <c r="H716" i="2"/>
  <c r="H717" i="2"/>
  <c r="H718" i="2"/>
  <c r="H719" i="2"/>
  <c r="H720" i="2"/>
  <c r="H721" i="2"/>
  <c r="H722" i="2"/>
  <c r="H723" i="2"/>
  <c r="H724" i="2"/>
  <c r="H726" i="2"/>
  <c r="H727" i="2"/>
  <c r="H728" i="2"/>
  <c r="H729" i="2"/>
  <c r="H730" i="2"/>
  <c r="H732" i="2"/>
  <c r="H733" i="2"/>
  <c r="H734" i="2"/>
  <c r="H735" i="2"/>
  <c r="H736" i="2"/>
  <c r="H737" i="2"/>
  <c r="H738" i="2"/>
  <c r="H739" i="2"/>
  <c r="H740" i="2"/>
  <c r="H742" i="2"/>
  <c r="H744" i="2"/>
  <c r="H745" i="2"/>
  <c r="H746" i="2"/>
  <c r="H747" i="2"/>
  <c r="H748" i="2"/>
  <c r="H750" i="2"/>
  <c r="H751" i="2"/>
  <c r="H752" i="2"/>
  <c r="H754" i="2"/>
  <c r="H755" i="2"/>
  <c r="H757" i="2"/>
  <c r="H758" i="2"/>
  <c r="H760" i="2"/>
  <c r="H761" i="2"/>
  <c r="H763" i="2"/>
  <c r="H764" i="2"/>
  <c r="H766" i="2"/>
  <c r="H767" i="2"/>
  <c r="H769" i="2"/>
  <c r="H771" i="2"/>
  <c r="H772" i="2"/>
  <c r="H774" i="2"/>
  <c r="H775" i="2"/>
  <c r="H776" i="2"/>
  <c r="H777" i="2"/>
  <c r="H779" i="2"/>
  <c r="H780" i="2"/>
  <c r="H781" i="2"/>
  <c r="H783" i="2"/>
  <c r="H784" i="2"/>
  <c r="H785" i="2"/>
  <c r="H786" i="2"/>
  <c r="H787" i="2"/>
  <c r="H788" i="2"/>
  <c r="H789" i="2"/>
  <c r="H792" i="2"/>
  <c r="H793" i="2"/>
  <c r="H794" i="2"/>
  <c r="H795" i="2"/>
  <c r="H796" i="2"/>
  <c r="H797" i="2"/>
  <c r="H798" i="2"/>
  <c r="H799" i="2"/>
  <c r="H800" i="2"/>
  <c r="H801" i="2"/>
  <c r="H802" i="2"/>
  <c r="H803" i="2"/>
  <c r="H805" i="2"/>
  <c r="H806" i="2"/>
  <c r="H807" i="2"/>
  <c r="H808" i="2"/>
  <c r="H810" i="2"/>
  <c r="H811" i="2"/>
  <c r="H812" i="2"/>
  <c r="H813" i="2"/>
  <c r="H814" i="2"/>
  <c r="H815" i="2"/>
  <c r="H816" i="2"/>
  <c r="H817" i="2"/>
  <c r="H819" i="2"/>
  <c r="H820" i="2"/>
  <c r="H821" i="2"/>
  <c r="H822" i="2"/>
  <c r="H823" i="2"/>
  <c r="H824" i="2"/>
  <c r="H825" i="2"/>
  <c r="H828" i="2"/>
  <c r="H829" i="2"/>
  <c r="H830" i="2"/>
  <c r="H831" i="2"/>
  <c r="H832" i="2"/>
  <c r="H833" i="2"/>
  <c r="H836" i="2"/>
  <c r="H837" i="2"/>
  <c r="H838" i="2"/>
  <c r="H839" i="2"/>
  <c r="H840" i="2"/>
  <c r="H841" i="2"/>
  <c r="H842" i="2"/>
  <c r="H844" i="2"/>
  <c r="H845" i="2"/>
  <c r="H846" i="2"/>
  <c r="H847" i="2"/>
  <c r="H848" i="2"/>
  <c r="H849" i="2"/>
  <c r="H850" i="2"/>
  <c r="H851" i="2"/>
  <c r="H852" i="2"/>
  <c r="H854" i="2"/>
  <c r="H855" i="2"/>
  <c r="H857" i="2"/>
  <c r="H858" i="2"/>
  <c r="H859" i="2"/>
  <c r="H860" i="2"/>
  <c r="H861" i="2"/>
  <c r="H862" i="2"/>
  <c r="H863" i="2"/>
  <c r="H864" i="2"/>
  <c r="H865" i="2"/>
  <c r="H866" i="2"/>
  <c r="H868" i="2"/>
  <c r="H869" i="2"/>
  <c r="H870" i="2"/>
  <c r="H872" i="2"/>
  <c r="H873" i="2"/>
  <c r="H874" i="2"/>
  <c r="H875" i="2"/>
  <c r="H876" i="2"/>
  <c r="H877" i="2"/>
  <c r="H878" i="2"/>
  <c r="H879" i="2"/>
  <c r="H880" i="2"/>
  <c r="H883" i="2"/>
  <c r="H884" i="2"/>
  <c r="H885" i="2"/>
  <c r="H886" i="2"/>
  <c r="H887" i="2"/>
  <c r="H888" i="2"/>
  <c r="H889" i="2"/>
  <c r="H890" i="2"/>
  <c r="H892" i="2"/>
  <c r="H893" i="2"/>
  <c r="H894" i="2"/>
  <c r="H895" i="2"/>
  <c r="H896" i="2"/>
  <c r="H897" i="2"/>
  <c r="H898" i="2"/>
  <c r="H899" i="2"/>
  <c r="H900" i="2"/>
  <c r="H901" i="2"/>
  <c r="H902" i="2"/>
  <c r="H907" i="2"/>
  <c r="H908" i="2"/>
  <c r="H910" i="2"/>
  <c r="H911" i="2"/>
  <c r="H912" i="2"/>
  <c r="H913" i="2"/>
  <c r="H914" i="2"/>
  <c r="H915" i="2"/>
  <c r="H916" i="2"/>
  <c r="H918" i="2"/>
  <c r="H919" i="2"/>
  <c r="H920" i="2"/>
  <c r="H921" i="2"/>
  <c r="H922" i="2"/>
  <c r="H924" i="2"/>
  <c r="H925" i="2"/>
  <c r="H926" i="2"/>
  <c r="H927" i="2"/>
  <c r="H928" i="2"/>
  <c r="H929" i="2"/>
  <c r="H931" i="2"/>
  <c r="H932" i="2"/>
  <c r="H934" i="2"/>
  <c r="H935" i="2"/>
  <c r="H936" i="2"/>
  <c r="H937" i="2"/>
  <c r="H938" i="2"/>
  <c r="H939" i="2"/>
  <c r="H940" i="2"/>
  <c r="H942" i="2"/>
  <c r="H943" i="2"/>
  <c r="H945" i="2"/>
  <c r="H946" i="2"/>
  <c r="H948" i="2"/>
  <c r="H949" i="2"/>
  <c r="H951" i="2"/>
  <c r="H952" i="2"/>
  <c r="H953" i="2"/>
  <c r="H954" i="2"/>
  <c r="H955" i="2"/>
  <c r="H956" i="2"/>
  <c r="H958" i="2"/>
  <c r="H959" i="2"/>
  <c r="H962" i="2"/>
  <c r="H963" i="2"/>
  <c r="H964" i="2"/>
  <c r="H965" i="2"/>
  <c r="H966" i="2"/>
  <c r="H968" i="2"/>
  <c r="H969" i="2"/>
  <c r="H970" i="2"/>
  <c r="H971" i="2"/>
  <c r="H972" i="2"/>
  <c r="H973" i="2"/>
  <c r="H975" i="2"/>
  <c r="H976" i="2"/>
  <c r="H978" i="2"/>
  <c r="H979" i="2"/>
  <c r="H981" i="2"/>
  <c r="H983" i="2"/>
  <c r="H984" i="2"/>
  <c r="H986" i="2"/>
  <c r="H987" i="2"/>
  <c r="H989" i="2"/>
  <c r="H990" i="2"/>
  <c r="H991" i="2"/>
  <c r="H993" i="2"/>
  <c r="H994" i="2"/>
  <c r="H996" i="2"/>
  <c r="H997" i="2"/>
  <c r="H998" i="2"/>
  <c r="H999" i="2"/>
  <c r="H1000" i="2"/>
  <c r="H1001" i="2"/>
  <c r="H1003" i="2"/>
  <c r="H1004" i="2"/>
  <c r="H1006" i="2"/>
  <c r="H1007" i="2"/>
  <c r="H1008" i="2"/>
  <c r="H1010" i="2"/>
  <c r="H1011" i="2"/>
  <c r="H1013" i="2"/>
  <c r="H1014" i="2"/>
  <c r="H1015" i="2"/>
  <c r="H1018" i="2"/>
  <c r="H1019" i="2"/>
  <c r="H1020" i="2"/>
  <c r="H1022" i="2"/>
  <c r="H1023" i="2"/>
  <c r="H1024" i="2"/>
  <c r="H1025" i="2"/>
  <c r="H1026" i="2"/>
  <c r="H1027" i="2"/>
  <c r="H1028" i="2"/>
  <c r="H1029" i="2"/>
  <c r="H1030" i="2"/>
  <c r="H1031" i="2"/>
  <c r="H1032" i="2"/>
  <c r="H1033" i="2"/>
  <c r="H1034" i="2"/>
  <c r="H1036" i="2"/>
  <c r="H1037" i="2"/>
  <c r="H1039" i="2"/>
  <c r="H1040" i="2"/>
  <c r="H1042" i="2"/>
  <c r="H1043" i="2"/>
  <c r="H1045" i="2"/>
  <c r="H1046" i="2"/>
  <c r="H1048" i="2"/>
  <c r="H1049" i="2"/>
  <c r="H1050" i="2"/>
  <c r="H1051" i="2"/>
  <c r="H1052" i="2"/>
  <c r="H1053" i="2"/>
  <c r="H1055" i="2"/>
  <c r="H1056" i="2"/>
  <c r="H1058" i="2"/>
  <c r="H1059" i="2"/>
  <c r="H1061" i="2"/>
  <c r="H1063" i="2"/>
  <c r="H1064" i="2"/>
  <c r="H1065" i="2"/>
  <c r="H1066" i="2"/>
  <c r="H1068" i="2"/>
  <c r="H1069" i="2"/>
  <c r="H1070" i="2"/>
  <c r="H1073" i="2"/>
  <c r="H1074" i="2"/>
  <c r="H1075" i="2"/>
  <c r="H1076" i="2"/>
  <c r="H1078" i="2"/>
  <c r="H1079" i="2"/>
  <c r="H1080" i="2"/>
  <c r="H1081" i="2"/>
  <c r="H1082" i="2"/>
  <c r="H1083" i="2"/>
  <c r="H1084" i="2"/>
  <c r="H1085" i="2"/>
  <c r="H1087" i="2"/>
  <c r="H1088" i="2"/>
  <c r="H1090" i="2"/>
  <c r="H1093" i="2"/>
  <c r="H1097" i="2"/>
  <c r="H1098" i="2"/>
  <c r="H1099" i="2"/>
  <c r="H1100" i="2"/>
  <c r="H1102" i="2"/>
  <c r="H1103" i="2"/>
  <c r="H1104" i="2"/>
  <c r="H1105" i="2"/>
  <c r="H1106" i="2"/>
  <c r="H1107" i="2"/>
  <c r="H1108" i="2"/>
  <c r="H1109" i="2"/>
  <c r="H1110" i="2"/>
  <c r="H1111" i="2"/>
  <c r="H1112" i="2"/>
  <c r="H1113" i="2"/>
  <c r="H1114" i="2"/>
  <c r="H1115" i="2"/>
  <c r="H1116" i="2"/>
  <c r="H1117" i="2"/>
  <c r="H1118" i="2"/>
  <c r="H1119" i="2"/>
  <c r="H1120" i="2"/>
  <c r="H1121" i="2"/>
  <c r="H1122" i="2"/>
  <c r="H1123" i="2"/>
  <c r="H1124" i="2"/>
  <c r="H1125" i="2"/>
  <c r="H1126" i="2"/>
  <c r="H1129" i="2"/>
  <c r="H1130" i="2"/>
  <c r="H1131" i="2"/>
  <c r="H1132" i="2"/>
  <c r="H1135" i="2"/>
  <c r="H1136" i="2"/>
  <c r="H1137" i="2"/>
  <c r="H1138" i="2"/>
  <c r="H1139" i="2"/>
  <c r="H1140" i="2"/>
  <c r="H1141" i="2"/>
  <c r="H1143" i="2"/>
  <c r="H1144" i="2"/>
  <c r="H1145" i="2"/>
  <c r="H1147" i="2"/>
  <c r="H1148" i="2"/>
  <c r="H1149" i="2"/>
  <c r="H1152" i="2"/>
  <c r="H1153" i="2"/>
  <c r="H1154" i="2"/>
  <c r="H1155" i="2"/>
  <c r="H1156" i="2"/>
  <c r="H1157" i="2"/>
  <c r="H1158" i="2"/>
  <c r="H1160" i="2"/>
  <c r="H1161" i="2"/>
  <c r="H1162" i="2"/>
  <c r="H1163" i="2"/>
  <c r="H1165" i="2"/>
  <c r="H1166" i="2"/>
  <c r="H1167" i="2"/>
  <c r="H1169" i="2"/>
  <c r="H1170" i="2"/>
  <c r="H1171" i="2"/>
  <c r="H1172" i="2"/>
  <c r="H1173" i="2"/>
  <c r="H1174" i="2"/>
  <c r="H1177" i="2"/>
  <c r="H1178" i="2"/>
  <c r="H1180" i="2"/>
  <c r="H1181" i="2"/>
  <c r="H1182" i="2"/>
  <c r="H1183" i="2"/>
  <c r="H1184" i="2"/>
  <c r="H1185" i="2"/>
  <c r="H1186" i="2"/>
  <c r="H1187" i="2"/>
  <c r="H1188" i="2"/>
  <c r="H1189" i="2"/>
  <c r="H1190" i="2"/>
  <c r="H1191" i="2"/>
  <c r="H1193" i="2"/>
  <c r="H1194" i="2"/>
  <c r="H1195" i="2"/>
  <c r="H1196" i="2"/>
  <c r="H1197" i="2"/>
  <c r="H1198" i="2"/>
  <c r="H1199" i="2"/>
  <c r="H1200" i="2"/>
  <c r="H1202" i="2"/>
  <c r="H1203" i="2"/>
  <c r="H1204" i="2"/>
  <c r="H1205" i="2"/>
  <c r="H1206" i="2"/>
  <c r="H1207" i="2"/>
  <c r="H1208" i="2"/>
  <c r="H1209" i="2"/>
  <c r="H1211" i="2"/>
  <c r="H1212" i="2"/>
  <c r="H1214" i="2"/>
  <c r="H1215" i="2"/>
  <c r="H1216" i="2"/>
  <c r="H1217" i="2"/>
  <c r="H1219" i="2"/>
  <c r="H1220" i="2"/>
  <c r="H1222" i="2"/>
  <c r="H1223" i="2"/>
  <c r="H1224" i="2"/>
  <c r="H1227" i="2"/>
  <c r="H1228" i="2"/>
  <c r="H1229" i="2"/>
  <c r="H1230" i="2"/>
  <c r="H1231" i="2"/>
  <c r="H1233" i="2"/>
  <c r="H1234" i="2"/>
  <c r="H1235" i="2"/>
  <c r="H1236" i="2"/>
  <c r="H1237" i="2"/>
  <c r="H1238" i="2"/>
  <c r="H1239" i="2"/>
  <c r="H1240" i="2"/>
  <c r="H1241" i="2"/>
  <c r="H1242" i="2"/>
  <c r="H1243" i="2"/>
  <c r="H1244" i="2"/>
  <c r="H1246" i="2"/>
  <c r="H1247" i="2"/>
  <c r="H1248" i="2"/>
  <c r="H1249" i="2"/>
  <c r="H1250" i="2"/>
  <c r="H1251" i="2"/>
  <c r="H1253" i="2"/>
  <c r="H1254" i="2"/>
  <c r="H1255" i="2"/>
  <c r="H1256" i="2"/>
  <c r="H1257" i="2"/>
  <c r="H1258" i="2"/>
  <c r="H1260" i="2"/>
  <c r="H1261" i="2"/>
  <c r="H1262" i="2"/>
  <c r="H1263" i="2"/>
  <c r="H1265" i="2"/>
  <c r="H1266" i="2"/>
  <c r="H1267" i="2"/>
  <c r="H1268" i="2"/>
  <c r="H1269" i="2"/>
  <c r="H1271" i="2"/>
  <c r="H1272" i="2"/>
  <c r="H1273" i="2"/>
  <c r="H1274" i="2"/>
  <c r="H1276" i="2"/>
  <c r="H1277" i="2"/>
  <c r="H1278" i="2"/>
  <c r="H1279" i="2"/>
  <c r="H1280" i="2"/>
  <c r="H1281" i="2"/>
  <c r="H1282" i="2"/>
  <c r="H1283" i="2"/>
  <c r="H1284" i="2"/>
  <c r="H1285" i="2"/>
  <c r="H1286" i="2"/>
  <c r="H1287" i="2"/>
  <c r="H1288" i="2"/>
  <c r="H1289" i="2"/>
  <c r="H1290" i="2"/>
  <c r="H1291" i="2"/>
  <c r="H1292" i="2"/>
  <c r="H1294" i="2"/>
  <c r="H1295" i="2"/>
  <c r="H1296" i="2"/>
  <c r="H1297" i="2"/>
  <c r="H1299" i="2"/>
  <c r="H1300" i="2"/>
  <c r="H1301" i="2"/>
  <c r="H1302" i="2"/>
  <c r="H1303" i="2"/>
  <c r="H1305" i="2"/>
  <c r="H1306" i="2"/>
  <c r="H1307" i="2"/>
  <c r="H1308" i="2"/>
  <c r="H1309" i="2"/>
  <c r="H1310" i="2"/>
  <c r="H1311" i="2"/>
  <c r="H1312" i="2"/>
  <c r="H1313" i="2"/>
  <c r="H1314" i="2"/>
  <c r="H1315" i="2"/>
  <c r="H1316" i="2"/>
  <c r="H1318" i="2"/>
  <c r="H1319" i="2"/>
  <c r="H1320" i="2"/>
  <c r="H1322" i="2"/>
  <c r="H1323" i="2"/>
  <c r="H1324" i="2"/>
  <c r="H1325" i="2"/>
  <c r="H1326" i="2"/>
  <c r="H1327" i="2"/>
  <c r="H1328" i="2"/>
  <c r="H1329" i="2"/>
  <c r="H1330" i="2"/>
  <c r="H1331" i="2"/>
  <c r="H1332" i="2"/>
  <c r="H1333" i="2"/>
  <c r="H1334" i="2"/>
  <c r="H1335" i="2"/>
  <c r="H1336" i="2"/>
  <c r="H1338" i="2"/>
  <c r="H1339" i="2"/>
  <c r="H1340" i="2"/>
  <c r="H1341" i="2"/>
  <c r="H1342" i="2"/>
  <c r="H1343" i="2"/>
  <c r="H1344" i="2"/>
  <c r="H1345" i="2"/>
  <c r="H1346" i="2"/>
  <c r="H1349" i="2"/>
  <c r="H1350" i="2"/>
  <c r="H1351" i="2"/>
  <c r="H1352" i="2"/>
  <c r="H1353" i="2"/>
  <c r="H1354" i="2"/>
  <c r="H1355" i="2"/>
  <c r="H1356" i="2"/>
  <c r="H1357" i="2"/>
  <c r="H1358" i="2"/>
  <c r="H1359" i="2"/>
  <c r="H1360" i="2"/>
  <c r="H1361" i="2"/>
  <c r="H1362" i="2"/>
  <c r="H1363" i="2"/>
  <c r="H1364" i="2"/>
  <c r="H1365" i="2"/>
  <c r="H1366" i="2"/>
  <c r="H1367" i="2"/>
  <c r="H1368" i="2"/>
  <c r="H1369" i="2"/>
  <c r="H1370" i="2"/>
  <c r="H1371" i="2"/>
  <c r="H1372" i="2"/>
  <c r="H1373" i="2"/>
  <c r="H1374" i="2"/>
  <c r="H1375" i="2"/>
  <c r="H1376" i="2"/>
  <c r="H1377" i="2"/>
  <c r="H1378" i="2"/>
  <c r="H1379" i="2"/>
  <c r="H1380" i="2"/>
  <c r="H1381" i="2"/>
  <c r="H1428" i="2"/>
  <c r="H1429" i="2"/>
  <c r="H1430" i="2"/>
  <c r="H1431" i="2"/>
  <c r="H1432" i="2"/>
  <c r="H1433" i="2"/>
  <c r="H1437" i="2"/>
  <c r="H1438" i="2"/>
  <c r="H1439" i="2"/>
  <c r="H1440" i="2"/>
  <c r="H1441" i="2"/>
  <c r="H1442" i="2"/>
  <c r="H1443" i="2"/>
  <c r="H1444" i="2"/>
  <c r="H1445" i="2"/>
  <c r="H1446" i="2"/>
  <c r="H1449" i="2"/>
  <c r="H1450" i="2"/>
  <c r="H1451" i="2"/>
  <c r="H1453" i="2"/>
  <c r="H1454" i="2"/>
  <c r="H1455" i="2"/>
  <c r="H1457" i="2"/>
  <c r="H1458" i="2"/>
  <c r="H1459" i="2"/>
  <c r="H1460" i="2"/>
  <c r="H1461" i="2"/>
  <c r="H1462" i="2"/>
  <c r="H1466" i="2"/>
  <c r="H1468" i="2"/>
  <c r="H1469" i="2"/>
  <c r="H1470" i="2"/>
  <c r="H1471" i="2"/>
  <c r="H1472" i="2"/>
  <c r="H1473" i="2"/>
  <c r="H1474" i="2"/>
  <c r="H1475" i="2"/>
  <c r="H1476" i="2"/>
  <c r="H1477" i="2"/>
  <c r="H1478" i="2"/>
  <c r="H1479" i="2"/>
  <c r="H1480" i="2"/>
  <c r="H1481" i="2"/>
  <c r="H1482" i="2"/>
  <c r="H1483" i="2"/>
  <c r="H1484" i="2"/>
  <c r="H1485" i="2"/>
  <c r="H1486" i="2"/>
  <c r="H1489" i="2"/>
  <c r="H1490" i="2"/>
  <c r="H1491" i="2"/>
  <c r="H1492" i="2"/>
  <c r="H1493" i="2"/>
  <c r="H1494" i="2"/>
  <c r="H1495" i="2"/>
  <c r="H1496" i="2"/>
  <c r="H1497" i="2"/>
  <c r="H1498" i="2"/>
  <c r="H1500" i="2"/>
  <c r="H1501" i="2"/>
  <c r="H1502" i="2"/>
  <c r="H1503" i="2"/>
  <c r="H1504" i="2"/>
  <c r="H1505" i="2"/>
  <c r="H1506" i="2"/>
  <c r="H1507" i="2"/>
  <c r="H1508" i="2"/>
  <c r="H1509" i="2"/>
  <c r="H1510" i="2"/>
  <c r="H1512" i="2"/>
  <c r="H1513" i="2"/>
  <c r="H1514" i="2"/>
  <c r="H1516" i="2"/>
  <c r="H1517" i="2"/>
  <c r="H1518" i="2"/>
  <c r="H1519" i="2"/>
  <c r="H1520" i="2"/>
  <c r="H1521" i="2"/>
  <c r="H1522" i="2"/>
  <c r="H1523" i="2"/>
  <c r="H1524" i="2"/>
  <c r="H1525" i="2"/>
  <c r="H1526" i="2"/>
  <c r="H1527" i="2"/>
  <c r="H1528" i="2"/>
  <c r="H1529" i="2"/>
  <c r="H1531" i="2"/>
  <c r="H1532" i="2"/>
  <c r="H1533" i="2"/>
  <c r="H1534" i="2"/>
  <c r="H1536" i="2"/>
  <c r="H1537" i="2"/>
  <c r="H1538" i="2"/>
  <c r="H1539" i="2"/>
  <c r="H1540" i="2"/>
  <c r="H1541" i="2"/>
  <c r="H1542" i="2"/>
  <c r="H1545" i="2"/>
  <c r="H1546" i="2"/>
  <c r="H1547" i="2"/>
  <c r="H1548" i="2"/>
  <c r="H1549" i="2"/>
  <c r="H1550" i="2"/>
  <c r="H1551" i="2"/>
  <c r="H1552" i="2"/>
  <c r="H1555" i="2"/>
  <c r="H1556" i="2"/>
  <c r="H1557" i="2"/>
  <c r="H1559" i="2"/>
  <c r="H1560" i="2"/>
  <c r="H1561" i="2"/>
  <c r="H1562" i="2"/>
  <c r="H1563" i="2"/>
  <c r="H1564" i="2"/>
  <c r="H1565" i="2"/>
  <c r="H1567" i="2"/>
  <c r="H1568" i="2"/>
  <c r="H1569" i="2"/>
  <c r="H1570" i="2"/>
  <c r="H1571" i="2"/>
  <c r="H1572" i="2"/>
  <c r="H1574" i="2"/>
  <c r="H1575" i="2"/>
  <c r="H1576" i="2"/>
  <c r="H1577" i="2"/>
  <c r="H1578" i="2"/>
  <c r="H1579" i="2"/>
  <c r="H1580" i="2"/>
  <c r="H1581" i="2"/>
  <c r="H1584" i="2"/>
  <c r="H1585" i="2"/>
  <c r="H1587" i="2"/>
  <c r="H1588" i="2"/>
  <c r="H1590" i="2"/>
  <c r="H1591" i="2"/>
  <c r="H1592" i="2"/>
  <c r="H1594" i="2"/>
  <c r="H1595" i="2"/>
  <c r="H1596" i="2"/>
  <c r="H1597" i="2"/>
  <c r="H1599" i="2"/>
  <c r="H1600" i="2"/>
  <c r="H1602" i="2"/>
  <c r="H1603" i="2"/>
  <c r="H1604" i="2"/>
  <c r="H1605" i="2"/>
  <c r="H1606" i="2"/>
  <c r="H1607" i="2"/>
  <c r="H1609" i="2"/>
  <c r="H1610" i="2"/>
  <c r="H1613" i="2"/>
  <c r="H1614" i="2"/>
  <c r="H1615" i="2"/>
  <c r="H1617" i="2"/>
  <c r="H1618" i="2"/>
  <c r="H1619" i="2"/>
  <c r="H1621" i="2"/>
  <c r="H1622" i="2"/>
  <c r="H1624" i="2"/>
  <c r="H1625" i="2"/>
  <c r="H1627" i="2"/>
  <c r="H1629" i="2"/>
  <c r="H1630" i="2"/>
  <c r="H1632" i="2"/>
  <c r="H1633" i="2"/>
  <c r="H1634" i="2"/>
  <c r="H1636" i="2"/>
  <c r="H1637" i="2"/>
  <c r="H1638" i="2"/>
  <c r="H1639" i="2"/>
  <c r="H1640" i="2"/>
  <c r="H1641" i="2"/>
  <c r="H1642" i="2"/>
  <c r="H1644" i="2"/>
  <c r="H1645" i="2"/>
  <c r="H1646" i="2"/>
  <c r="H1648" i="2"/>
  <c r="H1649" i="2"/>
  <c r="H1650" i="2"/>
  <c r="H1651" i="2"/>
  <c r="H1653" i="2"/>
  <c r="H1654" i="2"/>
  <c r="H1655" i="2"/>
  <c r="H1656" i="2"/>
  <c r="H1657" i="2"/>
  <c r="H1659" i="2"/>
  <c r="H1660" i="2"/>
  <c r="H1661" i="2"/>
  <c r="H1662" i="2"/>
  <c r="H1664" i="2"/>
  <c r="H1665" i="2"/>
  <c r="H1666" i="2"/>
  <c r="H1667" i="2"/>
  <c r="H1669" i="2"/>
  <c r="H1670" i="2"/>
  <c r="H1671" i="2"/>
  <c r="H1672" i="2"/>
  <c r="H1673" i="2"/>
  <c r="H1674" i="2"/>
  <c r="H1675" i="2"/>
  <c r="H1676" i="2"/>
  <c r="H1677" i="2"/>
  <c r="H1678" i="2"/>
  <c r="H1679" i="2"/>
  <c r="H1680" i="2"/>
  <c r="H1681" i="2"/>
  <c r="H1682" i="2"/>
  <c r="H1683" i="2"/>
  <c r="H1685" i="2"/>
  <c r="H1687" i="2"/>
  <c r="H1688" i="2"/>
  <c r="H1689" i="2"/>
  <c r="H1690" i="2"/>
  <c r="H1691" i="2"/>
  <c r="H1692" i="2"/>
  <c r="H1693" i="2"/>
  <c r="H1694" i="2"/>
  <c r="H1696" i="2"/>
  <c r="H1697" i="2"/>
  <c r="H1698" i="2"/>
  <c r="H1699" i="2"/>
  <c r="H1700" i="2"/>
  <c r="H1701" i="2"/>
  <c r="H1702" i="2"/>
  <c r="H1703" i="2"/>
  <c r="H1704" i="2"/>
  <c r="H1705" i="2"/>
  <c r="H1706" i="2"/>
  <c r="H1707" i="2"/>
  <c r="H1708" i="2"/>
  <c r="H1709" i="2"/>
  <c r="H1710" i="2"/>
  <c r="H1711" i="2"/>
  <c r="H1712" i="2"/>
  <c r="H1713" i="2"/>
  <c r="H1714" i="2"/>
  <c r="H1715" i="2"/>
  <c r="H1716" i="2"/>
  <c r="H1717" i="2"/>
  <c r="H1718" i="2"/>
  <c r="H1719" i="2"/>
  <c r="H1720" i="2"/>
  <c r="F14" i="2" l="1"/>
  <c r="G14" i="2"/>
  <c r="I14" i="2"/>
  <c r="J14" i="2"/>
  <c r="L14" i="2"/>
  <c r="M14" i="2"/>
  <c r="N14" i="2"/>
  <c r="P14" i="2"/>
  <c r="Q14" i="2"/>
  <c r="F19" i="2"/>
  <c r="G19" i="2"/>
  <c r="G17" i="2" s="1"/>
  <c r="I19" i="2"/>
  <c r="J19" i="2"/>
  <c r="J17" i="2" s="1"/>
  <c r="L19" i="2"/>
  <c r="L17" i="2" s="1"/>
  <c r="M19" i="2"/>
  <c r="N19" i="2"/>
  <c r="N17" i="2" s="1"/>
  <c r="P19" i="2"/>
  <c r="Q19" i="2"/>
  <c r="Q17" i="2" s="1"/>
  <c r="F25" i="2"/>
  <c r="G25" i="2"/>
  <c r="N25" i="2" s="1"/>
  <c r="I25" i="2"/>
  <c r="P25" i="2" s="1"/>
  <c r="J25" i="2"/>
  <c r="Q25" i="2" s="1"/>
  <c r="F27" i="2"/>
  <c r="G27" i="2"/>
  <c r="N27" i="2" s="1"/>
  <c r="I27" i="2"/>
  <c r="J27" i="2"/>
  <c r="Q27" i="2" s="1"/>
  <c r="F32" i="2"/>
  <c r="M32" i="2" s="1"/>
  <c r="G32" i="2"/>
  <c r="N32" i="2" s="1"/>
  <c r="I32" i="2"/>
  <c r="J32" i="2"/>
  <c r="Q32" i="2" s="1"/>
  <c r="F44" i="2"/>
  <c r="G44" i="2"/>
  <c r="N44" i="2" s="1"/>
  <c r="I44" i="2"/>
  <c r="J44" i="2"/>
  <c r="Q44" i="2" s="1"/>
  <c r="F54" i="2"/>
  <c r="G54" i="2"/>
  <c r="N54" i="2" s="1"/>
  <c r="I54" i="2"/>
  <c r="P54" i="2" s="1"/>
  <c r="J54" i="2"/>
  <c r="Q54" i="2" s="1"/>
  <c r="F60" i="2"/>
  <c r="G60" i="2"/>
  <c r="N60" i="2" s="1"/>
  <c r="I60" i="2"/>
  <c r="J60" i="2"/>
  <c r="Q60" i="2" s="1"/>
  <c r="F65" i="2"/>
  <c r="M65" i="2" s="1"/>
  <c r="G65" i="2"/>
  <c r="N65" i="2" s="1"/>
  <c r="I65" i="2"/>
  <c r="P65" i="2" s="1"/>
  <c r="J65" i="2"/>
  <c r="Q65" i="2" s="1"/>
  <c r="F68" i="2"/>
  <c r="G68" i="2"/>
  <c r="N68" i="2" s="1"/>
  <c r="I68" i="2"/>
  <c r="P68" i="2" s="1"/>
  <c r="J68" i="2"/>
  <c r="Q68" i="2" s="1"/>
  <c r="F71" i="2"/>
  <c r="M71" i="2" s="1"/>
  <c r="G71" i="2"/>
  <c r="N71" i="2" s="1"/>
  <c r="I71" i="2"/>
  <c r="J71" i="2"/>
  <c r="Q71" i="2" s="1"/>
  <c r="F79" i="2"/>
  <c r="G79" i="2"/>
  <c r="N79" i="2" s="1"/>
  <c r="I79" i="2"/>
  <c r="J79" i="2"/>
  <c r="Q79" i="2" s="1"/>
  <c r="F89" i="2"/>
  <c r="G89" i="2"/>
  <c r="N89" i="2" s="1"/>
  <c r="I89" i="2"/>
  <c r="P89" i="2" s="1"/>
  <c r="J89" i="2"/>
  <c r="Q89" i="2" s="1"/>
  <c r="F92" i="2"/>
  <c r="M92" i="2" s="1"/>
  <c r="G92" i="2"/>
  <c r="N92" i="2" s="1"/>
  <c r="I92" i="2"/>
  <c r="J92" i="2"/>
  <c r="Q92" i="2" s="1"/>
  <c r="F95" i="2"/>
  <c r="G95" i="2"/>
  <c r="N95" i="2" s="1"/>
  <c r="I95" i="2"/>
  <c r="P95" i="2" s="1"/>
  <c r="J95" i="2"/>
  <c r="Q95" i="2" s="1"/>
  <c r="F98" i="2"/>
  <c r="M98" i="2" s="1"/>
  <c r="G98" i="2"/>
  <c r="N98" i="2" s="1"/>
  <c r="I98" i="2"/>
  <c r="P98" i="2" s="1"/>
  <c r="J98" i="2"/>
  <c r="Q98" i="2" s="1"/>
  <c r="F115" i="2"/>
  <c r="M115" i="2" s="1"/>
  <c r="G115" i="2"/>
  <c r="I115" i="2"/>
  <c r="P115" i="2" s="1"/>
  <c r="J115" i="2"/>
  <c r="F120" i="2"/>
  <c r="G120" i="2"/>
  <c r="N120" i="2" s="1"/>
  <c r="I120" i="2"/>
  <c r="J120" i="2"/>
  <c r="Q120" i="2" s="1"/>
  <c r="F132" i="2"/>
  <c r="M132" i="2" s="1"/>
  <c r="G132" i="2"/>
  <c r="N132" i="2" s="1"/>
  <c r="I132" i="2"/>
  <c r="J132" i="2"/>
  <c r="Q132" i="2" s="1"/>
  <c r="F140" i="2"/>
  <c r="M140" i="2" s="1"/>
  <c r="G140" i="2"/>
  <c r="N140" i="2" s="1"/>
  <c r="I140" i="2"/>
  <c r="J140" i="2"/>
  <c r="Q140" i="2" s="1"/>
  <c r="F148" i="2"/>
  <c r="M148" i="2" s="1"/>
  <c r="G148" i="2"/>
  <c r="N148" i="2" s="1"/>
  <c r="I148" i="2"/>
  <c r="P148" i="2" s="1"/>
  <c r="J148" i="2"/>
  <c r="F159" i="2"/>
  <c r="G159" i="2"/>
  <c r="N159" i="2" s="1"/>
  <c r="I159" i="2"/>
  <c r="P159" i="2" s="1"/>
  <c r="J159" i="2"/>
  <c r="Q159" i="2" s="1"/>
  <c r="F162" i="2"/>
  <c r="M162" i="2" s="1"/>
  <c r="G162" i="2"/>
  <c r="N162" i="2" s="1"/>
  <c r="I162" i="2"/>
  <c r="J162" i="2"/>
  <c r="Q162" i="2" s="1"/>
  <c r="F165" i="2"/>
  <c r="M165" i="2" s="1"/>
  <c r="G165" i="2"/>
  <c r="N165" i="2" s="1"/>
  <c r="I165" i="2"/>
  <c r="J165" i="2"/>
  <c r="Q165" i="2" s="1"/>
  <c r="F174" i="2"/>
  <c r="M174" i="2" s="1"/>
  <c r="G174" i="2"/>
  <c r="I174" i="2"/>
  <c r="P174" i="2" s="1"/>
  <c r="J174" i="2"/>
  <c r="F181" i="2"/>
  <c r="G181" i="2"/>
  <c r="N181" i="2" s="1"/>
  <c r="I181" i="2"/>
  <c r="J181" i="2"/>
  <c r="Q181" i="2" s="1"/>
  <c r="F184" i="2"/>
  <c r="M184" i="2" s="1"/>
  <c r="G184" i="2"/>
  <c r="N184" i="2" s="1"/>
  <c r="I184" i="2"/>
  <c r="P184" i="2" s="1"/>
  <c r="J184" i="2"/>
  <c r="Q184" i="2" s="1"/>
  <c r="F189" i="2"/>
  <c r="G189" i="2"/>
  <c r="N189" i="2" s="1"/>
  <c r="I189" i="2"/>
  <c r="P189" i="2" s="1"/>
  <c r="J189" i="2"/>
  <c r="Q189" i="2" s="1"/>
  <c r="F193" i="2"/>
  <c r="M193" i="2" s="1"/>
  <c r="G193" i="2"/>
  <c r="N193" i="2" s="1"/>
  <c r="I193" i="2"/>
  <c r="P193" i="2" s="1"/>
  <c r="J193" i="2"/>
  <c r="Q193" i="2" s="1"/>
  <c r="F197" i="2"/>
  <c r="M197" i="2" s="1"/>
  <c r="G197" i="2"/>
  <c r="N197" i="2" s="1"/>
  <c r="I197" i="2"/>
  <c r="J197" i="2"/>
  <c r="Q197" i="2" s="1"/>
  <c r="F200" i="2"/>
  <c r="M200" i="2" s="1"/>
  <c r="G200" i="2"/>
  <c r="N200" i="2" s="1"/>
  <c r="I200" i="2"/>
  <c r="P200" i="2" s="1"/>
  <c r="J200" i="2"/>
  <c r="Q200" i="2" s="1"/>
  <c r="F205" i="2"/>
  <c r="G205" i="2"/>
  <c r="N205" i="2" s="1"/>
  <c r="I205" i="2"/>
  <c r="J205" i="2"/>
  <c r="Q205" i="2" s="1"/>
  <c r="F217" i="2"/>
  <c r="M217" i="2" s="1"/>
  <c r="G217" i="2"/>
  <c r="N217" i="2" s="1"/>
  <c r="I217" i="2"/>
  <c r="P217" i="2" s="1"/>
  <c r="J217" i="2"/>
  <c r="Q217" i="2" s="1"/>
  <c r="F221" i="2"/>
  <c r="G221" i="2"/>
  <c r="N221" i="2" s="1"/>
  <c r="I221" i="2"/>
  <c r="J221" i="2"/>
  <c r="Q221" i="2" s="1"/>
  <c r="F229" i="2"/>
  <c r="M229" i="2" s="1"/>
  <c r="G229" i="2"/>
  <c r="N229" i="2" s="1"/>
  <c r="I229" i="2"/>
  <c r="P229" i="2" s="1"/>
  <c r="J229" i="2"/>
  <c r="Q229" i="2" s="1"/>
  <c r="F232" i="2"/>
  <c r="G232" i="2"/>
  <c r="N232" i="2" s="1"/>
  <c r="I232" i="2"/>
  <c r="J232" i="2"/>
  <c r="Q232" i="2" s="1"/>
  <c r="F236" i="2"/>
  <c r="M236" i="2" s="1"/>
  <c r="G236" i="2"/>
  <c r="N236" i="2" s="1"/>
  <c r="I236" i="2"/>
  <c r="P236" i="2" s="1"/>
  <c r="J236" i="2"/>
  <c r="Q236" i="2" s="1"/>
  <c r="F238" i="2"/>
  <c r="G238" i="2"/>
  <c r="N238" i="2" s="1"/>
  <c r="I238" i="2"/>
  <c r="J238" i="2"/>
  <c r="Q238" i="2" s="1"/>
  <c r="F254" i="2"/>
  <c r="M254" i="2" s="1"/>
  <c r="G254" i="2"/>
  <c r="N254" i="2" s="1"/>
  <c r="I254" i="2"/>
  <c r="P254" i="2" s="1"/>
  <c r="J254" i="2"/>
  <c r="Q254" i="2" s="1"/>
  <c r="F258" i="2"/>
  <c r="M258" i="2" s="1"/>
  <c r="G258" i="2"/>
  <c r="N258" i="2" s="1"/>
  <c r="I258" i="2"/>
  <c r="P258" i="2" s="1"/>
  <c r="J258" i="2"/>
  <c r="Q258" i="2" s="1"/>
  <c r="F262" i="2"/>
  <c r="M262" i="2" s="1"/>
  <c r="G262" i="2"/>
  <c r="N262" i="2" s="1"/>
  <c r="I262" i="2"/>
  <c r="J262" i="2"/>
  <c r="Q262" i="2" s="1"/>
  <c r="F265" i="2"/>
  <c r="G265" i="2"/>
  <c r="N265" i="2" s="1"/>
  <c r="I265" i="2"/>
  <c r="P265" i="2" s="1"/>
  <c r="J265" i="2"/>
  <c r="Q265" i="2" s="1"/>
  <c r="F270" i="2"/>
  <c r="G270" i="2"/>
  <c r="N270" i="2" s="1"/>
  <c r="I270" i="2"/>
  <c r="P270" i="2" s="1"/>
  <c r="J270" i="2"/>
  <c r="Q270" i="2" s="1"/>
  <c r="F275" i="2"/>
  <c r="G275" i="2"/>
  <c r="N275" i="2" s="1"/>
  <c r="I275" i="2"/>
  <c r="J275" i="2"/>
  <c r="Q275" i="2" s="1"/>
  <c r="F287" i="2"/>
  <c r="M287" i="2" s="1"/>
  <c r="G287" i="2"/>
  <c r="N287" i="2" s="1"/>
  <c r="I287" i="2"/>
  <c r="P287" i="2" s="1"/>
  <c r="J287" i="2"/>
  <c r="Q287" i="2" s="1"/>
  <c r="F292" i="2"/>
  <c r="G292" i="2"/>
  <c r="N292" i="2" s="1"/>
  <c r="I292" i="2"/>
  <c r="J292" i="2"/>
  <c r="Q292" i="2" s="1"/>
  <c r="F296" i="2"/>
  <c r="M296" i="2" s="1"/>
  <c r="G296" i="2"/>
  <c r="N296" i="2" s="1"/>
  <c r="I296" i="2"/>
  <c r="P296" i="2" s="1"/>
  <c r="J296" i="2"/>
  <c r="Q296" i="2" s="1"/>
  <c r="F299" i="2"/>
  <c r="G299" i="2"/>
  <c r="N299" i="2" s="1"/>
  <c r="I299" i="2"/>
  <c r="J299" i="2"/>
  <c r="Q299" i="2" s="1"/>
  <c r="F304" i="2"/>
  <c r="M304" i="2" s="1"/>
  <c r="G304" i="2"/>
  <c r="N304" i="2" s="1"/>
  <c r="I304" i="2"/>
  <c r="P304" i="2" s="1"/>
  <c r="J304" i="2"/>
  <c r="Q304" i="2" s="1"/>
  <c r="F308" i="2"/>
  <c r="G308" i="2"/>
  <c r="N308" i="2" s="1"/>
  <c r="I308" i="2"/>
  <c r="P308" i="2" s="1"/>
  <c r="J308" i="2"/>
  <c r="Q308" i="2" s="1"/>
  <c r="F312" i="2"/>
  <c r="M312" i="2" s="1"/>
  <c r="G312" i="2"/>
  <c r="I312" i="2"/>
  <c r="P312" i="2" s="1"/>
  <c r="J312" i="2"/>
  <c r="Q312" i="2" s="1"/>
  <c r="F316" i="2"/>
  <c r="G316" i="2"/>
  <c r="N316" i="2" s="1"/>
  <c r="I316" i="2"/>
  <c r="J316" i="2"/>
  <c r="Q316" i="2" s="1"/>
  <c r="F321" i="2"/>
  <c r="M321" i="2" s="1"/>
  <c r="G321" i="2"/>
  <c r="N321" i="2" s="1"/>
  <c r="I321" i="2"/>
  <c r="P321" i="2" s="1"/>
  <c r="J321" i="2"/>
  <c r="Q321" i="2" s="1"/>
  <c r="F324" i="2"/>
  <c r="G324" i="2"/>
  <c r="N324" i="2" s="1"/>
  <c r="I324" i="2"/>
  <c r="J324" i="2"/>
  <c r="Q324" i="2" s="1"/>
  <c r="F335" i="2"/>
  <c r="M335" i="2" s="1"/>
  <c r="G335" i="2"/>
  <c r="I335" i="2"/>
  <c r="P335" i="2" s="1"/>
  <c r="J335" i="2"/>
  <c r="F344" i="2"/>
  <c r="G344" i="2"/>
  <c r="N344" i="2" s="1"/>
  <c r="I344" i="2"/>
  <c r="J344" i="2"/>
  <c r="Q344" i="2" s="1"/>
  <c r="F357" i="2"/>
  <c r="G357" i="2"/>
  <c r="N357" i="2" s="1"/>
  <c r="I357" i="2"/>
  <c r="P357" i="2" s="1"/>
  <c r="J357" i="2"/>
  <c r="Q357" i="2" s="1"/>
  <c r="F369" i="2"/>
  <c r="G369" i="2"/>
  <c r="N369" i="2" s="1"/>
  <c r="I369" i="2"/>
  <c r="J369" i="2"/>
  <c r="Q369" i="2" s="1"/>
  <c r="F382" i="2"/>
  <c r="M382" i="2" s="1"/>
  <c r="G382" i="2"/>
  <c r="N382" i="2" s="1"/>
  <c r="I382" i="2"/>
  <c r="P382" i="2" s="1"/>
  <c r="J382" i="2"/>
  <c r="Q382" i="2" s="1"/>
  <c r="F394" i="2"/>
  <c r="G394" i="2"/>
  <c r="N394" i="2" s="1"/>
  <c r="I394" i="2"/>
  <c r="J394" i="2"/>
  <c r="Q394" i="2" s="1"/>
  <c r="F406" i="2"/>
  <c r="M406" i="2" s="1"/>
  <c r="G406" i="2"/>
  <c r="N406" i="2" s="1"/>
  <c r="I406" i="2"/>
  <c r="P406" i="2" s="1"/>
  <c r="J406" i="2"/>
  <c r="Q406" i="2" s="1"/>
  <c r="F419" i="2"/>
  <c r="M419" i="2" s="1"/>
  <c r="G419" i="2"/>
  <c r="N419" i="2" s="1"/>
  <c r="I419" i="2"/>
  <c r="J419" i="2"/>
  <c r="Q419" i="2" s="1"/>
  <c r="F431" i="2"/>
  <c r="G431" i="2"/>
  <c r="N431" i="2" s="1"/>
  <c r="I431" i="2"/>
  <c r="J431" i="2"/>
  <c r="Q431" i="2" s="1"/>
  <c r="F443" i="2"/>
  <c r="G443" i="2"/>
  <c r="N443" i="2" s="1"/>
  <c r="I443" i="2"/>
  <c r="P443" i="2" s="1"/>
  <c r="J443" i="2"/>
  <c r="Q443" i="2" s="1"/>
  <c r="F458" i="2"/>
  <c r="G458" i="2"/>
  <c r="N458" i="2" s="1"/>
  <c r="I458" i="2"/>
  <c r="P458" i="2" s="1"/>
  <c r="J458" i="2"/>
  <c r="Q458" i="2" s="1"/>
  <c r="F464" i="2"/>
  <c r="M464" i="2" s="1"/>
  <c r="G464" i="2"/>
  <c r="N464" i="2" s="1"/>
  <c r="I464" i="2"/>
  <c r="J464" i="2"/>
  <c r="Q464" i="2" s="1"/>
  <c r="F483" i="2"/>
  <c r="M483" i="2" s="1"/>
  <c r="G483" i="2"/>
  <c r="N483" i="2" s="1"/>
  <c r="I483" i="2"/>
  <c r="J483" i="2"/>
  <c r="Q483" i="2" s="1"/>
  <c r="F490" i="2"/>
  <c r="M490" i="2" s="1"/>
  <c r="G490" i="2"/>
  <c r="N490" i="2" s="1"/>
  <c r="I490" i="2"/>
  <c r="J490" i="2"/>
  <c r="Q490" i="2" s="1"/>
  <c r="F497" i="2"/>
  <c r="G497" i="2"/>
  <c r="N497" i="2" s="1"/>
  <c r="I497" i="2"/>
  <c r="P497" i="2" s="1"/>
  <c r="J497" i="2"/>
  <c r="Q497" i="2" s="1"/>
  <c r="F502" i="2"/>
  <c r="G502" i="2"/>
  <c r="N502" i="2" s="1"/>
  <c r="I502" i="2"/>
  <c r="P502" i="2" s="1"/>
  <c r="J502" i="2"/>
  <c r="Q502" i="2" s="1"/>
  <c r="F512" i="2"/>
  <c r="M512" i="2" s="1"/>
  <c r="G512" i="2"/>
  <c r="N512" i="2" s="1"/>
  <c r="I512" i="2"/>
  <c r="J512" i="2"/>
  <c r="Q512" i="2" s="1"/>
  <c r="F520" i="2"/>
  <c r="M520" i="2" s="1"/>
  <c r="G520" i="2"/>
  <c r="N520" i="2" s="1"/>
  <c r="I520" i="2"/>
  <c r="J520" i="2"/>
  <c r="Q520" i="2" s="1"/>
  <c r="F523" i="2"/>
  <c r="G523" i="2"/>
  <c r="N523" i="2" s="1"/>
  <c r="I523" i="2"/>
  <c r="P523" i="2" s="1"/>
  <c r="J523" i="2"/>
  <c r="Q523" i="2" s="1"/>
  <c r="F533" i="2"/>
  <c r="M533" i="2" s="1"/>
  <c r="G533" i="2"/>
  <c r="I533" i="2"/>
  <c r="P533" i="2" s="1"/>
  <c r="D1735" i="25" s="1"/>
  <c r="J1735" i="25" s="1"/>
  <c r="J533" i="2"/>
  <c r="F537" i="2"/>
  <c r="G537" i="2"/>
  <c r="N537" i="2" s="1"/>
  <c r="I537" i="2"/>
  <c r="P537" i="2" s="1"/>
  <c r="J537" i="2"/>
  <c r="Q537" i="2" s="1"/>
  <c r="F545" i="2"/>
  <c r="M545" i="2" s="1"/>
  <c r="G545" i="2"/>
  <c r="N545" i="2" s="1"/>
  <c r="I545" i="2"/>
  <c r="P545" i="2" s="1"/>
  <c r="J545" i="2"/>
  <c r="Q545" i="2" s="1"/>
  <c r="F552" i="2"/>
  <c r="G552" i="2"/>
  <c r="N552" i="2" s="1"/>
  <c r="I552" i="2"/>
  <c r="J552" i="2"/>
  <c r="F560" i="2"/>
  <c r="G560" i="2"/>
  <c r="N560" i="2" s="1"/>
  <c r="I560" i="2"/>
  <c r="P560" i="2" s="1"/>
  <c r="J560" i="2"/>
  <c r="Q560" i="2" s="1"/>
  <c r="F580" i="2"/>
  <c r="G580" i="2"/>
  <c r="N580" i="2" s="1"/>
  <c r="I580" i="2"/>
  <c r="J580" i="2"/>
  <c r="Q580" i="2" s="1"/>
  <c r="F586" i="2"/>
  <c r="M586" i="2" s="1"/>
  <c r="G586" i="2"/>
  <c r="N586" i="2" s="1"/>
  <c r="I586" i="2"/>
  <c r="J586" i="2"/>
  <c r="Q586" i="2" s="1"/>
  <c r="F592" i="2"/>
  <c r="G592" i="2"/>
  <c r="N592" i="2" s="1"/>
  <c r="I592" i="2"/>
  <c r="P592" i="2" s="1"/>
  <c r="J592" i="2"/>
  <c r="Q592" i="2" s="1"/>
  <c r="F601" i="2"/>
  <c r="M601" i="2" s="1"/>
  <c r="G601" i="2"/>
  <c r="N601" i="2" s="1"/>
  <c r="I601" i="2"/>
  <c r="P601" i="2" s="1"/>
  <c r="J601" i="2"/>
  <c r="F612" i="2"/>
  <c r="M612" i="2" s="1"/>
  <c r="G612" i="2"/>
  <c r="N612" i="2" s="1"/>
  <c r="I612" i="2"/>
  <c r="J612" i="2"/>
  <c r="Q612" i="2" s="1"/>
  <c r="F623" i="2"/>
  <c r="M623" i="2" s="1"/>
  <c r="G623" i="2"/>
  <c r="N623" i="2" s="1"/>
  <c r="I623" i="2"/>
  <c r="J623" i="2"/>
  <c r="Q623" i="2" s="1"/>
  <c r="F628" i="2"/>
  <c r="G628" i="2"/>
  <c r="N628" i="2" s="1"/>
  <c r="I628" i="2"/>
  <c r="P628" i="2" s="1"/>
  <c r="J628" i="2"/>
  <c r="Q628" i="2" s="1"/>
  <c r="F632" i="2"/>
  <c r="G632" i="2"/>
  <c r="N632" i="2" s="1"/>
  <c r="I632" i="2"/>
  <c r="P632" i="2" s="1"/>
  <c r="R632" i="2" s="1"/>
  <c r="J632" i="2"/>
  <c r="Q632" i="2" s="1"/>
  <c r="F636" i="2"/>
  <c r="M636" i="2" s="1"/>
  <c r="G636" i="2"/>
  <c r="N636" i="2" s="1"/>
  <c r="I636" i="2"/>
  <c r="J636" i="2"/>
  <c r="Q636" i="2" s="1"/>
  <c r="F640" i="2"/>
  <c r="M640" i="2" s="1"/>
  <c r="G640" i="2"/>
  <c r="N640" i="2" s="1"/>
  <c r="I640" i="2"/>
  <c r="J640" i="2"/>
  <c r="Q640" i="2" s="1"/>
  <c r="F648" i="2"/>
  <c r="G648" i="2"/>
  <c r="N648" i="2" s="1"/>
  <c r="I648" i="2"/>
  <c r="J648" i="2"/>
  <c r="Q648" i="2" s="1"/>
  <c r="F652" i="2"/>
  <c r="M652" i="2" s="1"/>
  <c r="G652" i="2"/>
  <c r="N652" i="2" s="1"/>
  <c r="I652" i="2"/>
  <c r="P652" i="2" s="1"/>
  <c r="J652" i="2"/>
  <c r="Q652" i="2" s="1"/>
  <c r="F657" i="2"/>
  <c r="M657" i="2" s="1"/>
  <c r="G657" i="2"/>
  <c r="N657" i="2" s="1"/>
  <c r="I657" i="2"/>
  <c r="J657" i="2"/>
  <c r="Q657" i="2" s="1"/>
  <c r="F661" i="2"/>
  <c r="M661" i="2" s="1"/>
  <c r="G661" i="2"/>
  <c r="N661" i="2" s="1"/>
  <c r="I661" i="2"/>
  <c r="P661" i="2" s="1"/>
  <c r="J661" i="2"/>
  <c r="Q661" i="2" s="1"/>
  <c r="F665" i="2"/>
  <c r="G665" i="2"/>
  <c r="N665" i="2" s="1"/>
  <c r="I665" i="2"/>
  <c r="J665" i="2"/>
  <c r="Q665" i="2" s="1"/>
  <c r="F668" i="2"/>
  <c r="M668" i="2" s="1"/>
  <c r="G668" i="2"/>
  <c r="N668" i="2" s="1"/>
  <c r="I668" i="2"/>
  <c r="P668" i="2" s="1"/>
  <c r="R668" i="2" s="1"/>
  <c r="J668" i="2"/>
  <c r="Q668" i="2" s="1"/>
  <c r="F671" i="2"/>
  <c r="G671" i="2"/>
  <c r="N671" i="2" s="1"/>
  <c r="I671" i="2"/>
  <c r="J671" i="2"/>
  <c r="Q671" i="2" s="1"/>
  <c r="F674" i="2"/>
  <c r="M674" i="2" s="1"/>
  <c r="G674" i="2"/>
  <c r="N674" i="2" s="1"/>
  <c r="I674" i="2"/>
  <c r="P674" i="2" s="1"/>
  <c r="J674" i="2"/>
  <c r="Q674" i="2" s="1"/>
  <c r="F677" i="2"/>
  <c r="G677" i="2"/>
  <c r="N677" i="2" s="1"/>
  <c r="I677" i="2"/>
  <c r="J677" i="2"/>
  <c r="Q677" i="2" s="1"/>
  <c r="F680" i="2"/>
  <c r="M680" i="2" s="1"/>
  <c r="G680" i="2"/>
  <c r="N680" i="2" s="1"/>
  <c r="I680" i="2"/>
  <c r="P680" i="2" s="1"/>
  <c r="J680" i="2"/>
  <c r="Q680" i="2" s="1"/>
  <c r="F683" i="2"/>
  <c r="G683" i="2"/>
  <c r="N683" i="2" s="1"/>
  <c r="I683" i="2"/>
  <c r="J683" i="2"/>
  <c r="Q683" i="2" s="1"/>
  <c r="F691" i="2"/>
  <c r="M691" i="2" s="1"/>
  <c r="G691" i="2"/>
  <c r="N691" i="2" s="1"/>
  <c r="I691" i="2"/>
  <c r="P691" i="2" s="1"/>
  <c r="J691" i="2"/>
  <c r="Q691" i="2" s="1"/>
  <c r="F694" i="2"/>
  <c r="G694" i="2"/>
  <c r="N694" i="2" s="1"/>
  <c r="I694" i="2"/>
  <c r="J694" i="2"/>
  <c r="Q694" i="2" s="1"/>
  <c r="F697" i="2"/>
  <c r="M697" i="2" s="1"/>
  <c r="G697" i="2"/>
  <c r="N697" i="2" s="1"/>
  <c r="I697" i="2"/>
  <c r="P697" i="2" s="1"/>
  <c r="R697" i="2" s="1"/>
  <c r="J697" i="2"/>
  <c r="Q697" i="2" s="1"/>
  <c r="F701" i="2"/>
  <c r="G701" i="2"/>
  <c r="N701" i="2" s="1"/>
  <c r="I701" i="2"/>
  <c r="J701" i="2"/>
  <c r="Q701" i="2" s="1"/>
  <c r="F704" i="2"/>
  <c r="M704" i="2" s="1"/>
  <c r="G704" i="2"/>
  <c r="N704" i="2" s="1"/>
  <c r="I704" i="2"/>
  <c r="P704" i="2" s="1"/>
  <c r="J704" i="2"/>
  <c r="Q704" i="2" s="1"/>
  <c r="F707" i="2"/>
  <c r="G707" i="2"/>
  <c r="N707" i="2" s="1"/>
  <c r="I707" i="2"/>
  <c r="J707" i="2"/>
  <c r="Q707" i="2" s="1"/>
  <c r="F713" i="2"/>
  <c r="G713" i="2"/>
  <c r="I713" i="2"/>
  <c r="P713" i="2" s="1"/>
  <c r="J713" i="2"/>
  <c r="Q713" i="2" s="1"/>
  <c r="F725" i="2"/>
  <c r="M725" i="2" s="1"/>
  <c r="G725" i="2"/>
  <c r="N725" i="2" s="1"/>
  <c r="I725" i="2"/>
  <c r="P725" i="2" s="1"/>
  <c r="J725" i="2"/>
  <c r="Q725" i="2" s="1"/>
  <c r="F731" i="2"/>
  <c r="G731" i="2"/>
  <c r="N731" i="2" s="1"/>
  <c r="I731" i="2"/>
  <c r="J731" i="2"/>
  <c r="Q731" i="2" s="1"/>
  <c r="F741" i="2"/>
  <c r="M741" i="2" s="1"/>
  <c r="G741" i="2"/>
  <c r="N741" i="2" s="1"/>
  <c r="I741" i="2"/>
  <c r="P741" i="2" s="1"/>
  <c r="J741" i="2"/>
  <c r="Q741" i="2" s="1"/>
  <c r="F743" i="2"/>
  <c r="G743" i="2"/>
  <c r="N743" i="2" s="1"/>
  <c r="I743" i="2"/>
  <c r="J743" i="2"/>
  <c r="Q743" i="2" s="1"/>
  <c r="F749" i="2"/>
  <c r="M749" i="2" s="1"/>
  <c r="G749" i="2"/>
  <c r="N749" i="2" s="1"/>
  <c r="I749" i="2"/>
  <c r="P749" i="2" s="1"/>
  <c r="J749" i="2"/>
  <c r="Q749" i="2" s="1"/>
  <c r="F753" i="2"/>
  <c r="G753" i="2"/>
  <c r="N753" i="2" s="1"/>
  <c r="I753" i="2"/>
  <c r="J753" i="2"/>
  <c r="Q753" i="2" s="1"/>
  <c r="F756" i="2"/>
  <c r="M756" i="2" s="1"/>
  <c r="G756" i="2"/>
  <c r="N756" i="2" s="1"/>
  <c r="I756" i="2"/>
  <c r="P756" i="2" s="1"/>
  <c r="J756" i="2"/>
  <c r="Q756" i="2" s="1"/>
  <c r="F759" i="2"/>
  <c r="G759" i="2"/>
  <c r="N759" i="2" s="1"/>
  <c r="I759" i="2"/>
  <c r="J759" i="2"/>
  <c r="Q759" i="2" s="1"/>
  <c r="F762" i="2"/>
  <c r="M762" i="2" s="1"/>
  <c r="G762" i="2"/>
  <c r="N762" i="2" s="1"/>
  <c r="I762" i="2"/>
  <c r="P762" i="2" s="1"/>
  <c r="J762" i="2"/>
  <c r="Q762" i="2" s="1"/>
  <c r="F765" i="2"/>
  <c r="G765" i="2"/>
  <c r="N765" i="2" s="1"/>
  <c r="I765" i="2"/>
  <c r="J765" i="2"/>
  <c r="Q765" i="2" s="1"/>
  <c r="F768" i="2"/>
  <c r="M768" i="2" s="1"/>
  <c r="G768" i="2"/>
  <c r="N768" i="2" s="1"/>
  <c r="I768" i="2"/>
  <c r="P768" i="2" s="1"/>
  <c r="J768" i="2"/>
  <c r="Q768" i="2" s="1"/>
  <c r="F770" i="2"/>
  <c r="G770" i="2"/>
  <c r="N770" i="2" s="1"/>
  <c r="I770" i="2"/>
  <c r="J770" i="2"/>
  <c r="Q770" i="2" s="1"/>
  <c r="F773" i="2"/>
  <c r="M773" i="2" s="1"/>
  <c r="G773" i="2"/>
  <c r="N773" i="2" s="1"/>
  <c r="I773" i="2"/>
  <c r="P773" i="2" s="1"/>
  <c r="J773" i="2"/>
  <c r="Q773" i="2" s="1"/>
  <c r="F782" i="2"/>
  <c r="G782" i="2"/>
  <c r="I782" i="2"/>
  <c r="P782" i="2" s="1"/>
  <c r="J782" i="2"/>
  <c r="Q782" i="2" s="1"/>
  <c r="F791" i="2"/>
  <c r="M791" i="2" s="1"/>
  <c r="G791" i="2"/>
  <c r="I791" i="2"/>
  <c r="J791" i="2"/>
  <c r="F809" i="2"/>
  <c r="M809" i="2" s="1"/>
  <c r="G809" i="2"/>
  <c r="N809" i="2" s="1"/>
  <c r="I809" i="2"/>
  <c r="P809" i="2" s="1"/>
  <c r="J809" i="2"/>
  <c r="F818" i="2"/>
  <c r="G818" i="2"/>
  <c r="N818" i="2" s="1"/>
  <c r="I818" i="2"/>
  <c r="J818" i="2"/>
  <c r="Q818" i="2" s="1"/>
  <c r="F827" i="2"/>
  <c r="M827" i="2" s="1"/>
  <c r="G827" i="2"/>
  <c r="N827" i="2" s="1"/>
  <c r="I827" i="2"/>
  <c r="P827" i="2" s="1"/>
  <c r="J827" i="2"/>
  <c r="Q827" i="2" s="1"/>
  <c r="F843" i="2"/>
  <c r="G843" i="2"/>
  <c r="N843" i="2" s="1"/>
  <c r="I843" i="2"/>
  <c r="J843" i="2"/>
  <c r="Q843" i="2" s="1"/>
  <c r="F856" i="2"/>
  <c r="M856" i="2" s="1"/>
  <c r="G856" i="2"/>
  <c r="I856" i="2"/>
  <c r="P856" i="2" s="1"/>
  <c r="J856" i="2"/>
  <c r="F871" i="2"/>
  <c r="M871" i="2" s="1"/>
  <c r="G871" i="2"/>
  <c r="I871" i="2"/>
  <c r="J871" i="2"/>
  <c r="F882" i="2"/>
  <c r="M882" i="2" s="1"/>
  <c r="G882" i="2"/>
  <c r="I882" i="2"/>
  <c r="P882" i="2" s="1"/>
  <c r="J882" i="2"/>
  <c r="F891" i="2"/>
  <c r="G891" i="2"/>
  <c r="N891" i="2" s="1"/>
  <c r="I891" i="2"/>
  <c r="J891" i="2"/>
  <c r="Q891" i="2" s="1"/>
  <c r="F906" i="2"/>
  <c r="G906" i="2"/>
  <c r="N906" i="2" s="1"/>
  <c r="I906" i="2"/>
  <c r="P906" i="2" s="1"/>
  <c r="J906" i="2"/>
  <c r="Q906" i="2" s="1"/>
  <c r="F909" i="2"/>
  <c r="M909" i="2" s="1"/>
  <c r="G909" i="2"/>
  <c r="N909" i="2" s="1"/>
  <c r="I909" i="2"/>
  <c r="P909" i="2" s="1"/>
  <c r="J909" i="2"/>
  <c r="F917" i="2"/>
  <c r="G917" i="2"/>
  <c r="N917" i="2" s="1"/>
  <c r="I917" i="2"/>
  <c r="J917" i="2"/>
  <c r="Q917" i="2" s="1"/>
  <c r="F923" i="2"/>
  <c r="M923" i="2" s="1"/>
  <c r="G923" i="2"/>
  <c r="N923" i="2" s="1"/>
  <c r="I923" i="2"/>
  <c r="P923" i="2" s="1"/>
  <c r="J923" i="2"/>
  <c r="Q923" i="2" s="1"/>
  <c r="F933" i="2"/>
  <c r="M933" i="2" s="1"/>
  <c r="G933" i="2"/>
  <c r="I933" i="2"/>
  <c r="P933" i="2" s="1"/>
  <c r="J933" i="2"/>
  <c r="F941" i="2"/>
  <c r="M941" i="2" s="1"/>
  <c r="G941" i="2"/>
  <c r="N941" i="2" s="1"/>
  <c r="I941" i="2"/>
  <c r="P941" i="2" s="1"/>
  <c r="J941" i="2"/>
  <c r="Q941" i="2" s="1"/>
  <c r="F944" i="2"/>
  <c r="G944" i="2"/>
  <c r="N944" i="2" s="1"/>
  <c r="I944" i="2"/>
  <c r="J944" i="2"/>
  <c r="Q944" i="2" s="1"/>
  <c r="F947" i="2"/>
  <c r="M947" i="2" s="1"/>
  <c r="G947" i="2"/>
  <c r="N947" i="2" s="1"/>
  <c r="I947" i="2"/>
  <c r="P947" i="2" s="1"/>
  <c r="J947" i="2"/>
  <c r="Q947" i="2" s="1"/>
  <c r="F950" i="2"/>
  <c r="G950" i="2"/>
  <c r="N950" i="2" s="1"/>
  <c r="I950" i="2"/>
  <c r="J950" i="2"/>
  <c r="Q950" i="2" s="1"/>
  <c r="F957" i="2"/>
  <c r="M957" i="2" s="1"/>
  <c r="G957" i="2"/>
  <c r="N957" i="2" s="1"/>
  <c r="I957" i="2"/>
  <c r="P957" i="2" s="1"/>
  <c r="J957" i="2"/>
  <c r="Q957" i="2" s="1"/>
  <c r="F961" i="2"/>
  <c r="G961" i="2"/>
  <c r="N961" i="2" s="1"/>
  <c r="I961" i="2"/>
  <c r="J961" i="2"/>
  <c r="Q961" i="2" s="1"/>
  <c r="F967" i="2"/>
  <c r="M967" i="2" s="1"/>
  <c r="G967" i="2"/>
  <c r="N967" i="2" s="1"/>
  <c r="I967" i="2"/>
  <c r="P967" i="2" s="1"/>
  <c r="J967" i="2"/>
  <c r="Q967" i="2" s="1"/>
  <c r="F974" i="2"/>
  <c r="G974" i="2"/>
  <c r="N974" i="2" s="1"/>
  <c r="I974" i="2"/>
  <c r="J974" i="2"/>
  <c r="Q974" i="2" s="1"/>
  <c r="F977" i="2"/>
  <c r="M977" i="2" s="1"/>
  <c r="G977" i="2"/>
  <c r="N977" i="2" s="1"/>
  <c r="I977" i="2"/>
  <c r="P977" i="2" s="1"/>
  <c r="J977" i="2"/>
  <c r="Q977" i="2" s="1"/>
  <c r="F982" i="2"/>
  <c r="M982" i="2" s="1"/>
  <c r="G982" i="2"/>
  <c r="N982" i="2" s="1"/>
  <c r="I982" i="2"/>
  <c r="P982" i="2" s="1"/>
  <c r="J982" i="2"/>
  <c r="Q982" i="2" s="1"/>
  <c r="F985" i="2"/>
  <c r="G985" i="2"/>
  <c r="N985" i="2" s="1"/>
  <c r="I985" i="2"/>
  <c r="J985" i="2"/>
  <c r="Q985" i="2" s="1"/>
  <c r="F988" i="2"/>
  <c r="M988" i="2" s="1"/>
  <c r="G988" i="2"/>
  <c r="N988" i="2" s="1"/>
  <c r="I988" i="2"/>
  <c r="P988" i="2" s="1"/>
  <c r="J988" i="2"/>
  <c r="Q988" i="2" s="1"/>
  <c r="F992" i="2"/>
  <c r="M992" i="2" s="1"/>
  <c r="G992" i="2"/>
  <c r="N992" i="2" s="1"/>
  <c r="I992" i="2"/>
  <c r="J992" i="2"/>
  <c r="Q992" i="2" s="1"/>
  <c r="F995" i="2"/>
  <c r="M995" i="2" s="1"/>
  <c r="G995" i="2"/>
  <c r="N995" i="2" s="1"/>
  <c r="I995" i="2"/>
  <c r="P995" i="2" s="1"/>
  <c r="J995" i="2"/>
  <c r="Q995" i="2" s="1"/>
  <c r="F1002" i="2"/>
  <c r="G1002" i="2"/>
  <c r="N1002" i="2" s="1"/>
  <c r="I1002" i="2"/>
  <c r="J1002" i="2"/>
  <c r="Q1002" i="2" s="1"/>
  <c r="F1005" i="2"/>
  <c r="M1005" i="2" s="1"/>
  <c r="G1005" i="2"/>
  <c r="N1005" i="2" s="1"/>
  <c r="I1005" i="2"/>
  <c r="P1005" i="2" s="1"/>
  <c r="J1005" i="2"/>
  <c r="Q1005" i="2" s="1"/>
  <c r="F1012" i="2"/>
  <c r="M1012" i="2" s="1"/>
  <c r="G1012" i="2"/>
  <c r="I1012" i="2"/>
  <c r="P1012" i="2" s="1"/>
  <c r="J1012" i="2"/>
  <c r="F1017" i="2"/>
  <c r="G1017" i="2"/>
  <c r="N1017" i="2" s="1"/>
  <c r="I1017" i="2"/>
  <c r="J1017" i="2"/>
  <c r="Q1017" i="2" s="1"/>
  <c r="F1021" i="2"/>
  <c r="M1021" i="2" s="1"/>
  <c r="G1021" i="2"/>
  <c r="N1021" i="2" s="1"/>
  <c r="I1021" i="2"/>
  <c r="P1021" i="2" s="1"/>
  <c r="J1021" i="2"/>
  <c r="Q1021" i="2" s="1"/>
  <c r="F1035" i="2"/>
  <c r="G1035" i="2"/>
  <c r="N1035" i="2" s="1"/>
  <c r="I1035" i="2"/>
  <c r="J1035" i="2"/>
  <c r="Q1035" i="2" s="1"/>
  <c r="F1038" i="2"/>
  <c r="M1038" i="2" s="1"/>
  <c r="G1038" i="2"/>
  <c r="N1038" i="2" s="1"/>
  <c r="I1038" i="2"/>
  <c r="P1038" i="2" s="1"/>
  <c r="J1038" i="2"/>
  <c r="Q1038" i="2" s="1"/>
  <c r="F1041" i="2"/>
  <c r="G1041" i="2"/>
  <c r="N1041" i="2" s="1"/>
  <c r="I1041" i="2"/>
  <c r="J1041" i="2"/>
  <c r="Q1041" i="2" s="1"/>
  <c r="F1044" i="2"/>
  <c r="M1044" i="2" s="1"/>
  <c r="G1044" i="2"/>
  <c r="N1044" i="2" s="1"/>
  <c r="I1044" i="2"/>
  <c r="P1044" i="2" s="1"/>
  <c r="J1044" i="2"/>
  <c r="Q1044" i="2" s="1"/>
  <c r="F1047" i="2"/>
  <c r="G1047" i="2"/>
  <c r="N1047" i="2" s="1"/>
  <c r="I1047" i="2"/>
  <c r="J1047" i="2"/>
  <c r="Q1047" i="2" s="1"/>
  <c r="F1054" i="2"/>
  <c r="M1054" i="2" s="1"/>
  <c r="G1054" i="2"/>
  <c r="N1054" i="2" s="1"/>
  <c r="I1054" i="2"/>
  <c r="P1054" i="2" s="1"/>
  <c r="J1054" i="2"/>
  <c r="Q1054" i="2" s="1"/>
  <c r="F1057" i="2"/>
  <c r="G1057" i="2"/>
  <c r="N1057" i="2" s="1"/>
  <c r="I1057" i="2"/>
  <c r="J1057" i="2"/>
  <c r="Q1057" i="2" s="1"/>
  <c r="F1060" i="2"/>
  <c r="M1060" i="2" s="1"/>
  <c r="G1060" i="2"/>
  <c r="N1060" i="2" s="1"/>
  <c r="I1060" i="2"/>
  <c r="P1060" i="2" s="1"/>
  <c r="J1060" i="2"/>
  <c r="Q1060" i="2" s="1"/>
  <c r="F1062" i="2"/>
  <c r="G1062" i="2"/>
  <c r="N1062" i="2" s="1"/>
  <c r="I1062" i="2"/>
  <c r="J1062" i="2"/>
  <c r="Q1062" i="2" s="1"/>
  <c r="F1067" i="2"/>
  <c r="M1067" i="2" s="1"/>
  <c r="G1067" i="2"/>
  <c r="N1067" i="2" s="1"/>
  <c r="I1067" i="2"/>
  <c r="P1067" i="2" s="1"/>
  <c r="J1067" i="2"/>
  <c r="Q1067" i="2" s="1"/>
  <c r="F1072" i="2"/>
  <c r="M1072" i="2" s="1"/>
  <c r="G1072" i="2"/>
  <c r="N1072" i="2" s="1"/>
  <c r="I1072" i="2"/>
  <c r="J1072" i="2"/>
  <c r="F1077" i="2"/>
  <c r="M1077" i="2" s="1"/>
  <c r="G1077" i="2"/>
  <c r="N1077" i="2" s="1"/>
  <c r="I1077" i="2"/>
  <c r="P1077" i="2" s="1"/>
  <c r="J1077" i="2"/>
  <c r="Q1077" i="2" s="1"/>
  <c r="F1086" i="2"/>
  <c r="G1086" i="2"/>
  <c r="N1086" i="2" s="1"/>
  <c r="I1086" i="2"/>
  <c r="J1086" i="2"/>
  <c r="Q1086" i="2" s="1"/>
  <c r="F1089" i="2"/>
  <c r="M1089" i="2" s="1"/>
  <c r="G1089" i="2"/>
  <c r="N1089" i="2" s="1"/>
  <c r="I1089" i="2"/>
  <c r="P1089" i="2" s="1"/>
  <c r="J1089" i="2"/>
  <c r="Q1089" i="2" s="1"/>
  <c r="F1092" i="2"/>
  <c r="G1092" i="2"/>
  <c r="N1092" i="2" s="1"/>
  <c r="I1092" i="2"/>
  <c r="P1092" i="2" s="1"/>
  <c r="J1092" i="2"/>
  <c r="Q1092" i="2" s="1"/>
  <c r="F1096" i="2"/>
  <c r="M1096" i="2" s="1"/>
  <c r="G1096" i="2"/>
  <c r="N1096" i="2" s="1"/>
  <c r="I1096" i="2"/>
  <c r="J1096" i="2"/>
  <c r="F1101" i="2"/>
  <c r="M1101" i="2" s="1"/>
  <c r="G1101" i="2"/>
  <c r="N1101" i="2" s="1"/>
  <c r="I1101" i="2"/>
  <c r="P1101" i="2" s="1"/>
  <c r="J1101" i="2"/>
  <c r="Q1101" i="2" s="1"/>
  <c r="F1128" i="2"/>
  <c r="M1128" i="2" s="1"/>
  <c r="G1128" i="2"/>
  <c r="I1128" i="2"/>
  <c r="P1128" i="2" s="1"/>
  <c r="J1128" i="2"/>
  <c r="F1134" i="2"/>
  <c r="M1134" i="2" s="1"/>
  <c r="G1134" i="2"/>
  <c r="I1134" i="2"/>
  <c r="P1134" i="2" s="1"/>
  <c r="J1134" i="2"/>
  <c r="Q1134" i="2" s="1"/>
  <c r="F1142" i="2"/>
  <c r="M1142" i="2" s="1"/>
  <c r="G1142" i="2"/>
  <c r="N1142" i="2" s="1"/>
  <c r="I1142" i="2"/>
  <c r="J1142" i="2"/>
  <c r="Q1142" i="2" s="1"/>
  <c r="F1146" i="2"/>
  <c r="M1146" i="2" s="1"/>
  <c r="G1146" i="2"/>
  <c r="N1146" i="2" s="1"/>
  <c r="I1146" i="2"/>
  <c r="P1146" i="2" s="1"/>
  <c r="J1146" i="2"/>
  <c r="Q1146" i="2" s="1"/>
  <c r="F1151" i="2"/>
  <c r="M1151" i="2" s="1"/>
  <c r="G1151" i="2"/>
  <c r="I1151" i="2"/>
  <c r="P1151" i="2" s="1"/>
  <c r="J1151" i="2"/>
  <c r="F1159" i="2"/>
  <c r="M1159" i="2" s="1"/>
  <c r="G1159" i="2"/>
  <c r="N1159" i="2" s="1"/>
  <c r="I1159" i="2"/>
  <c r="J1159" i="2"/>
  <c r="Q1159" i="2" s="1"/>
  <c r="F1164" i="2"/>
  <c r="M1164" i="2" s="1"/>
  <c r="G1164" i="2"/>
  <c r="N1164" i="2" s="1"/>
  <c r="I1164" i="2"/>
  <c r="P1164" i="2" s="1"/>
  <c r="J1164" i="2"/>
  <c r="Q1164" i="2" s="1"/>
  <c r="F1168" i="2"/>
  <c r="G1168" i="2"/>
  <c r="N1168" i="2" s="1"/>
  <c r="I1168" i="2"/>
  <c r="J1168" i="2"/>
  <c r="Q1168" i="2" s="1"/>
  <c r="F1179" i="2"/>
  <c r="G1179" i="2"/>
  <c r="I1179" i="2"/>
  <c r="P1179" i="2" s="1"/>
  <c r="J1179" i="2"/>
  <c r="Q1179" i="2" s="1"/>
  <c r="F1192" i="2"/>
  <c r="M1192" i="2" s="1"/>
  <c r="G1192" i="2"/>
  <c r="N1192" i="2" s="1"/>
  <c r="I1192" i="2"/>
  <c r="P1192" i="2" s="1"/>
  <c r="J1192" i="2"/>
  <c r="Q1192" i="2" s="1"/>
  <c r="F1201" i="2"/>
  <c r="G1201" i="2"/>
  <c r="N1201" i="2" s="1"/>
  <c r="I1201" i="2"/>
  <c r="J1201" i="2"/>
  <c r="Q1201" i="2" s="1"/>
  <c r="F1213" i="2"/>
  <c r="G1213" i="2"/>
  <c r="I1213" i="2"/>
  <c r="P1213" i="2" s="1"/>
  <c r="D723" i="25" s="1"/>
  <c r="J1213" i="2"/>
  <c r="Q1213" i="2" s="1"/>
  <c r="E723" i="25" s="1"/>
  <c r="F1218" i="2"/>
  <c r="M1218" i="2" s="1"/>
  <c r="G1218" i="2"/>
  <c r="N1218" i="2" s="1"/>
  <c r="I1218" i="2"/>
  <c r="P1218" i="2" s="1"/>
  <c r="J1218" i="2"/>
  <c r="Q1218" i="2" s="1"/>
  <c r="F1221" i="2"/>
  <c r="G1221" i="2"/>
  <c r="N1221" i="2" s="1"/>
  <c r="I1221" i="2"/>
  <c r="J1221" i="2"/>
  <c r="Q1221" i="2" s="1"/>
  <c r="F1226" i="2"/>
  <c r="M1226" i="2" s="1"/>
  <c r="G1226" i="2"/>
  <c r="N1226" i="2" s="1"/>
  <c r="I1226" i="2"/>
  <c r="P1226" i="2" s="1"/>
  <c r="J1226" i="2"/>
  <c r="F1232" i="2"/>
  <c r="G1232" i="2"/>
  <c r="N1232" i="2" s="1"/>
  <c r="I1232" i="2"/>
  <c r="J1232" i="2"/>
  <c r="Q1232" i="2" s="1"/>
  <c r="F1245" i="2"/>
  <c r="M1245" i="2" s="1"/>
  <c r="G1245" i="2"/>
  <c r="N1245" i="2" s="1"/>
  <c r="I1245" i="2"/>
  <c r="P1245" i="2" s="1"/>
  <c r="J1245" i="2"/>
  <c r="Q1245" i="2" s="1"/>
  <c r="F1259" i="2"/>
  <c r="M1259" i="2" s="1"/>
  <c r="G1259" i="2"/>
  <c r="I1259" i="2"/>
  <c r="P1259" i="2" s="1"/>
  <c r="J1259" i="2"/>
  <c r="F1270" i="2"/>
  <c r="M1270" i="2" s="1"/>
  <c r="G1270" i="2"/>
  <c r="I1270" i="2"/>
  <c r="P1270" i="2" s="1"/>
  <c r="J1270" i="2"/>
  <c r="F1293" i="2"/>
  <c r="M1293" i="2" s="1"/>
  <c r="G1293" i="2"/>
  <c r="I1293" i="2"/>
  <c r="P1293" i="2" s="1"/>
  <c r="J1293" i="2"/>
  <c r="F1298" i="2"/>
  <c r="G1298" i="2"/>
  <c r="N1298" i="2" s="1"/>
  <c r="I1298" i="2"/>
  <c r="J1298" i="2"/>
  <c r="Q1298" i="2" s="1"/>
  <c r="F1317" i="2"/>
  <c r="M1317" i="2" s="1"/>
  <c r="G1317" i="2"/>
  <c r="I1317" i="2"/>
  <c r="P1317" i="2" s="1"/>
  <c r="J1317" i="2"/>
  <c r="F1321" i="2"/>
  <c r="G1321" i="2"/>
  <c r="N1321" i="2" s="1"/>
  <c r="I1321" i="2"/>
  <c r="J1321" i="2"/>
  <c r="Q1321" i="2" s="1"/>
  <c r="F1337" i="2"/>
  <c r="M1337" i="2" s="1"/>
  <c r="G1337" i="2"/>
  <c r="N1337" i="2" s="1"/>
  <c r="I1337" i="2"/>
  <c r="P1337" i="2" s="1"/>
  <c r="J1337" i="2"/>
  <c r="Q1337" i="2" s="1"/>
  <c r="F1348" i="2"/>
  <c r="G1348" i="2"/>
  <c r="G1347" i="2" s="1"/>
  <c r="I1348" i="2"/>
  <c r="J1348" i="2"/>
  <c r="J1347" i="2" s="1"/>
  <c r="L12" i="21" s="1"/>
  <c r="F1427" i="2"/>
  <c r="M1427" i="2" s="1"/>
  <c r="G1427" i="2"/>
  <c r="N1427" i="2" s="1"/>
  <c r="I1427" i="2"/>
  <c r="P1427" i="2" s="1"/>
  <c r="J1427" i="2"/>
  <c r="Q1427" i="2" s="1"/>
  <c r="F1436" i="2"/>
  <c r="M1436" i="2" s="1"/>
  <c r="G1436" i="2"/>
  <c r="N1436" i="2" s="1"/>
  <c r="I1436" i="2"/>
  <c r="P1436" i="2" s="1"/>
  <c r="J1436" i="2"/>
  <c r="Q1436" i="2" s="1"/>
  <c r="F1448" i="2"/>
  <c r="G1448" i="2"/>
  <c r="N1448" i="2" s="1"/>
  <c r="I1448" i="2"/>
  <c r="P1448" i="2" s="1"/>
  <c r="J1448" i="2"/>
  <c r="Q1448" i="2" s="1"/>
  <c r="F1452" i="2"/>
  <c r="M1452" i="2" s="1"/>
  <c r="G1452" i="2"/>
  <c r="N1452" i="2" s="1"/>
  <c r="I1452" i="2"/>
  <c r="P1452" i="2" s="1"/>
  <c r="J1452" i="2"/>
  <c r="F1456" i="2"/>
  <c r="G1456" i="2"/>
  <c r="N1456" i="2" s="1"/>
  <c r="I1456" i="2"/>
  <c r="J1456" i="2"/>
  <c r="Q1456" i="2" s="1"/>
  <c r="F1467" i="2"/>
  <c r="M1467" i="2" s="1"/>
  <c r="G1467" i="2"/>
  <c r="I1467" i="2"/>
  <c r="P1467" i="2" s="1"/>
  <c r="J1467" i="2"/>
  <c r="F1488" i="2"/>
  <c r="M1488" i="2" s="1"/>
  <c r="G1488" i="2"/>
  <c r="I1488" i="2"/>
  <c r="P1488" i="2" s="1"/>
  <c r="J1488" i="2"/>
  <c r="F1511" i="2"/>
  <c r="M1511" i="2" s="1"/>
  <c r="G1511" i="2"/>
  <c r="I1511" i="2"/>
  <c r="P1511" i="2" s="1"/>
  <c r="J1511" i="2"/>
  <c r="F1530" i="2"/>
  <c r="G1530" i="2"/>
  <c r="N1530" i="2" s="1"/>
  <c r="I1530" i="2"/>
  <c r="P1530" i="2" s="1"/>
  <c r="J1530" i="2"/>
  <c r="Q1530" i="2" s="1"/>
  <c r="F1535" i="2"/>
  <c r="M1535" i="2" s="1"/>
  <c r="G1535" i="2"/>
  <c r="I1535" i="2"/>
  <c r="P1535" i="2" s="1"/>
  <c r="J1535" i="2"/>
  <c r="F1544" i="2"/>
  <c r="M1544" i="2" s="1"/>
  <c r="G1544" i="2"/>
  <c r="N1544" i="2" s="1"/>
  <c r="I1544" i="2"/>
  <c r="P1544" i="2" s="1"/>
  <c r="J1544" i="2"/>
  <c r="F1554" i="2"/>
  <c r="M1554" i="2" s="1"/>
  <c r="G1554" i="2"/>
  <c r="N1554" i="2" s="1"/>
  <c r="I1554" i="2"/>
  <c r="P1554" i="2" s="1"/>
  <c r="J1554" i="2"/>
  <c r="Q1554" i="2" s="1"/>
  <c r="F1558" i="2"/>
  <c r="G1558" i="2"/>
  <c r="N1558" i="2" s="1"/>
  <c r="I1558" i="2"/>
  <c r="J1558" i="2"/>
  <c r="Q1558" i="2" s="1"/>
  <c r="F1566" i="2"/>
  <c r="M1566" i="2" s="1"/>
  <c r="G1566" i="2"/>
  <c r="N1566" i="2" s="1"/>
  <c r="I1566" i="2"/>
  <c r="P1566" i="2" s="1"/>
  <c r="J1566" i="2"/>
  <c r="Q1566" i="2" s="1"/>
  <c r="F1573" i="2"/>
  <c r="G1573" i="2"/>
  <c r="N1573" i="2" s="1"/>
  <c r="I1573" i="2"/>
  <c r="J1573" i="2"/>
  <c r="Q1573" i="2" s="1"/>
  <c r="F1589" i="2"/>
  <c r="G1589" i="2"/>
  <c r="I1589" i="2"/>
  <c r="P1589" i="2" s="1"/>
  <c r="J1589" i="2"/>
  <c r="Q1589" i="2" s="1"/>
  <c r="F1593" i="2"/>
  <c r="M1593" i="2" s="1"/>
  <c r="G1593" i="2"/>
  <c r="N1593" i="2" s="1"/>
  <c r="I1593" i="2"/>
  <c r="P1593" i="2" s="1"/>
  <c r="J1593" i="2"/>
  <c r="Q1593" i="2" s="1"/>
  <c r="F1598" i="2"/>
  <c r="G1598" i="2"/>
  <c r="N1598" i="2" s="1"/>
  <c r="I1598" i="2"/>
  <c r="J1598" i="2"/>
  <c r="Q1598" i="2" s="1"/>
  <c r="F1601" i="2"/>
  <c r="M1601" i="2" s="1"/>
  <c r="G1601" i="2"/>
  <c r="N1601" i="2" s="1"/>
  <c r="I1601" i="2"/>
  <c r="P1601" i="2" s="1"/>
  <c r="J1601" i="2"/>
  <c r="Q1601" i="2" s="1"/>
  <c r="F1608" i="2"/>
  <c r="G1608" i="2"/>
  <c r="N1608" i="2" s="1"/>
  <c r="I1608" i="2"/>
  <c r="J1608" i="2"/>
  <c r="Q1608" i="2" s="1"/>
  <c r="F1612" i="2"/>
  <c r="M1612" i="2" s="1"/>
  <c r="G1612" i="2"/>
  <c r="N1612" i="2" s="1"/>
  <c r="I1612" i="2"/>
  <c r="P1612" i="2" s="1"/>
  <c r="J1612" i="2"/>
  <c r="Q1612" i="2" s="1"/>
  <c r="F1616" i="2"/>
  <c r="G1616" i="2"/>
  <c r="N1616" i="2" s="1"/>
  <c r="I1616" i="2"/>
  <c r="J1616" i="2"/>
  <c r="Q1616" i="2" s="1"/>
  <c r="F1620" i="2"/>
  <c r="M1620" i="2" s="1"/>
  <c r="G1620" i="2"/>
  <c r="N1620" i="2" s="1"/>
  <c r="I1620" i="2"/>
  <c r="P1620" i="2" s="1"/>
  <c r="J1620" i="2"/>
  <c r="Q1620" i="2" s="1"/>
  <c r="F1623" i="2"/>
  <c r="G1623" i="2"/>
  <c r="N1623" i="2" s="1"/>
  <c r="I1623" i="2"/>
  <c r="J1623" i="2"/>
  <c r="Q1623" i="2" s="1"/>
  <c r="F1626" i="2"/>
  <c r="M1626" i="2" s="1"/>
  <c r="G1626" i="2"/>
  <c r="N1626" i="2" s="1"/>
  <c r="I1626" i="2"/>
  <c r="P1626" i="2" s="1"/>
  <c r="D1517" i="25" s="1"/>
  <c r="J1626" i="2"/>
  <c r="Q1626" i="2" s="1"/>
  <c r="E1517" i="25" s="1"/>
  <c r="F1631" i="2"/>
  <c r="G1631" i="2"/>
  <c r="N1631" i="2" s="1"/>
  <c r="I1631" i="2"/>
  <c r="J1631" i="2"/>
  <c r="Q1631" i="2" s="1"/>
  <c r="F1635" i="2"/>
  <c r="M1635" i="2" s="1"/>
  <c r="G1635" i="2"/>
  <c r="N1635" i="2" s="1"/>
  <c r="I1635" i="2"/>
  <c r="P1635" i="2" s="1"/>
  <c r="J1635" i="2"/>
  <c r="Q1635" i="2" s="1"/>
  <c r="F1643" i="2"/>
  <c r="G1643" i="2"/>
  <c r="N1643" i="2" s="1"/>
  <c r="I1643" i="2"/>
  <c r="J1643" i="2"/>
  <c r="Q1643" i="2" s="1"/>
  <c r="F1647" i="2"/>
  <c r="M1647" i="2" s="1"/>
  <c r="G1647" i="2"/>
  <c r="N1647" i="2" s="1"/>
  <c r="I1647" i="2"/>
  <c r="P1647" i="2" s="1"/>
  <c r="D1368" i="25" s="1"/>
  <c r="J1647" i="2"/>
  <c r="Q1647" i="2" s="1"/>
  <c r="E1368" i="25" s="1"/>
  <c r="F1652" i="2"/>
  <c r="G1652" i="2"/>
  <c r="N1652" i="2" s="1"/>
  <c r="I1652" i="2"/>
  <c r="J1652" i="2"/>
  <c r="Q1652" i="2" s="1"/>
  <c r="F1658" i="2"/>
  <c r="M1658" i="2" s="1"/>
  <c r="G1658" i="2"/>
  <c r="N1658" i="2" s="1"/>
  <c r="I1658" i="2"/>
  <c r="P1658" i="2" s="1"/>
  <c r="J1658" i="2"/>
  <c r="Q1658" i="2" s="1"/>
  <c r="F1663" i="2"/>
  <c r="G1663" i="2"/>
  <c r="N1663" i="2" s="1"/>
  <c r="I1663" i="2"/>
  <c r="J1663" i="2"/>
  <c r="Q1663" i="2" s="1"/>
  <c r="F1668" i="2"/>
  <c r="M1668" i="2" s="1"/>
  <c r="G1668" i="2"/>
  <c r="N1668" i="2" s="1"/>
  <c r="I1668" i="2"/>
  <c r="P1668" i="2" s="1"/>
  <c r="J1668" i="2"/>
  <c r="Q1668" i="2" s="1"/>
  <c r="F1684" i="2"/>
  <c r="G1684" i="2"/>
  <c r="N1684" i="2" s="1"/>
  <c r="I1684" i="2"/>
  <c r="J1684" i="2"/>
  <c r="Q1684" i="2" s="1"/>
  <c r="F1695" i="2"/>
  <c r="M1695" i="2" s="1"/>
  <c r="G1695" i="2"/>
  <c r="I1695" i="2"/>
  <c r="P1695" i="2" s="1"/>
  <c r="J1695" i="2"/>
  <c r="E1695" i="2"/>
  <c r="L1695" i="2" s="1"/>
  <c r="E1684" i="2"/>
  <c r="L1684" i="2" s="1"/>
  <c r="E1668" i="2"/>
  <c r="L1668" i="2" s="1"/>
  <c r="E1663" i="2"/>
  <c r="L1663" i="2" s="1"/>
  <c r="E1658" i="2"/>
  <c r="L1658" i="2" s="1"/>
  <c r="E1652" i="2"/>
  <c r="L1652" i="2" s="1"/>
  <c r="E1647" i="2"/>
  <c r="L1647" i="2" s="1"/>
  <c r="E1643" i="2"/>
  <c r="L1643" i="2" s="1"/>
  <c r="E1635" i="2"/>
  <c r="E1631" i="2"/>
  <c r="L1631" i="2" s="1"/>
  <c r="E1626" i="2"/>
  <c r="L1626" i="2" s="1"/>
  <c r="E1623" i="2"/>
  <c r="L1623" i="2" s="1"/>
  <c r="E1620" i="2"/>
  <c r="L1620" i="2" s="1"/>
  <c r="E1616" i="2"/>
  <c r="L1616" i="2" s="1"/>
  <c r="E1612" i="2"/>
  <c r="E1608" i="2"/>
  <c r="L1608" i="2" s="1"/>
  <c r="E1601" i="2"/>
  <c r="L1601" i="2" s="1"/>
  <c r="E1598" i="2"/>
  <c r="L1598" i="2" s="1"/>
  <c r="E1593" i="2"/>
  <c r="L1593" i="2" s="1"/>
  <c r="E1589" i="2"/>
  <c r="E1573" i="2"/>
  <c r="L1573" i="2" s="1"/>
  <c r="E1566" i="2"/>
  <c r="L1566" i="2" s="1"/>
  <c r="E1558" i="2"/>
  <c r="L1558" i="2" s="1"/>
  <c r="E1554" i="2"/>
  <c r="L1554" i="2" s="1"/>
  <c r="E1544" i="2"/>
  <c r="E1535" i="2"/>
  <c r="L1535" i="2" s="1"/>
  <c r="E1530" i="2"/>
  <c r="L1530" i="2" s="1"/>
  <c r="E1511" i="2"/>
  <c r="L1511" i="2" s="1"/>
  <c r="E1488" i="2"/>
  <c r="L1488" i="2" s="1"/>
  <c r="E1467" i="2"/>
  <c r="L1467" i="2" s="1"/>
  <c r="E1456" i="2"/>
  <c r="L1456" i="2" s="1"/>
  <c r="E1452" i="2"/>
  <c r="E1448" i="2"/>
  <c r="L1448" i="2" s="1"/>
  <c r="E1436" i="2"/>
  <c r="L1436" i="2" s="1"/>
  <c r="E1427" i="2"/>
  <c r="L1427" i="2" s="1"/>
  <c r="E1348" i="2"/>
  <c r="E1347" i="2" s="1"/>
  <c r="E1337" i="2"/>
  <c r="L1337" i="2" s="1"/>
  <c r="E1321" i="2"/>
  <c r="L1321" i="2" s="1"/>
  <c r="E1317" i="2"/>
  <c r="E1298" i="2"/>
  <c r="L1298" i="2" s="1"/>
  <c r="E1293" i="2"/>
  <c r="E1270" i="2"/>
  <c r="E1259" i="2"/>
  <c r="E1245" i="2"/>
  <c r="L1245" i="2" s="1"/>
  <c r="E1232" i="2"/>
  <c r="L1232" i="2" s="1"/>
  <c r="E1226" i="2"/>
  <c r="E1221" i="2"/>
  <c r="L1221" i="2" s="1"/>
  <c r="E1218" i="2"/>
  <c r="L1218" i="2" s="1"/>
  <c r="E1213" i="2"/>
  <c r="E1201" i="2"/>
  <c r="L1201" i="2" s="1"/>
  <c r="E1192" i="2"/>
  <c r="L1192" i="2" s="1"/>
  <c r="E1179" i="2"/>
  <c r="E1168" i="2"/>
  <c r="L1168" i="2" s="1"/>
  <c r="E1164" i="2"/>
  <c r="L1164" i="2" s="1"/>
  <c r="E1159" i="2"/>
  <c r="L1159" i="2" s="1"/>
  <c r="E1151" i="2"/>
  <c r="E1146" i="2"/>
  <c r="L1146" i="2" s="1"/>
  <c r="E1142" i="2"/>
  <c r="L1142" i="2" s="1"/>
  <c r="E1134" i="2"/>
  <c r="L1134" i="2" s="1"/>
  <c r="E1128" i="2"/>
  <c r="E1101" i="2"/>
  <c r="L1101" i="2" s="1"/>
  <c r="E1096" i="2"/>
  <c r="E1092" i="2"/>
  <c r="L1092" i="2" s="1"/>
  <c r="E1089" i="2"/>
  <c r="L1089" i="2" s="1"/>
  <c r="E1086" i="2"/>
  <c r="L1086" i="2" s="1"/>
  <c r="E1077" i="2"/>
  <c r="L1077" i="2" s="1"/>
  <c r="E1072" i="2"/>
  <c r="E1067" i="2"/>
  <c r="L1067" i="2" s="1"/>
  <c r="E1062" i="2"/>
  <c r="L1062" i="2" s="1"/>
  <c r="E1060" i="2"/>
  <c r="L1060" i="2" s="1"/>
  <c r="E1057" i="2"/>
  <c r="L1057" i="2" s="1"/>
  <c r="E1054" i="2"/>
  <c r="L1054" i="2" s="1"/>
  <c r="E1047" i="2"/>
  <c r="L1047" i="2" s="1"/>
  <c r="E1044" i="2"/>
  <c r="L1044" i="2" s="1"/>
  <c r="E1041" i="2"/>
  <c r="L1041" i="2" s="1"/>
  <c r="E1038" i="2"/>
  <c r="L1038" i="2" s="1"/>
  <c r="E1035" i="2"/>
  <c r="L1035" i="2" s="1"/>
  <c r="E1021" i="2"/>
  <c r="L1021" i="2" s="1"/>
  <c r="E1017" i="2"/>
  <c r="L1017" i="2" s="1"/>
  <c r="E1012" i="2"/>
  <c r="E1005" i="2"/>
  <c r="L1005" i="2" s="1"/>
  <c r="E1002" i="2"/>
  <c r="L1002" i="2" s="1"/>
  <c r="E995" i="2"/>
  <c r="L995" i="2" s="1"/>
  <c r="E992" i="2"/>
  <c r="L992" i="2" s="1"/>
  <c r="E988" i="2"/>
  <c r="L988" i="2" s="1"/>
  <c r="E985" i="2"/>
  <c r="L985" i="2" s="1"/>
  <c r="E982" i="2"/>
  <c r="L982" i="2" s="1"/>
  <c r="E977" i="2"/>
  <c r="L977" i="2" s="1"/>
  <c r="E974" i="2"/>
  <c r="L974" i="2" s="1"/>
  <c r="E967" i="2"/>
  <c r="L967" i="2" s="1"/>
  <c r="E961" i="2"/>
  <c r="L961" i="2" s="1"/>
  <c r="E957" i="2"/>
  <c r="L957" i="2" s="1"/>
  <c r="E950" i="2"/>
  <c r="L950" i="2" s="1"/>
  <c r="E947" i="2"/>
  <c r="L947" i="2" s="1"/>
  <c r="E944" i="2"/>
  <c r="L944" i="2" s="1"/>
  <c r="E941" i="2"/>
  <c r="L941" i="2" s="1"/>
  <c r="E933" i="2"/>
  <c r="E923" i="2"/>
  <c r="L923" i="2" s="1"/>
  <c r="E917" i="2"/>
  <c r="L917" i="2" s="1"/>
  <c r="E909" i="2"/>
  <c r="E906" i="2"/>
  <c r="L906" i="2" s="1"/>
  <c r="E891" i="2"/>
  <c r="L891" i="2" s="1"/>
  <c r="E882" i="2"/>
  <c r="L882" i="2" s="1"/>
  <c r="E871" i="2"/>
  <c r="E856" i="2"/>
  <c r="E843" i="2"/>
  <c r="L843" i="2" s="1"/>
  <c r="E827" i="2"/>
  <c r="L827" i="2" s="1"/>
  <c r="E818" i="2"/>
  <c r="L818" i="2" s="1"/>
  <c r="E809" i="2"/>
  <c r="E791" i="2"/>
  <c r="E782" i="2"/>
  <c r="E773" i="2"/>
  <c r="L773" i="2" s="1"/>
  <c r="E770" i="2"/>
  <c r="L770" i="2" s="1"/>
  <c r="E768" i="2"/>
  <c r="L768" i="2" s="1"/>
  <c r="E765" i="2"/>
  <c r="L765" i="2" s="1"/>
  <c r="E762" i="2"/>
  <c r="L762" i="2" s="1"/>
  <c r="E759" i="2"/>
  <c r="L759" i="2" s="1"/>
  <c r="E756" i="2"/>
  <c r="L756" i="2" s="1"/>
  <c r="E753" i="2"/>
  <c r="L753" i="2" s="1"/>
  <c r="E749" i="2"/>
  <c r="L749" i="2" s="1"/>
  <c r="E743" i="2"/>
  <c r="L743" i="2" s="1"/>
  <c r="E741" i="2"/>
  <c r="L741" i="2" s="1"/>
  <c r="E731" i="2"/>
  <c r="L731" i="2" s="1"/>
  <c r="E725" i="2"/>
  <c r="L725" i="2" s="1"/>
  <c r="E713" i="2"/>
  <c r="L713" i="2" s="1"/>
  <c r="E707" i="2"/>
  <c r="L707" i="2" s="1"/>
  <c r="E704" i="2"/>
  <c r="L704" i="2" s="1"/>
  <c r="E701" i="2"/>
  <c r="L701" i="2" s="1"/>
  <c r="E697" i="2"/>
  <c r="L697" i="2" s="1"/>
  <c r="E694" i="2"/>
  <c r="L694" i="2" s="1"/>
  <c r="E691" i="2"/>
  <c r="L691" i="2" s="1"/>
  <c r="E683" i="2"/>
  <c r="L683" i="2" s="1"/>
  <c r="E680" i="2"/>
  <c r="L680" i="2" s="1"/>
  <c r="E677" i="2"/>
  <c r="L677" i="2" s="1"/>
  <c r="E674" i="2"/>
  <c r="L674" i="2" s="1"/>
  <c r="E671" i="2"/>
  <c r="L671" i="2" s="1"/>
  <c r="E668" i="2"/>
  <c r="L668" i="2" s="1"/>
  <c r="E665" i="2"/>
  <c r="L665" i="2" s="1"/>
  <c r="E661" i="2"/>
  <c r="L661" i="2" s="1"/>
  <c r="E657" i="2"/>
  <c r="L657" i="2" s="1"/>
  <c r="E652" i="2"/>
  <c r="L652" i="2" s="1"/>
  <c r="E648" i="2"/>
  <c r="L648" i="2" s="1"/>
  <c r="E640" i="2"/>
  <c r="L640" i="2" s="1"/>
  <c r="E636" i="2"/>
  <c r="L636" i="2" s="1"/>
  <c r="E632" i="2"/>
  <c r="L632" i="2" s="1"/>
  <c r="E628" i="2"/>
  <c r="L628" i="2" s="1"/>
  <c r="E623" i="2"/>
  <c r="L623" i="2" s="1"/>
  <c r="E612" i="2"/>
  <c r="L612" i="2" s="1"/>
  <c r="E601" i="2"/>
  <c r="L601" i="2" s="1"/>
  <c r="E592" i="2"/>
  <c r="E586" i="2"/>
  <c r="L586" i="2" s="1"/>
  <c r="E580" i="2"/>
  <c r="L580" i="2" s="1"/>
  <c r="E560" i="2"/>
  <c r="L560" i="2" s="1"/>
  <c r="E552" i="2"/>
  <c r="L552" i="2" s="1"/>
  <c r="E545" i="2"/>
  <c r="L545" i="2" s="1"/>
  <c r="E537" i="2"/>
  <c r="L537" i="2" s="1"/>
  <c r="E533" i="2"/>
  <c r="L533" i="2" s="1"/>
  <c r="E523" i="2"/>
  <c r="L523" i="2" s="1"/>
  <c r="E520" i="2"/>
  <c r="L520" i="2" s="1"/>
  <c r="E512" i="2"/>
  <c r="L512" i="2" s="1"/>
  <c r="E502" i="2"/>
  <c r="L502" i="2" s="1"/>
  <c r="E497" i="2"/>
  <c r="L497" i="2" s="1"/>
  <c r="E490" i="2"/>
  <c r="L490" i="2" s="1"/>
  <c r="E483" i="2"/>
  <c r="L483" i="2" s="1"/>
  <c r="E464" i="2"/>
  <c r="L464" i="2" s="1"/>
  <c r="E458" i="2"/>
  <c r="L458" i="2" s="1"/>
  <c r="E443" i="2"/>
  <c r="L443" i="2" s="1"/>
  <c r="E431" i="2"/>
  <c r="L431" i="2" s="1"/>
  <c r="E419" i="2"/>
  <c r="L419" i="2" s="1"/>
  <c r="E406" i="2"/>
  <c r="L406" i="2" s="1"/>
  <c r="E394" i="2"/>
  <c r="E382" i="2"/>
  <c r="L382" i="2" s="1"/>
  <c r="E369" i="2"/>
  <c r="L369" i="2" s="1"/>
  <c r="E357" i="2"/>
  <c r="L357" i="2" s="1"/>
  <c r="E344" i="2"/>
  <c r="L344" i="2" s="1"/>
  <c r="E335" i="2"/>
  <c r="E324" i="2"/>
  <c r="L324" i="2" s="1"/>
  <c r="E321" i="2"/>
  <c r="L321" i="2" s="1"/>
  <c r="E316" i="2"/>
  <c r="L316" i="2" s="1"/>
  <c r="E312" i="2"/>
  <c r="L312" i="2" s="1"/>
  <c r="E308" i="2"/>
  <c r="E304" i="2"/>
  <c r="L304" i="2" s="1"/>
  <c r="E299" i="2"/>
  <c r="L299" i="2" s="1"/>
  <c r="E296" i="2"/>
  <c r="L296" i="2" s="1"/>
  <c r="E292" i="2"/>
  <c r="L292" i="2" s="1"/>
  <c r="E287" i="2"/>
  <c r="L287" i="2" s="1"/>
  <c r="E275" i="2"/>
  <c r="L275" i="2" s="1"/>
  <c r="E270" i="2"/>
  <c r="L270" i="2" s="1"/>
  <c r="E265" i="2"/>
  <c r="L265" i="2" s="1"/>
  <c r="E262" i="2"/>
  <c r="L262" i="2" s="1"/>
  <c r="E258" i="2"/>
  <c r="L258" i="2" s="1"/>
  <c r="E254" i="2"/>
  <c r="E238" i="2"/>
  <c r="L238" i="2" s="1"/>
  <c r="E236" i="2"/>
  <c r="L236" i="2" s="1"/>
  <c r="E232" i="2"/>
  <c r="L232" i="2" s="1"/>
  <c r="E229" i="2"/>
  <c r="L229" i="2" s="1"/>
  <c r="E221" i="2"/>
  <c r="L221" i="2" s="1"/>
  <c r="E217" i="2"/>
  <c r="L217" i="2" s="1"/>
  <c r="E205" i="2"/>
  <c r="L205" i="2" s="1"/>
  <c r="E200" i="2"/>
  <c r="L200" i="2" s="1"/>
  <c r="E197" i="2"/>
  <c r="L197" i="2" s="1"/>
  <c r="E193" i="2"/>
  <c r="L193" i="2" s="1"/>
  <c r="E189" i="2"/>
  <c r="E184" i="2"/>
  <c r="L184" i="2" s="1"/>
  <c r="E181" i="2"/>
  <c r="L181" i="2" s="1"/>
  <c r="E174" i="2"/>
  <c r="E165" i="2"/>
  <c r="L165" i="2" s="1"/>
  <c r="E162" i="2"/>
  <c r="L162" i="2" s="1"/>
  <c r="E159" i="2"/>
  <c r="L159" i="2" s="1"/>
  <c r="E148" i="2"/>
  <c r="L148" i="2" s="1"/>
  <c r="E140" i="2"/>
  <c r="E132" i="2"/>
  <c r="L132" i="2" s="1"/>
  <c r="E120" i="2"/>
  <c r="L120" i="2" s="1"/>
  <c r="E115" i="2"/>
  <c r="E98" i="2"/>
  <c r="L98" i="2" s="1"/>
  <c r="E95" i="2"/>
  <c r="L95" i="2" s="1"/>
  <c r="E92" i="2"/>
  <c r="L92" i="2" s="1"/>
  <c r="E89" i="2"/>
  <c r="L89" i="2" s="1"/>
  <c r="E79" i="2"/>
  <c r="L79" i="2" s="1"/>
  <c r="E71" i="2"/>
  <c r="L71" i="2" s="1"/>
  <c r="E68" i="2"/>
  <c r="L68" i="2" s="1"/>
  <c r="E65" i="2"/>
  <c r="L65" i="2" s="1"/>
  <c r="E60" i="2"/>
  <c r="L60" i="2" s="1"/>
  <c r="E54" i="2"/>
  <c r="L54" i="2" s="1"/>
  <c r="E44" i="2"/>
  <c r="L44" i="2" s="1"/>
  <c r="E32" i="2"/>
  <c r="L32" i="2" s="1"/>
  <c r="E27" i="2"/>
  <c r="L27" i="2" s="1"/>
  <c r="E25" i="2"/>
  <c r="L25" i="2" s="1"/>
  <c r="E19" i="2"/>
  <c r="E17" i="2" s="1"/>
  <c r="E14" i="2"/>
  <c r="R270" i="2" l="1"/>
  <c r="R54" i="2"/>
  <c r="R768" i="2"/>
  <c r="R193" i="2"/>
  <c r="E530" i="2"/>
  <c r="L530" i="2" s="1"/>
  <c r="O419" i="2"/>
  <c r="R1077" i="2"/>
  <c r="R1060" i="2"/>
  <c r="R1245" i="2"/>
  <c r="R1089" i="2"/>
  <c r="R1067" i="2"/>
  <c r="R1146" i="2"/>
  <c r="R1601" i="2"/>
  <c r="R1427" i="2"/>
  <c r="R995" i="2"/>
  <c r="R982" i="2"/>
  <c r="R704" i="2"/>
  <c r="R691" i="2"/>
  <c r="R674" i="2"/>
  <c r="R661" i="2"/>
  <c r="O1593" i="2"/>
  <c r="O640" i="2"/>
  <c r="E1686" i="2"/>
  <c r="L1686" i="2" s="1"/>
  <c r="F1009" i="2"/>
  <c r="M1009" i="2" s="1"/>
  <c r="O957" i="2"/>
  <c r="O941" i="2"/>
  <c r="O909" i="2"/>
  <c r="O762" i="2"/>
  <c r="O1146" i="2"/>
  <c r="R321" i="2"/>
  <c r="O947" i="2"/>
  <c r="O321" i="2"/>
  <c r="O1192" i="2"/>
  <c r="O1566" i="2"/>
  <c r="R725" i="2"/>
  <c r="R967" i="2"/>
  <c r="R312" i="2"/>
  <c r="R947" i="2"/>
  <c r="R1054" i="2"/>
  <c r="R287" i="2"/>
  <c r="O1452" i="2"/>
  <c r="R977" i="2"/>
  <c r="R957" i="2"/>
  <c r="R941" i="2"/>
  <c r="R773" i="2"/>
  <c r="R545" i="2"/>
  <c r="O236" i="2"/>
  <c r="R1658" i="2"/>
  <c r="O32" i="2"/>
  <c r="O725" i="2"/>
  <c r="O1658" i="2"/>
  <c r="R1005" i="2"/>
  <c r="R988" i="2"/>
  <c r="R652" i="2"/>
  <c r="O612" i="2"/>
  <c r="O382" i="2"/>
  <c r="O184" i="2"/>
  <c r="O162" i="2"/>
  <c r="O132" i="2"/>
  <c r="O1226" i="2"/>
  <c r="O1164" i="2"/>
  <c r="O1096" i="2"/>
  <c r="R756" i="2"/>
  <c r="O652" i="2"/>
  <c r="R1612" i="2"/>
  <c r="R1192" i="2"/>
  <c r="R458" i="2"/>
  <c r="O1612" i="2"/>
  <c r="R1134" i="2"/>
  <c r="O1077" i="2"/>
  <c r="R1044" i="2"/>
  <c r="O988" i="2"/>
  <c r="O545" i="2"/>
  <c r="O520" i="2"/>
  <c r="O490" i="2"/>
  <c r="O287" i="2"/>
  <c r="O217" i="2"/>
  <c r="E710" i="2"/>
  <c r="L710" i="2" s="1"/>
  <c r="E1465" i="2"/>
  <c r="L1465" i="2" s="1"/>
  <c r="O1427" i="2"/>
  <c r="O1060" i="2"/>
  <c r="O1044" i="2"/>
  <c r="O1021" i="2"/>
  <c r="R923" i="2"/>
  <c r="O636" i="2"/>
  <c r="R258" i="2"/>
  <c r="R1635" i="2"/>
  <c r="R1218" i="2"/>
  <c r="O1072" i="2"/>
  <c r="E1499" i="2"/>
  <c r="L1499" i="2" s="1"/>
  <c r="R741" i="2"/>
  <c r="O1620" i="2"/>
  <c r="O1245" i="2"/>
  <c r="O1218" i="2"/>
  <c r="O1089" i="2"/>
  <c r="R827" i="2"/>
  <c r="O768" i="2"/>
  <c r="O756" i="2"/>
  <c r="O741" i="2"/>
  <c r="R229" i="2"/>
  <c r="R1038" i="2"/>
  <c r="O982" i="2"/>
  <c r="O464" i="2"/>
  <c r="R1101" i="2"/>
  <c r="O827" i="2"/>
  <c r="O1544" i="2"/>
  <c r="G1543" i="2"/>
  <c r="N1543" i="2" s="1"/>
  <c r="O71" i="2"/>
  <c r="R1626" i="2"/>
  <c r="R1566" i="2"/>
  <c r="O704" i="2"/>
  <c r="R1164" i="2"/>
  <c r="O992" i="2"/>
  <c r="R762" i="2"/>
  <c r="R1668" i="2"/>
  <c r="O1005" i="2"/>
  <c r="O977" i="2"/>
  <c r="O697" i="2"/>
  <c r="O657" i="2"/>
  <c r="O262" i="2"/>
  <c r="O1647" i="2"/>
  <c r="O1626" i="2"/>
  <c r="O1436" i="2"/>
  <c r="O668" i="2"/>
  <c r="R560" i="2"/>
  <c r="O512" i="2"/>
  <c r="O483" i="2"/>
  <c r="O193" i="2"/>
  <c r="O148" i="2"/>
  <c r="O65" i="2"/>
  <c r="E1487" i="2"/>
  <c r="L1487" i="2" s="1"/>
  <c r="O1337" i="2"/>
  <c r="O1067" i="2"/>
  <c r="O773" i="2"/>
  <c r="R749" i="2"/>
  <c r="O601" i="2"/>
  <c r="O296" i="2"/>
  <c r="O165" i="2"/>
  <c r="O140" i="2"/>
  <c r="O98" i="2"/>
  <c r="O1668" i="2"/>
  <c r="O1142" i="2"/>
  <c r="O995" i="2"/>
  <c r="O967" i="2"/>
  <c r="O809" i="2"/>
  <c r="O749" i="2"/>
  <c r="O691" i="2"/>
  <c r="O254" i="2"/>
  <c r="O1635" i="2"/>
  <c r="O1554" i="2"/>
  <c r="P1348" i="2"/>
  <c r="I1347" i="2"/>
  <c r="O1038" i="2"/>
  <c r="O674" i="2"/>
  <c r="O229" i="2"/>
  <c r="O200" i="2"/>
  <c r="R25" i="2"/>
  <c r="E13" i="2"/>
  <c r="M1348" i="2"/>
  <c r="F1347" i="2"/>
  <c r="O1159" i="2"/>
  <c r="O923" i="2"/>
  <c r="O661" i="2"/>
  <c r="O406" i="2"/>
  <c r="R68" i="2"/>
  <c r="R1647" i="2"/>
  <c r="O1601" i="2"/>
  <c r="R1337" i="2"/>
  <c r="R680" i="2"/>
  <c r="O623" i="2"/>
  <c r="O586" i="2"/>
  <c r="O197" i="2"/>
  <c r="H14" i="2"/>
  <c r="E303" i="2"/>
  <c r="L303" i="2" s="1"/>
  <c r="L308" i="2"/>
  <c r="E572" i="2"/>
  <c r="L572" i="2" s="1"/>
  <c r="L592" i="2"/>
  <c r="E867" i="2"/>
  <c r="L867" i="2" s="1"/>
  <c r="L871" i="2"/>
  <c r="E905" i="2"/>
  <c r="L905" i="2" s="1"/>
  <c r="L909" i="2"/>
  <c r="E1009" i="2"/>
  <c r="L1009" i="2" s="1"/>
  <c r="L1012" i="2"/>
  <c r="E1127" i="2"/>
  <c r="L1127" i="2" s="1"/>
  <c r="L1128" i="2"/>
  <c r="E1150" i="2"/>
  <c r="L1150" i="2" s="1"/>
  <c r="L1151" i="2"/>
  <c r="E1176" i="2"/>
  <c r="L1176" i="2" s="1"/>
  <c r="L1179" i="2"/>
  <c r="L1347" i="2"/>
  <c r="L1348" i="2"/>
  <c r="E1447" i="2"/>
  <c r="L1452" i="2"/>
  <c r="E1611" i="2"/>
  <c r="L1611" i="2" s="1"/>
  <c r="L1612" i="2"/>
  <c r="J1686" i="2"/>
  <c r="Q1686" i="2" s="1"/>
  <c r="Q1695" i="2"/>
  <c r="R1695" i="2" s="1"/>
  <c r="H1663" i="2"/>
  <c r="M1663" i="2"/>
  <c r="O1663" i="2" s="1"/>
  <c r="K1643" i="2"/>
  <c r="P1643" i="2"/>
  <c r="R1643" i="2" s="1"/>
  <c r="H1623" i="2"/>
  <c r="M1623" i="2"/>
  <c r="O1623" i="2" s="1"/>
  <c r="H1616" i="2"/>
  <c r="M1616" i="2"/>
  <c r="O1616" i="2" s="1"/>
  <c r="K1598" i="2"/>
  <c r="P1598" i="2"/>
  <c r="R1598" i="2" s="1"/>
  <c r="H1558" i="2"/>
  <c r="M1558" i="2"/>
  <c r="O1558" i="2" s="1"/>
  <c r="G1515" i="2"/>
  <c r="N1515" i="2" s="1"/>
  <c r="N1535" i="2"/>
  <c r="O1535" i="2" s="1"/>
  <c r="G1499" i="2"/>
  <c r="N1499" i="2" s="1"/>
  <c r="N1511" i="2"/>
  <c r="O1511" i="2" s="1"/>
  <c r="G1487" i="2"/>
  <c r="N1487" i="2" s="1"/>
  <c r="N1488" i="2"/>
  <c r="O1488" i="2" s="1"/>
  <c r="J1465" i="2"/>
  <c r="Q1465" i="2" s="1"/>
  <c r="Q1467" i="2"/>
  <c r="R1467" i="2" s="1"/>
  <c r="H1448" i="2"/>
  <c r="M1448" i="2"/>
  <c r="O1448" i="2" s="1"/>
  <c r="N1347" i="2"/>
  <c r="N1348" i="2"/>
  <c r="K1321" i="2"/>
  <c r="P1321" i="2"/>
  <c r="R1321" i="2" s="1"/>
  <c r="J1304" i="2"/>
  <c r="Q1304" i="2" s="1"/>
  <c r="Q1317" i="2"/>
  <c r="R1317" i="2" s="1"/>
  <c r="J1275" i="2"/>
  <c r="Q1275" i="2" s="1"/>
  <c r="Q1293" i="2"/>
  <c r="J1264" i="2"/>
  <c r="Q1264" i="2" s="1"/>
  <c r="Q1270" i="2"/>
  <c r="R1270" i="2" s="1"/>
  <c r="I1264" i="2"/>
  <c r="P1264" i="2" s="1"/>
  <c r="H1179" i="2"/>
  <c r="M1179" i="2"/>
  <c r="K1159" i="2"/>
  <c r="P1159" i="2"/>
  <c r="R1159" i="2" s="1"/>
  <c r="J1150" i="2"/>
  <c r="Q1150" i="2" s="1"/>
  <c r="Q1151" i="2"/>
  <c r="R1151" i="2" s="1"/>
  <c r="G1133" i="2"/>
  <c r="N1133" i="2" s="1"/>
  <c r="N1134" i="2"/>
  <c r="O1134" i="2" s="1"/>
  <c r="O1101" i="2"/>
  <c r="K1086" i="2"/>
  <c r="P1086" i="2"/>
  <c r="R1086" i="2" s="1"/>
  <c r="J1071" i="2"/>
  <c r="Q1071" i="2" s="1"/>
  <c r="Q1072" i="2"/>
  <c r="G1071" i="2"/>
  <c r="N1071" i="2" s="1"/>
  <c r="K1057" i="2"/>
  <c r="P1057" i="2"/>
  <c r="R1057" i="2" s="1"/>
  <c r="H1041" i="2"/>
  <c r="M1041" i="2"/>
  <c r="O1041" i="2" s="1"/>
  <c r="H1002" i="2"/>
  <c r="M1002" i="2"/>
  <c r="O1002" i="2" s="1"/>
  <c r="K985" i="2"/>
  <c r="P985" i="2"/>
  <c r="H974" i="2"/>
  <c r="M974" i="2"/>
  <c r="O974" i="2" s="1"/>
  <c r="K950" i="2"/>
  <c r="P950" i="2"/>
  <c r="R950" i="2" s="1"/>
  <c r="K891" i="2"/>
  <c r="P891" i="2"/>
  <c r="J881" i="2"/>
  <c r="Q881" i="2" s="1"/>
  <c r="Q882" i="2"/>
  <c r="R882" i="2" s="1"/>
  <c r="J867" i="2"/>
  <c r="Q867" i="2" s="1"/>
  <c r="Q871" i="2"/>
  <c r="J853" i="2"/>
  <c r="Q853" i="2" s="1"/>
  <c r="Q856" i="2"/>
  <c r="R856" i="2" s="1"/>
  <c r="H818" i="2"/>
  <c r="M818" i="2"/>
  <c r="O818" i="2" s="1"/>
  <c r="G790" i="2"/>
  <c r="N790" i="2" s="1"/>
  <c r="N791" i="2"/>
  <c r="O791" i="2" s="1"/>
  <c r="G778" i="2"/>
  <c r="N778" i="2" s="1"/>
  <c r="N782" i="2"/>
  <c r="H765" i="2"/>
  <c r="M765" i="2"/>
  <c r="O765" i="2" s="1"/>
  <c r="K753" i="2"/>
  <c r="P753" i="2"/>
  <c r="R753" i="2" s="1"/>
  <c r="H731" i="2"/>
  <c r="M731" i="2"/>
  <c r="O731" i="2" s="1"/>
  <c r="G710" i="2"/>
  <c r="N710" i="2" s="1"/>
  <c r="N713" i="2"/>
  <c r="K707" i="2"/>
  <c r="P707" i="2"/>
  <c r="R707" i="2" s="1"/>
  <c r="H694" i="2"/>
  <c r="M694" i="2"/>
  <c r="O694" i="2" s="1"/>
  <c r="K677" i="2"/>
  <c r="P677" i="2"/>
  <c r="R677" i="2" s="1"/>
  <c r="H665" i="2"/>
  <c r="M665" i="2"/>
  <c r="O665" i="2" s="1"/>
  <c r="K648" i="2"/>
  <c r="P648" i="2"/>
  <c r="R648" i="2" s="1"/>
  <c r="K640" i="2"/>
  <c r="P640" i="2"/>
  <c r="R640" i="2" s="1"/>
  <c r="H632" i="2"/>
  <c r="M632" i="2"/>
  <c r="O632" i="2" s="1"/>
  <c r="H628" i="2"/>
  <c r="M628" i="2"/>
  <c r="O628" i="2" s="1"/>
  <c r="K586" i="2"/>
  <c r="P586" i="2"/>
  <c r="R586" i="2" s="1"/>
  <c r="K580" i="2"/>
  <c r="P580" i="2"/>
  <c r="R580" i="2" s="1"/>
  <c r="J551" i="2"/>
  <c r="Q551" i="2" s="1"/>
  <c r="Q552" i="2"/>
  <c r="H537" i="2"/>
  <c r="M537" i="2"/>
  <c r="O537" i="2" s="1"/>
  <c r="H523" i="2"/>
  <c r="M523" i="2"/>
  <c r="O523" i="2" s="1"/>
  <c r="K483" i="2"/>
  <c r="P483" i="2"/>
  <c r="R483" i="2" s="1"/>
  <c r="H458" i="2"/>
  <c r="M458" i="2"/>
  <c r="O458" i="2" s="1"/>
  <c r="H443" i="2"/>
  <c r="M443" i="2"/>
  <c r="O443" i="2" s="1"/>
  <c r="H431" i="2"/>
  <c r="M431" i="2"/>
  <c r="O431" i="2" s="1"/>
  <c r="H394" i="2"/>
  <c r="M394" i="2"/>
  <c r="O394" i="2" s="1"/>
  <c r="H369" i="2"/>
  <c r="M369" i="2"/>
  <c r="O369" i="2" s="1"/>
  <c r="H357" i="2"/>
  <c r="M357" i="2"/>
  <c r="O357" i="2" s="1"/>
  <c r="H344" i="2"/>
  <c r="M344" i="2"/>
  <c r="O344" i="2" s="1"/>
  <c r="G328" i="2"/>
  <c r="N328" i="2" s="1"/>
  <c r="N335" i="2"/>
  <c r="O335" i="2" s="1"/>
  <c r="K316" i="2"/>
  <c r="P316" i="2"/>
  <c r="R316" i="2" s="1"/>
  <c r="H275" i="2"/>
  <c r="M275" i="2"/>
  <c r="O275" i="2" s="1"/>
  <c r="K238" i="2"/>
  <c r="P238" i="2"/>
  <c r="K232" i="2"/>
  <c r="P232" i="2"/>
  <c r="R232" i="2" s="1"/>
  <c r="H189" i="2"/>
  <c r="M189" i="2"/>
  <c r="O189" i="2" s="1"/>
  <c r="H181" i="2"/>
  <c r="M181" i="2"/>
  <c r="O181" i="2" s="1"/>
  <c r="G170" i="2"/>
  <c r="N170" i="2" s="1"/>
  <c r="N174" i="2"/>
  <c r="O174" i="2" s="1"/>
  <c r="K162" i="2"/>
  <c r="P162" i="2"/>
  <c r="R162" i="2" s="1"/>
  <c r="K140" i="2"/>
  <c r="P140" i="2"/>
  <c r="R140" i="2" s="1"/>
  <c r="K132" i="2"/>
  <c r="P132" i="2"/>
  <c r="R132" i="2" s="1"/>
  <c r="K120" i="2"/>
  <c r="P120" i="2"/>
  <c r="R120" i="2" s="1"/>
  <c r="J105" i="2"/>
  <c r="Q105" i="2" s="1"/>
  <c r="Q115" i="2"/>
  <c r="R115" i="2" s="1"/>
  <c r="O92" i="2"/>
  <c r="H89" i="2"/>
  <c r="M89" i="2"/>
  <c r="O89" i="2" s="1"/>
  <c r="H79" i="2"/>
  <c r="M79" i="2"/>
  <c r="O79" i="2" s="1"/>
  <c r="K60" i="2"/>
  <c r="P60" i="2"/>
  <c r="R60" i="2" s="1"/>
  <c r="H27" i="2"/>
  <c r="M27" i="2"/>
  <c r="O27" i="2" s="1"/>
  <c r="R14" i="2"/>
  <c r="E253" i="2"/>
  <c r="L253" i="2" s="1"/>
  <c r="L254" i="2"/>
  <c r="E328" i="2"/>
  <c r="L328" i="2" s="1"/>
  <c r="L335" i="2"/>
  <c r="E778" i="2"/>
  <c r="L778" i="2" s="1"/>
  <c r="L782" i="2"/>
  <c r="E1071" i="2"/>
  <c r="L1071" i="2" s="1"/>
  <c r="L1072" i="2"/>
  <c r="E1252" i="2"/>
  <c r="L1252" i="2" s="1"/>
  <c r="L1259" i="2"/>
  <c r="E1304" i="2"/>
  <c r="L1304" i="2" s="1"/>
  <c r="L1317" i="2"/>
  <c r="K1684" i="2"/>
  <c r="P1684" i="2"/>
  <c r="R1684" i="2" s="1"/>
  <c r="H1652" i="2"/>
  <c r="M1652" i="2"/>
  <c r="O1652" i="2" s="1"/>
  <c r="K1631" i="2"/>
  <c r="P1631" i="2"/>
  <c r="H1608" i="2"/>
  <c r="M1608" i="2"/>
  <c r="O1608" i="2" s="1"/>
  <c r="G1586" i="2"/>
  <c r="N1586" i="2" s="1"/>
  <c r="N1589" i="2"/>
  <c r="K1573" i="2"/>
  <c r="P1573" i="2"/>
  <c r="R1573" i="2" s="1"/>
  <c r="J1543" i="2"/>
  <c r="Q1543" i="2" s="1"/>
  <c r="Q1544" i="2"/>
  <c r="R1544" i="2" s="1"/>
  <c r="H1530" i="2"/>
  <c r="M1530" i="2"/>
  <c r="O1530" i="2" s="1"/>
  <c r="K1456" i="2"/>
  <c r="P1456" i="2"/>
  <c r="R1456" i="2" s="1"/>
  <c r="J1447" i="2"/>
  <c r="Q1447" i="2" s="1"/>
  <c r="Q1452" i="2"/>
  <c r="R1452" i="2" s="1"/>
  <c r="K1298" i="2"/>
  <c r="P1298" i="2"/>
  <c r="R1298" i="2" s="1"/>
  <c r="J1252" i="2"/>
  <c r="Q1252" i="2" s="1"/>
  <c r="Q1259" i="2"/>
  <c r="R1259" i="2" s="1"/>
  <c r="H1232" i="2"/>
  <c r="M1232" i="2"/>
  <c r="O1232" i="2" s="1"/>
  <c r="H1221" i="2"/>
  <c r="M1221" i="2"/>
  <c r="O1221" i="2" s="1"/>
  <c r="G1210" i="2"/>
  <c r="N1210" i="2" s="1"/>
  <c r="N1213" i="2"/>
  <c r="K1201" i="2"/>
  <c r="P1201" i="2"/>
  <c r="R1201" i="2" s="1"/>
  <c r="J1176" i="2"/>
  <c r="Q1176" i="2" s="1"/>
  <c r="H1168" i="2"/>
  <c r="M1168" i="2"/>
  <c r="O1168" i="2" s="1"/>
  <c r="G1127" i="2"/>
  <c r="N1127" i="2" s="1"/>
  <c r="N1128" i="2"/>
  <c r="J1095" i="2"/>
  <c r="Q1096" i="2"/>
  <c r="G1095" i="2"/>
  <c r="H1092" i="2"/>
  <c r="M1092" i="2"/>
  <c r="O1092" i="2" s="1"/>
  <c r="K1072" i="2"/>
  <c r="P1072" i="2"/>
  <c r="H1062" i="2"/>
  <c r="M1062" i="2"/>
  <c r="O1062" i="2" s="1"/>
  <c r="K1047" i="2"/>
  <c r="P1047" i="2"/>
  <c r="R1047" i="2" s="1"/>
  <c r="H1035" i="2"/>
  <c r="M1035" i="2"/>
  <c r="O1035" i="2" s="1"/>
  <c r="H1017" i="2"/>
  <c r="M1017" i="2"/>
  <c r="O1017" i="2" s="1"/>
  <c r="G1009" i="2"/>
  <c r="N1009" i="2" s="1"/>
  <c r="N1012" i="2"/>
  <c r="O1012" i="2" s="1"/>
  <c r="H961" i="2"/>
  <c r="M961" i="2"/>
  <c r="O961" i="2" s="1"/>
  <c r="K944" i="2"/>
  <c r="P944" i="2"/>
  <c r="R944" i="2" s="1"/>
  <c r="J930" i="2"/>
  <c r="Q930" i="2" s="1"/>
  <c r="Q933" i="2"/>
  <c r="R933" i="2" s="1"/>
  <c r="H917" i="2"/>
  <c r="M917" i="2"/>
  <c r="O917" i="2" s="1"/>
  <c r="K871" i="2"/>
  <c r="P871" i="2"/>
  <c r="R871" i="2" s="1"/>
  <c r="K843" i="2"/>
  <c r="P843" i="2"/>
  <c r="R843" i="2" s="1"/>
  <c r="J804" i="2"/>
  <c r="Q804" i="2" s="1"/>
  <c r="Q809" i="2"/>
  <c r="G804" i="2"/>
  <c r="N804" i="2" s="1"/>
  <c r="H782" i="2"/>
  <c r="M782" i="2"/>
  <c r="K770" i="2"/>
  <c r="P770" i="2"/>
  <c r="R770" i="2" s="1"/>
  <c r="H759" i="2"/>
  <c r="M759" i="2"/>
  <c r="O759" i="2" s="1"/>
  <c r="K743" i="2"/>
  <c r="P743" i="2"/>
  <c r="R743" i="2" s="1"/>
  <c r="H713" i="2"/>
  <c r="M713" i="2"/>
  <c r="O713" i="2" s="1"/>
  <c r="K701" i="2"/>
  <c r="P701" i="2"/>
  <c r="R701" i="2" s="1"/>
  <c r="H683" i="2"/>
  <c r="M683" i="2"/>
  <c r="O683" i="2" s="1"/>
  <c r="K671" i="2"/>
  <c r="P671" i="2"/>
  <c r="K636" i="2"/>
  <c r="P636" i="2"/>
  <c r="R636" i="2" s="1"/>
  <c r="I551" i="2"/>
  <c r="P552" i="2"/>
  <c r="J530" i="2"/>
  <c r="Q530" i="2" s="1"/>
  <c r="Q533" i="2"/>
  <c r="E1735" i="25" s="1"/>
  <c r="K1735" i="25" s="1"/>
  <c r="H502" i="2"/>
  <c r="M502" i="2"/>
  <c r="O502" i="2" s="1"/>
  <c r="H497" i="2"/>
  <c r="M497" i="2"/>
  <c r="O497" i="2" s="1"/>
  <c r="K464" i="2"/>
  <c r="P464" i="2"/>
  <c r="R464" i="2" s="1"/>
  <c r="H324" i="2"/>
  <c r="M324" i="2"/>
  <c r="O324" i="2" s="1"/>
  <c r="K299" i="2"/>
  <c r="P299" i="2"/>
  <c r="K292" i="2"/>
  <c r="P292" i="2"/>
  <c r="H270" i="2"/>
  <c r="M270" i="2"/>
  <c r="O270" i="2" s="1"/>
  <c r="H265" i="2"/>
  <c r="M265" i="2"/>
  <c r="O265" i="2" s="1"/>
  <c r="K221" i="2"/>
  <c r="P221" i="2"/>
  <c r="R221" i="2" s="1"/>
  <c r="K205" i="2"/>
  <c r="P205" i="2"/>
  <c r="R205" i="2" s="1"/>
  <c r="K197" i="2"/>
  <c r="P197" i="2"/>
  <c r="R197" i="2" s="1"/>
  <c r="K44" i="2"/>
  <c r="P44" i="2"/>
  <c r="R44" i="2" s="1"/>
  <c r="K32" i="2"/>
  <c r="P32" i="2"/>
  <c r="H25" i="2"/>
  <c r="M25" i="2"/>
  <c r="O25" i="2" s="1"/>
  <c r="E131" i="2"/>
  <c r="L131" i="2" s="1"/>
  <c r="L140" i="2"/>
  <c r="E183" i="2"/>
  <c r="L183" i="2" s="1"/>
  <c r="L189" i="2"/>
  <c r="E381" i="2"/>
  <c r="L381" i="2" s="1"/>
  <c r="L394" i="2"/>
  <c r="E790" i="2"/>
  <c r="L790" i="2" s="1"/>
  <c r="L791" i="2"/>
  <c r="E1095" i="2"/>
  <c r="L1096" i="2"/>
  <c r="E1225" i="2"/>
  <c r="L1225" i="2" s="1"/>
  <c r="L1226" i="2"/>
  <c r="E1264" i="2"/>
  <c r="L1264" i="2" s="1"/>
  <c r="L1270" i="2"/>
  <c r="E1543" i="2"/>
  <c r="L1543" i="2" s="1"/>
  <c r="L1544" i="2"/>
  <c r="E1628" i="2"/>
  <c r="L1628" i="2" s="1"/>
  <c r="L1635" i="2"/>
  <c r="G1686" i="2"/>
  <c r="N1686" i="2" s="1"/>
  <c r="N1695" i="2"/>
  <c r="O1695" i="2" s="1"/>
  <c r="K1663" i="2"/>
  <c r="P1663" i="2"/>
  <c r="R1663" i="2" s="1"/>
  <c r="H1643" i="2"/>
  <c r="M1643" i="2"/>
  <c r="O1643" i="2" s="1"/>
  <c r="K1623" i="2"/>
  <c r="P1623" i="2"/>
  <c r="R1623" i="2" s="1"/>
  <c r="K1616" i="2"/>
  <c r="P1616" i="2"/>
  <c r="R1616" i="2" s="1"/>
  <c r="H1598" i="2"/>
  <c r="M1598" i="2"/>
  <c r="O1598" i="2" s="1"/>
  <c r="H1589" i="2"/>
  <c r="M1589" i="2"/>
  <c r="K1558" i="2"/>
  <c r="P1558" i="2"/>
  <c r="R1558" i="2" s="1"/>
  <c r="J1515" i="2"/>
  <c r="Q1515" i="2" s="1"/>
  <c r="Q1535" i="2"/>
  <c r="R1535" i="2" s="1"/>
  <c r="J1499" i="2"/>
  <c r="Q1499" i="2" s="1"/>
  <c r="Q1511" i="2"/>
  <c r="R1511" i="2" s="1"/>
  <c r="J1487" i="2"/>
  <c r="Q1487" i="2" s="1"/>
  <c r="Q1488" i="2"/>
  <c r="R1488" i="2" s="1"/>
  <c r="F1487" i="2"/>
  <c r="M1487" i="2" s="1"/>
  <c r="O1487" i="2" s="1"/>
  <c r="G1465" i="2"/>
  <c r="N1465" i="2" s="1"/>
  <c r="N1467" i="2"/>
  <c r="O1467" i="2" s="1"/>
  <c r="Q1347" i="2"/>
  <c r="M12" i="21" s="1"/>
  <c r="Q1348" i="2"/>
  <c r="H1321" i="2"/>
  <c r="M1321" i="2"/>
  <c r="O1321" i="2" s="1"/>
  <c r="G1304" i="2"/>
  <c r="N1304" i="2" s="1"/>
  <c r="N1317" i="2"/>
  <c r="O1317" i="2" s="1"/>
  <c r="G1275" i="2"/>
  <c r="N1275" i="2" s="1"/>
  <c r="N1293" i="2"/>
  <c r="O1293" i="2" s="1"/>
  <c r="G1264" i="2"/>
  <c r="N1264" i="2" s="1"/>
  <c r="N1270" i="2"/>
  <c r="O1270" i="2" s="1"/>
  <c r="J1225" i="2"/>
  <c r="Q1225" i="2" s="1"/>
  <c r="Q1226" i="2"/>
  <c r="R1226" i="2" s="1"/>
  <c r="H1213" i="2"/>
  <c r="M1213" i="2"/>
  <c r="G1150" i="2"/>
  <c r="N1150" i="2" s="1"/>
  <c r="N1151" i="2"/>
  <c r="O1151" i="2" s="1"/>
  <c r="K1142" i="2"/>
  <c r="P1142" i="2"/>
  <c r="R1142" i="2" s="1"/>
  <c r="O1128" i="2"/>
  <c r="K1096" i="2"/>
  <c r="P1096" i="2"/>
  <c r="H1086" i="2"/>
  <c r="M1086" i="2"/>
  <c r="O1086" i="2" s="1"/>
  <c r="H1057" i="2"/>
  <c r="M1057" i="2"/>
  <c r="O1057" i="2" s="1"/>
  <c r="K1041" i="2"/>
  <c r="P1041" i="2"/>
  <c r="R1041" i="2" s="1"/>
  <c r="K1002" i="2"/>
  <c r="P1002" i="2"/>
  <c r="R1002" i="2" s="1"/>
  <c r="H985" i="2"/>
  <c r="M985" i="2"/>
  <c r="O985" i="2" s="1"/>
  <c r="K974" i="2"/>
  <c r="P974" i="2"/>
  <c r="R974" i="2" s="1"/>
  <c r="H950" i="2"/>
  <c r="M950" i="2"/>
  <c r="O950" i="2" s="1"/>
  <c r="H906" i="2"/>
  <c r="M906" i="2"/>
  <c r="O906" i="2" s="1"/>
  <c r="H891" i="2"/>
  <c r="M891" i="2"/>
  <c r="O891" i="2" s="1"/>
  <c r="G881" i="2"/>
  <c r="N881" i="2" s="1"/>
  <c r="N882" i="2"/>
  <c r="O882" i="2" s="1"/>
  <c r="G867" i="2"/>
  <c r="N867" i="2" s="1"/>
  <c r="N871" i="2"/>
  <c r="O871" i="2" s="1"/>
  <c r="G853" i="2"/>
  <c r="N853" i="2" s="1"/>
  <c r="N856" i="2"/>
  <c r="O856" i="2" s="1"/>
  <c r="K818" i="2"/>
  <c r="P818" i="2"/>
  <c r="R818" i="2" s="1"/>
  <c r="J790" i="2"/>
  <c r="Q790" i="2" s="1"/>
  <c r="Q791" i="2"/>
  <c r="J778" i="2"/>
  <c r="Q778" i="2" s="1"/>
  <c r="K765" i="2"/>
  <c r="P765" i="2"/>
  <c r="R765" i="2" s="1"/>
  <c r="H753" i="2"/>
  <c r="M753" i="2"/>
  <c r="O753" i="2" s="1"/>
  <c r="K731" i="2"/>
  <c r="P731" i="2"/>
  <c r="R731" i="2" s="1"/>
  <c r="J710" i="2"/>
  <c r="Q710" i="2" s="1"/>
  <c r="H707" i="2"/>
  <c r="M707" i="2"/>
  <c r="O707" i="2" s="1"/>
  <c r="K694" i="2"/>
  <c r="P694" i="2"/>
  <c r="R694" i="2" s="1"/>
  <c r="O680" i="2"/>
  <c r="H677" i="2"/>
  <c r="M677" i="2"/>
  <c r="O677" i="2" s="1"/>
  <c r="K665" i="2"/>
  <c r="P665" i="2"/>
  <c r="R665" i="2" s="1"/>
  <c r="H648" i="2"/>
  <c r="M648" i="2"/>
  <c r="O648" i="2" s="1"/>
  <c r="K623" i="2"/>
  <c r="P623" i="2"/>
  <c r="R623" i="2" s="1"/>
  <c r="H592" i="2"/>
  <c r="M592" i="2"/>
  <c r="O592" i="2" s="1"/>
  <c r="H580" i="2"/>
  <c r="M580" i="2"/>
  <c r="O580" i="2" s="1"/>
  <c r="K520" i="2"/>
  <c r="P520" i="2"/>
  <c r="R520" i="2" s="1"/>
  <c r="K431" i="2"/>
  <c r="P431" i="2"/>
  <c r="R431" i="2" s="1"/>
  <c r="K419" i="2"/>
  <c r="P419" i="2"/>
  <c r="R419" i="2" s="1"/>
  <c r="K394" i="2"/>
  <c r="P394" i="2"/>
  <c r="R394" i="2" s="1"/>
  <c r="K369" i="2"/>
  <c r="P369" i="2"/>
  <c r="R369" i="2" s="1"/>
  <c r="K344" i="2"/>
  <c r="P344" i="2"/>
  <c r="R344" i="2" s="1"/>
  <c r="J328" i="2"/>
  <c r="Q328" i="2" s="1"/>
  <c r="Q335" i="2"/>
  <c r="R335" i="2" s="1"/>
  <c r="H316" i="2"/>
  <c r="M316" i="2"/>
  <c r="O316" i="2" s="1"/>
  <c r="G303" i="2"/>
  <c r="N303" i="2" s="1"/>
  <c r="N312" i="2"/>
  <c r="O312" i="2" s="1"/>
  <c r="K275" i="2"/>
  <c r="P275" i="2"/>
  <c r="R275" i="2" s="1"/>
  <c r="O258" i="2"/>
  <c r="H238" i="2"/>
  <c r="M238" i="2"/>
  <c r="O238" i="2" s="1"/>
  <c r="H232" i="2"/>
  <c r="M232" i="2"/>
  <c r="O232" i="2" s="1"/>
  <c r="K181" i="2"/>
  <c r="P181" i="2"/>
  <c r="R181" i="2" s="1"/>
  <c r="J170" i="2"/>
  <c r="Q170" i="2" s="1"/>
  <c r="Q174" i="2"/>
  <c r="R174" i="2" s="1"/>
  <c r="H159" i="2"/>
  <c r="M159" i="2"/>
  <c r="O159" i="2" s="1"/>
  <c r="H120" i="2"/>
  <c r="M120" i="2"/>
  <c r="O120" i="2" s="1"/>
  <c r="G105" i="2"/>
  <c r="N105" i="2" s="1"/>
  <c r="N115" i="2"/>
  <c r="O115" i="2" s="1"/>
  <c r="K92" i="2"/>
  <c r="P92" i="2"/>
  <c r="R92" i="2" s="1"/>
  <c r="K79" i="2"/>
  <c r="P79" i="2"/>
  <c r="R79" i="2" s="1"/>
  <c r="H68" i="2"/>
  <c r="M68" i="2"/>
  <c r="O68" i="2" s="1"/>
  <c r="H60" i="2"/>
  <c r="M60" i="2"/>
  <c r="O60" i="2" s="1"/>
  <c r="K27" i="2"/>
  <c r="P27" i="2"/>
  <c r="R27" i="2" s="1"/>
  <c r="E105" i="2"/>
  <c r="L105" i="2" s="1"/>
  <c r="L115" i="2"/>
  <c r="E170" i="2"/>
  <c r="L170" i="2" s="1"/>
  <c r="L174" i="2"/>
  <c r="E804" i="2"/>
  <c r="L804" i="2" s="1"/>
  <c r="L809" i="2"/>
  <c r="E853" i="2"/>
  <c r="L853" i="2" s="1"/>
  <c r="L856" i="2"/>
  <c r="E930" i="2"/>
  <c r="L930" i="2" s="1"/>
  <c r="L933" i="2"/>
  <c r="E1210" i="2"/>
  <c r="L1210" i="2" s="1"/>
  <c r="L1213" i="2"/>
  <c r="E1275" i="2"/>
  <c r="L1275" i="2" s="1"/>
  <c r="L1293" i="2"/>
  <c r="E1586" i="2"/>
  <c r="L1586" i="2" s="1"/>
  <c r="L1589" i="2"/>
  <c r="H1684" i="2"/>
  <c r="M1684" i="2"/>
  <c r="O1684" i="2" s="1"/>
  <c r="K1652" i="2"/>
  <c r="P1652" i="2"/>
  <c r="R1652" i="2" s="1"/>
  <c r="H1631" i="2"/>
  <c r="M1631" i="2"/>
  <c r="O1631" i="2" s="1"/>
  <c r="K1608" i="2"/>
  <c r="P1608" i="2"/>
  <c r="R1608" i="2" s="1"/>
  <c r="J1586" i="2"/>
  <c r="Q1586" i="2" s="1"/>
  <c r="H1573" i="2"/>
  <c r="M1573" i="2"/>
  <c r="O1573" i="2" s="1"/>
  <c r="H1456" i="2"/>
  <c r="M1456" i="2"/>
  <c r="O1456" i="2" s="1"/>
  <c r="H1298" i="2"/>
  <c r="M1298" i="2"/>
  <c r="O1298" i="2" s="1"/>
  <c r="G1252" i="2"/>
  <c r="N1252" i="2" s="1"/>
  <c r="N1259" i="2"/>
  <c r="O1259" i="2" s="1"/>
  <c r="K1232" i="2"/>
  <c r="P1232" i="2"/>
  <c r="R1232" i="2" s="1"/>
  <c r="K1221" i="2"/>
  <c r="P1221" i="2"/>
  <c r="R1221" i="2" s="1"/>
  <c r="J1210" i="2"/>
  <c r="Q1210" i="2" s="1"/>
  <c r="H1201" i="2"/>
  <c r="M1201" i="2"/>
  <c r="O1201" i="2" s="1"/>
  <c r="G1176" i="2"/>
  <c r="N1176" i="2" s="1"/>
  <c r="N1179" i="2"/>
  <c r="K1168" i="2"/>
  <c r="P1168" i="2"/>
  <c r="R1168" i="2" s="1"/>
  <c r="J1127" i="2"/>
  <c r="Q1127" i="2" s="1"/>
  <c r="Q1128" i="2"/>
  <c r="R1128" i="2" s="1"/>
  <c r="F1127" i="2"/>
  <c r="M1127" i="2" s="1"/>
  <c r="O1127" i="2" s="1"/>
  <c r="K1062" i="2"/>
  <c r="P1062" i="2"/>
  <c r="R1062" i="2" s="1"/>
  <c r="O1054" i="2"/>
  <c r="H1047" i="2"/>
  <c r="M1047" i="2"/>
  <c r="O1047" i="2" s="1"/>
  <c r="K1035" i="2"/>
  <c r="P1035" i="2"/>
  <c r="R1035" i="2" s="1"/>
  <c r="K1017" i="2"/>
  <c r="P1017" i="2"/>
  <c r="R1017" i="2" s="1"/>
  <c r="J1009" i="2"/>
  <c r="Q1009" i="2" s="1"/>
  <c r="Q1012" i="2"/>
  <c r="R1012" i="2" s="1"/>
  <c r="O1009" i="2"/>
  <c r="K992" i="2"/>
  <c r="P992" i="2"/>
  <c r="R992" i="2" s="1"/>
  <c r="K961" i="2"/>
  <c r="P961" i="2"/>
  <c r="R961" i="2" s="1"/>
  <c r="H944" i="2"/>
  <c r="M944" i="2"/>
  <c r="O944" i="2" s="1"/>
  <c r="G930" i="2"/>
  <c r="N930" i="2" s="1"/>
  <c r="N933" i="2"/>
  <c r="O933" i="2" s="1"/>
  <c r="K917" i="2"/>
  <c r="P917" i="2"/>
  <c r="R917" i="2" s="1"/>
  <c r="J905" i="2"/>
  <c r="Q905" i="2" s="1"/>
  <c r="Q909" i="2"/>
  <c r="R909" i="2" s="1"/>
  <c r="H843" i="2"/>
  <c r="M843" i="2"/>
  <c r="O843" i="2" s="1"/>
  <c r="I790" i="2"/>
  <c r="P791" i="2"/>
  <c r="H770" i="2"/>
  <c r="M770" i="2"/>
  <c r="O770" i="2" s="1"/>
  <c r="K759" i="2"/>
  <c r="P759" i="2"/>
  <c r="R759" i="2" s="1"/>
  <c r="H743" i="2"/>
  <c r="M743" i="2"/>
  <c r="O743" i="2" s="1"/>
  <c r="H701" i="2"/>
  <c r="M701" i="2"/>
  <c r="O701" i="2" s="1"/>
  <c r="K683" i="2"/>
  <c r="P683" i="2"/>
  <c r="R683" i="2" s="1"/>
  <c r="H671" i="2"/>
  <c r="M671" i="2"/>
  <c r="O671" i="2" s="1"/>
  <c r="K657" i="2"/>
  <c r="P657" i="2"/>
  <c r="K612" i="2"/>
  <c r="P612" i="2"/>
  <c r="R612" i="2" s="1"/>
  <c r="J572" i="2"/>
  <c r="Q572" i="2" s="1"/>
  <c r="Q601" i="2"/>
  <c r="R601" i="2" s="1"/>
  <c r="H560" i="2"/>
  <c r="M560" i="2"/>
  <c r="O560" i="2" s="1"/>
  <c r="H552" i="2"/>
  <c r="M552" i="2"/>
  <c r="O552" i="2" s="1"/>
  <c r="G530" i="2"/>
  <c r="N530" i="2" s="1"/>
  <c r="N533" i="2"/>
  <c r="O533" i="2" s="1"/>
  <c r="K512" i="2"/>
  <c r="P512" i="2"/>
  <c r="R512" i="2" s="1"/>
  <c r="K490" i="2"/>
  <c r="P490" i="2"/>
  <c r="R490" i="2" s="1"/>
  <c r="K324" i="2"/>
  <c r="P324" i="2"/>
  <c r="R324" i="2" s="1"/>
  <c r="H308" i="2"/>
  <c r="M308" i="2"/>
  <c r="O308" i="2" s="1"/>
  <c r="O304" i="2"/>
  <c r="H299" i="2"/>
  <c r="M299" i="2"/>
  <c r="O299" i="2" s="1"/>
  <c r="H292" i="2"/>
  <c r="M292" i="2"/>
  <c r="O292" i="2" s="1"/>
  <c r="K262" i="2"/>
  <c r="P262" i="2"/>
  <c r="R262" i="2" s="1"/>
  <c r="H221" i="2"/>
  <c r="M221" i="2"/>
  <c r="O221" i="2" s="1"/>
  <c r="H205" i="2"/>
  <c r="M205" i="2"/>
  <c r="O205" i="2" s="1"/>
  <c r="K165" i="2"/>
  <c r="P165" i="2"/>
  <c r="R165" i="2" s="1"/>
  <c r="J147" i="2"/>
  <c r="Q147" i="2" s="1"/>
  <c r="Q148" i="2"/>
  <c r="R148" i="2" s="1"/>
  <c r="H95" i="2"/>
  <c r="M95" i="2"/>
  <c r="O95" i="2" s="1"/>
  <c r="K71" i="2"/>
  <c r="P71" i="2"/>
  <c r="R71" i="2" s="1"/>
  <c r="H54" i="2"/>
  <c r="M54" i="2"/>
  <c r="O54" i="2" s="1"/>
  <c r="H44" i="2"/>
  <c r="M44" i="2"/>
  <c r="O44" i="2" s="1"/>
  <c r="E40" i="2"/>
  <c r="L40" i="2" s="1"/>
  <c r="F1686" i="2"/>
  <c r="H1695" i="2"/>
  <c r="E228" i="2"/>
  <c r="L228" i="2" s="1"/>
  <c r="E342" i="2"/>
  <c r="L342" i="2" s="1"/>
  <c r="E1133" i="2"/>
  <c r="L1133" i="2" s="1"/>
  <c r="E1553" i="2"/>
  <c r="L1553" i="2" s="1"/>
  <c r="H1668" i="2"/>
  <c r="K1658" i="2"/>
  <c r="H1647" i="2"/>
  <c r="K1635" i="2"/>
  <c r="R1631" i="2"/>
  <c r="K1626" i="2"/>
  <c r="H1620" i="2"/>
  <c r="K1612" i="2"/>
  <c r="H1601" i="2"/>
  <c r="K1593" i="2"/>
  <c r="R1589" i="2"/>
  <c r="H1566" i="2"/>
  <c r="K1554" i="2"/>
  <c r="I1543" i="2"/>
  <c r="K1544" i="2"/>
  <c r="H1535" i="2"/>
  <c r="F1515" i="2"/>
  <c r="H1488" i="2"/>
  <c r="F1465" i="2"/>
  <c r="M1465" i="2" s="1"/>
  <c r="H1467" i="2"/>
  <c r="H1452" i="2"/>
  <c r="G1447" i="2"/>
  <c r="N1447" i="2" s="1"/>
  <c r="F1447" i="2"/>
  <c r="M1447" i="2" s="1"/>
  <c r="K1427" i="2"/>
  <c r="R1348" i="2"/>
  <c r="K1337" i="2"/>
  <c r="F1304" i="2"/>
  <c r="H1317" i="2"/>
  <c r="F1275" i="2"/>
  <c r="H1293" i="2"/>
  <c r="K1270" i="2"/>
  <c r="I1252" i="2"/>
  <c r="K1259" i="2"/>
  <c r="H1245" i="2"/>
  <c r="K1226" i="2"/>
  <c r="H1218" i="2"/>
  <c r="H1192" i="2"/>
  <c r="H1164" i="2"/>
  <c r="I1150" i="2"/>
  <c r="K1151" i="2"/>
  <c r="H1146" i="2"/>
  <c r="I1133" i="2"/>
  <c r="P1133" i="2" s="1"/>
  <c r="K1134" i="2"/>
  <c r="H1128" i="2"/>
  <c r="K1101" i="2"/>
  <c r="K1089" i="2"/>
  <c r="H1077" i="2"/>
  <c r="I1071" i="2"/>
  <c r="K1067" i="2"/>
  <c r="H1060" i="2"/>
  <c r="K1054" i="2"/>
  <c r="H1044" i="2"/>
  <c r="K1038" i="2"/>
  <c r="F1016" i="2"/>
  <c r="M1016" i="2" s="1"/>
  <c r="H1021" i="2"/>
  <c r="I1009" i="2"/>
  <c r="K1012" i="2"/>
  <c r="H1005" i="2"/>
  <c r="K995" i="2"/>
  <c r="J980" i="2"/>
  <c r="Q980" i="2" s="1"/>
  <c r="H988" i="2"/>
  <c r="K982" i="2"/>
  <c r="H977" i="2"/>
  <c r="K967" i="2"/>
  <c r="H957" i="2"/>
  <c r="K947" i="2"/>
  <c r="H941" i="2"/>
  <c r="K923" i="2"/>
  <c r="H909" i="2"/>
  <c r="G905" i="2"/>
  <c r="N905" i="2" s="1"/>
  <c r="F905" i="2"/>
  <c r="M905" i="2" s="1"/>
  <c r="I881" i="2"/>
  <c r="K882" i="2"/>
  <c r="H827" i="2"/>
  <c r="I804" i="2"/>
  <c r="K809" i="2"/>
  <c r="F790" i="2"/>
  <c r="H791" i="2"/>
  <c r="K773" i="2"/>
  <c r="H768" i="2"/>
  <c r="K762" i="2"/>
  <c r="H756" i="2"/>
  <c r="K749" i="2"/>
  <c r="H741" i="2"/>
  <c r="K725" i="2"/>
  <c r="R713" i="2"/>
  <c r="H704" i="2"/>
  <c r="K697" i="2"/>
  <c r="H691" i="2"/>
  <c r="K680" i="2"/>
  <c r="I1686" i="2"/>
  <c r="K1695" i="2"/>
  <c r="F1628" i="2"/>
  <c r="M1628" i="2" s="1"/>
  <c r="R1620" i="2"/>
  <c r="G1611" i="2"/>
  <c r="N1611" i="2" s="1"/>
  <c r="I1586" i="2"/>
  <c r="I1583" i="2" s="1"/>
  <c r="P1583" i="2" s="1"/>
  <c r="K1589" i="2"/>
  <c r="G1553" i="2"/>
  <c r="N1553" i="2" s="1"/>
  <c r="I1553" i="2"/>
  <c r="P1553" i="2" s="1"/>
  <c r="F1499" i="2"/>
  <c r="H1511" i="2"/>
  <c r="H1436" i="2"/>
  <c r="K1348" i="2"/>
  <c r="R1293" i="2"/>
  <c r="F1150" i="2"/>
  <c r="H1159" i="2"/>
  <c r="F1133" i="2"/>
  <c r="H1142" i="2"/>
  <c r="F1071" i="2"/>
  <c r="H1072" i="2"/>
  <c r="R1021" i="2"/>
  <c r="J1016" i="2"/>
  <c r="Q1016" i="2" s="1"/>
  <c r="F930" i="2"/>
  <c r="H933" i="2"/>
  <c r="I853" i="2"/>
  <c r="P853" i="2" s="1"/>
  <c r="K856" i="2"/>
  <c r="F778" i="2"/>
  <c r="I710" i="2"/>
  <c r="I643" i="2" s="1"/>
  <c r="K713" i="2"/>
  <c r="E147" i="2"/>
  <c r="L147" i="2" s="1"/>
  <c r="E418" i="2"/>
  <c r="L418" i="2" s="1"/>
  <c r="E551" i="2"/>
  <c r="L551" i="2" s="1"/>
  <c r="E881" i="2"/>
  <c r="L881" i="2" s="1"/>
  <c r="E980" i="2"/>
  <c r="L980" i="2" s="1"/>
  <c r="E1016" i="2"/>
  <c r="L1016" i="2" s="1"/>
  <c r="E1515" i="2"/>
  <c r="L1515" i="2" s="1"/>
  <c r="I1628" i="2"/>
  <c r="K1668" i="2"/>
  <c r="J1628" i="2"/>
  <c r="Q1628" i="2" s="1"/>
  <c r="H1658" i="2"/>
  <c r="K1647" i="2"/>
  <c r="H1635" i="2"/>
  <c r="H1626" i="2"/>
  <c r="K1620" i="2"/>
  <c r="H1612" i="2"/>
  <c r="K1601" i="2"/>
  <c r="H1593" i="2"/>
  <c r="F1586" i="2"/>
  <c r="F1583" i="2" s="1"/>
  <c r="M1583" i="2" s="1"/>
  <c r="K1566" i="2"/>
  <c r="H1554" i="2"/>
  <c r="F1543" i="2"/>
  <c r="H1544" i="2"/>
  <c r="K1535" i="2"/>
  <c r="R1530" i="2"/>
  <c r="I1487" i="2"/>
  <c r="K1488" i="2"/>
  <c r="I1465" i="2"/>
  <c r="K1467" i="2"/>
  <c r="K1452" i="2"/>
  <c r="R1448" i="2"/>
  <c r="R1436" i="2"/>
  <c r="H1427" i="2"/>
  <c r="H1337" i="2"/>
  <c r="I1304" i="2"/>
  <c r="K1317" i="2"/>
  <c r="I1275" i="2"/>
  <c r="K1293" i="2"/>
  <c r="F1264" i="2"/>
  <c r="H1270" i="2"/>
  <c r="F1252" i="2"/>
  <c r="H1259" i="2"/>
  <c r="K1245" i="2"/>
  <c r="F1225" i="2"/>
  <c r="M1225" i="2" s="1"/>
  <c r="H1226" i="2"/>
  <c r="K1218" i="2"/>
  <c r="R1213" i="2"/>
  <c r="F1210" i="2"/>
  <c r="K1192" i="2"/>
  <c r="R1179" i="2"/>
  <c r="F1176" i="2"/>
  <c r="K1164" i="2"/>
  <c r="H1151" i="2"/>
  <c r="K1146" i="2"/>
  <c r="J1133" i="2"/>
  <c r="Q1133" i="2" s="1"/>
  <c r="H1134" i="2"/>
  <c r="I1127" i="2"/>
  <c r="K1128" i="2"/>
  <c r="H1101" i="2"/>
  <c r="I1095" i="2"/>
  <c r="P1095" i="2" s="1"/>
  <c r="R1092" i="2"/>
  <c r="H1089" i="2"/>
  <c r="K1077" i="2"/>
  <c r="H1067" i="2"/>
  <c r="K1060" i="2"/>
  <c r="H1054" i="2"/>
  <c r="K1044" i="2"/>
  <c r="H1038" i="2"/>
  <c r="K1021" i="2"/>
  <c r="H1012" i="2"/>
  <c r="K1005" i="2"/>
  <c r="H995" i="2"/>
  <c r="K988" i="2"/>
  <c r="R985" i="2"/>
  <c r="H982" i="2"/>
  <c r="K977" i="2"/>
  <c r="H967" i="2"/>
  <c r="K957" i="2"/>
  <c r="H947" i="2"/>
  <c r="K941" i="2"/>
  <c r="H923" i="2"/>
  <c r="K909" i="2"/>
  <c r="R906" i="2"/>
  <c r="R891" i="2"/>
  <c r="H882" i="2"/>
  <c r="F881" i="2"/>
  <c r="I867" i="2"/>
  <c r="K827" i="2"/>
  <c r="F804" i="2"/>
  <c r="H809" i="2"/>
  <c r="K791" i="2"/>
  <c r="R782" i="2"/>
  <c r="H773" i="2"/>
  <c r="K768" i="2"/>
  <c r="H762" i="2"/>
  <c r="K756" i="2"/>
  <c r="H749" i="2"/>
  <c r="K741" i="2"/>
  <c r="H725" i="2"/>
  <c r="F710" i="2"/>
  <c r="F643" i="2" s="1"/>
  <c r="M643" i="2" s="1"/>
  <c r="K704" i="2"/>
  <c r="H697" i="2"/>
  <c r="K691" i="2"/>
  <c r="H680" i="2"/>
  <c r="E86" i="2"/>
  <c r="L86" i="2" s="1"/>
  <c r="E286" i="2"/>
  <c r="E471" i="2"/>
  <c r="E470" i="2" s="1"/>
  <c r="R1593" i="2"/>
  <c r="R1554" i="2"/>
  <c r="I1515" i="2"/>
  <c r="K1530" i="2"/>
  <c r="I1499" i="2"/>
  <c r="K1511" i="2"/>
  <c r="I1447" i="2"/>
  <c r="K1448" i="2"/>
  <c r="K1436" i="2"/>
  <c r="H1348" i="2"/>
  <c r="I1210" i="2"/>
  <c r="K1213" i="2"/>
  <c r="I1176" i="2"/>
  <c r="K1179" i="2"/>
  <c r="F1095" i="2"/>
  <c r="M1095" i="2" s="1"/>
  <c r="H1096" i="2"/>
  <c r="K1092" i="2"/>
  <c r="H1009" i="2"/>
  <c r="F980" i="2"/>
  <c r="M980" i="2" s="1"/>
  <c r="H992" i="2"/>
  <c r="I930" i="2"/>
  <c r="K933" i="2"/>
  <c r="I905" i="2"/>
  <c r="K906" i="2"/>
  <c r="F867" i="2"/>
  <c r="H871" i="2"/>
  <c r="F853" i="2"/>
  <c r="F835" i="2" s="1"/>
  <c r="M835" i="2" s="1"/>
  <c r="H856" i="2"/>
  <c r="R809" i="2"/>
  <c r="I778" i="2"/>
  <c r="K782" i="2"/>
  <c r="H674" i="2"/>
  <c r="K668" i="2"/>
  <c r="H661" i="2"/>
  <c r="K652" i="2"/>
  <c r="H640" i="2"/>
  <c r="K632" i="2"/>
  <c r="R628" i="2"/>
  <c r="H623" i="2"/>
  <c r="K601" i="2"/>
  <c r="R592" i="2"/>
  <c r="H586" i="2"/>
  <c r="K560" i="2"/>
  <c r="K545" i="2"/>
  <c r="R537" i="2"/>
  <c r="F530" i="2"/>
  <c r="H533" i="2"/>
  <c r="R502" i="2"/>
  <c r="H406" i="2"/>
  <c r="K382" i="2"/>
  <c r="F328" i="2"/>
  <c r="H335" i="2"/>
  <c r="H321" i="2"/>
  <c r="K312" i="2"/>
  <c r="R308" i="2"/>
  <c r="F303" i="2"/>
  <c r="H304" i="2"/>
  <c r="K296" i="2"/>
  <c r="R292" i="2"/>
  <c r="F286" i="2"/>
  <c r="M286" i="2" s="1"/>
  <c r="H287" i="2"/>
  <c r="K270" i="2"/>
  <c r="R265" i="2"/>
  <c r="H262" i="2"/>
  <c r="I253" i="2"/>
  <c r="P253" i="2" s="1"/>
  <c r="K254" i="2"/>
  <c r="R238" i="2"/>
  <c r="H236" i="2"/>
  <c r="I228" i="2"/>
  <c r="P228" i="2" s="1"/>
  <c r="K229" i="2"/>
  <c r="H217" i="2"/>
  <c r="K200" i="2"/>
  <c r="H193" i="2"/>
  <c r="K184" i="2"/>
  <c r="F170" i="2"/>
  <c r="H174" i="2"/>
  <c r="H162" i="2"/>
  <c r="I147" i="2"/>
  <c r="K148" i="2"/>
  <c r="J131" i="2"/>
  <c r="Q131" i="2" s="1"/>
  <c r="F105" i="2"/>
  <c r="H115" i="2"/>
  <c r="R98" i="2"/>
  <c r="G86" i="2"/>
  <c r="K89" i="2"/>
  <c r="H71" i="2"/>
  <c r="I40" i="2"/>
  <c r="P40" i="2" s="1"/>
  <c r="K65" i="2"/>
  <c r="M17" i="2"/>
  <c r="O19" i="2"/>
  <c r="H657" i="2"/>
  <c r="H636" i="2"/>
  <c r="K628" i="2"/>
  <c r="H612" i="2"/>
  <c r="I572" i="2"/>
  <c r="K592" i="2"/>
  <c r="K552" i="2"/>
  <c r="F551" i="2"/>
  <c r="M551" i="2" s="1"/>
  <c r="K537" i="2"/>
  <c r="R523" i="2"/>
  <c r="H520" i="2"/>
  <c r="K502" i="2"/>
  <c r="R497" i="2"/>
  <c r="H490" i="2"/>
  <c r="I471" i="2"/>
  <c r="K458" i="2"/>
  <c r="R443" i="2"/>
  <c r="G418" i="2"/>
  <c r="N418" i="2" s="1"/>
  <c r="R406" i="2"/>
  <c r="G381" i="2"/>
  <c r="N381" i="2" s="1"/>
  <c r="R357" i="2"/>
  <c r="K308" i="2"/>
  <c r="R304" i="2"/>
  <c r="J303" i="2"/>
  <c r="Q303" i="2" s="1"/>
  <c r="J286" i="2"/>
  <c r="Q286" i="2" s="1"/>
  <c r="K265" i="2"/>
  <c r="H258" i="2"/>
  <c r="R236" i="2"/>
  <c r="G228" i="2"/>
  <c r="N228" i="2" s="1"/>
  <c r="R217" i="2"/>
  <c r="G183" i="2"/>
  <c r="N183" i="2" s="1"/>
  <c r="G147" i="2"/>
  <c r="N147" i="2" s="1"/>
  <c r="F147" i="2"/>
  <c r="M147" i="2" s="1"/>
  <c r="K98" i="2"/>
  <c r="R95" i="2"/>
  <c r="F86" i="2"/>
  <c r="H92" i="2"/>
  <c r="G40" i="2"/>
  <c r="N40" i="2" s="1"/>
  <c r="Q13" i="2"/>
  <c r="F17" i="2"/>
  <c r="H17" i="2" s="1"/>
  <c r="H19" i="2"/>
  <c r="K14" i="2"/>
  <c r="K674" i="2"/>
  <c r="R671" i="2"/>
  <c r="H668" i="2"/>
  <c r="K661" i="2"/>
  <c r="R657" i="2"/>
  <c r="H652" i="2"/>
  <c r="F572" i="2"/>
  <c r="M572" i="2" s="1"/>
  <c r="H601" i="2"/>
  <c r="G572" i="2"/>
  <c r="N572" i="2" s="1"/>
  <c r="G551" i="2"/>
  <c r="N551" i="2" s="1"/>
  <c r="H545" i="2"/>
  <c r="I530" i="2"/>
  <c r="K533" i="2"/>
  <c r="K523" i="2"/>
  <c r="H512" i="2"/>
  <c r="K497" i="2"/>
  <c r="H483" i="2"/>
  <c r="H464" i="2"/>
  <c r="I418" i="2"/>
  <c r="K443" i="2"/>
  <c r="F418" i="2"/>
  <c r="H419" i="2"/>
  <c r="I381" i="2"/>
  <c r="P381" i="2" s="1"/>
  <c r="K406" i="2"/>
  <c r="H382" i="2"/>
  <c r="K357" i="2"/>
  <c r="I328" i="2"/>
  <c r="K335" i="2"/>
  <c r="K321" i="2"/>
  <c r="H312" i="2"/>
  <c r="I303" i="2"/>
  <c r="P303" i="2" s="1"/>
  <c r="K304" i="2"/>
  <c r="R299" i="2"/>
  <c r="H296" i="2"/>
  <c r="I286" i="2"/>
  <c r="P286" i="2" s="1"/>
  <c r="K287" i="2"/>
  <c r="F253" i="2"/>
  <c r="M253" i="2" s="1"/>
  <c r="H254" i="2"/>
  <c r="K236" i="2"/>
  <c r="F228" i="2"/>
  <c r="H229" i="2"/>
  <c r="K217" i="2"/>
  <c r="H200" i="2"/>
  <c r="I183" i="2"/>
  <c r="P183" i="2" s="1"/>
  <c r="K193" i="2"/>
  <c r="R189" i="2"/>
  <c r="F183" i="2"/>
  <c r="H184" i="2"/>
  <c r="I170" i="2"/>
  <c r="K174" i="2"/>
  <c r="R159" i="2"/>
  <c r="H148" i="2"/>
  <c r="H140" i="2"/>
  <c r="G131" i="2"/>
  <c r="N131" i="2" s="1"/>
  <c r="I131" i="2"/>
  <c r="I105" i="2"/>
  <c r="K115" i="2"/>
  <c r="I86" i="2"/>
  <c r="K95" i="2"/>
  <c r="J86" i="2"/>
  <c r="Q86" i="2" s="1"/>
  <c r="F40" i="2"/>
  <c r="M40" i="2" s="1"/>
  <c r="H65" i="2"/>
  <c r="K54" i="2"/>
  <c r="H32" i="2"/>
  <c r="K25" i="2"/>
  <c r="P17" i="2"/>
  <c r="R17" i="2" s="1"/>
  <c r="R19" i="2"/>
  <c r="O14" i="2"/>
  <c r="G13" i="2"/>
  <c r="J418" i="2"/>
  <c r="Q418" i="2" s="1"/>
  <c r="R382" i="2"/>
  <c r="G342" i="2"/>
  <c r="N342" i="2" s="1"/>
  <c r="I342" i="2"/>
  <c r="R296" i="2"/>
  <c r="G286" i="2"/>
  <c r="N286" i="2" s="1"/>
  <c r="G253" i="2"/>
  <c r="N253" i="2" s="1"/>
  <c r="K258" i="2"/>
  <c r="R254" i="2"/>
  <c r="J253" i="2"/>
  <c r="Q253" i="2" s="1"/>
  <c r="J228" i="2"/>
  <c r="Q228" i="2" s="1"/>
  <c r="R200" i="2"/>
  <c r="H197" i="2"/>
  <c r="K189" i="2"/>
  <c r="R184" i="2"/>
  <c r="J183" i="2"/>
  <c r="H165" i="2"/>
  <c r="K159" i="2"/>
  <c r="F131" i="2"/>
  <c r="M131" i="2" s="1"/>
  <c r="H132" i="2"/>
  <c r="H98" i="2"/>
  <c r="R89" i="2"/>
  <c r="K68" i="2"/>
  <c r="R65" i="2"/>
  <c r="J40" i="2"/>
  <c r="Q40" i="2" s="1"/>
  <c r="R32" i="2"/>
  <c r="I17" i="2"/>
  <c r="K19" i="2"/>
  <c r="J1611" i="2"/>
  <c r="Q1611" i="2" s="1"/>
  <c r="F1611" i="2"/>
  <c r="J1553" i="2"/>
  <c r="F1553" i="2"/>
  <c r="I1611" i="2"/>
  <c r="G1628" i="2"/>
  <c r="N1628" i="2" s="1"/>
  <c r="I1016" i="2"/>
  <c r="G980" i="2"/>
  <c r="G1225" i="2"/>
  <c r="G1016" i="2"/>
  <c r="N1016" i="2" s="1"/>
  <c r="I980" i="2"/>
  <c r="P980" i="2" s="1"/>
  <c r="I1225" i="2"/>
  <c r="P1225" i="2" s="1"/>
  <c r="G471" i="2"/>
  <c r="J381" i="2"/>
  <c r="Q381" i="2" s="1"/>
  <c r="F381" i="2"/>
  <c r="J342" i="2"/>
  <c r="Q342" i="2" s="1"/>
  <c r="F342" i="2"/>
  <c r="M342" i="2" s="1"/>
  <c r="J471" i="2"/>
  <c r="J470" i="2" s="1"/>
  <c r="F471" i="2"/>
  <c r="L13" i="2"/>
  <c r="N13" i="2"/>
  <c r="J13" i="2"/>
  <c r="I301" i="25"/>
  <c r="I290" i="25"/>
  <c r="G470" i="2" l="1"/>
  <c r="J643" i="2"/>
  <c r="Q643" i="2" s="1"/>
  <c r="R552" i="2"/>
  <c r="M471" i="2"/>
  <c r="F470" i="2"/>
  <c r="P471" i="2"/>
  <c r="I470" i="2"/>
  <c r="J1464" i="2"/>
  <c r="Q1464" i="2" s="1"/>
  <c r="R853" i="2"/>
  <c r="J1583" i="2"/>
  <c r="Q1583" i="2" s="1"/>
  <c r="J835" i="2"/>
  <c r="E341" i="2"/>
  <c r="L341" i="2" s="1"/>
  <c r="E643" i="2"/>
  <c r="L643" i="2" s="1"/>
  <c r="O905" i="2"/>
  <c r="O1348" i="2"/>
  <c r="R1225" i="2"/>
  <c r="G904" i="2"/>
  <c r="N904" i="2" s="1"/>
  <c r="O782" i="2"/>
  <c r="R253" i="2"/>
  <c r="F78" i="2"/>
  <c r="M78" i="2" s="1"/>
  <c r="R1264" i="2"/>
  <c r="R286" i="2"/>
  <c r="E835" i="2"/>
  <c r="E834" i="2" s="1"/>
  <c r="H1487" i="2"/>
  <c r="J1435" i="2"/>
  <c r="Q1435" i="2" s="1"/>
  <c r="K1264" i="2"/>
  <c r="E904" i="2"/>
  <c r="L904" i="2" s="1"/>
  <c r="R791" i="2"/>
  <c r="O1589" i="2"/>
  <c r="R1096" i="2"/>
  <c r="G835" i="2"/>
  <c r="N835" i="2" s="1"/>
  <c r="O835" i="2" s="1"/>
  <c r="I904" i="2"/>
  <c r="P904" i="2" s="1"/>
  <c r="R1072" i="2"/>
  <c r="I1464" i="2"/>
  <c r="P1464" i="2" s="1"/>
  <c r="G1583" i="2"/>
  <c r="N1583" i="2" s="1"/>
  <c r="O1583" i="2" s="1"/>
  <c r="E78" i="2"/>
  <c r="L78" i="2" s="1"/>
  <c r="J1175" i="2"/>
  <c r="Q1175" i="2" s="1"/>
  <c r="J78" i="2"/>
  <c r="Q78" i="2" s="1"/>
  <c r="E1175" i="2"/>
  <c r="L1175" i="2" s="1"/>
  <c r="F904" i="2"/>
  <c r="M904" i="2" s="1"/>
  <c r="O1465" i="2"/>
  <c r="G643" i="2"/>
  <c r="N643" i="2" s="1"/>
  <c r="O643" i="2" s="1"/>
  <c r="F169" i="2"/>
  <c r="M169" i="2" s="1"/>
  <c r="F960" i="2"/>
  <c r="M960" i="2" s="1"/>
  <c r="G1464" i="2"/>
  <c r="G1463" i="2" s="1"/>
  <c r="N1463" i="2" s="1"/>
  <c r="E1464" i="2"/>
  <c r="E1463" i="2" s="1"/>
  <c r="F1435" i="2"/>
  <c r="M1435" i="2" s="1"/>
  <c r="O572" i="2"/>
  <c r="O131" i="2"/>
  <c r="F13" i="2"/>
  <c r="H13" i="2" s="1"/>
  <c r="O147" i="2"/>
  <c r="I78" i="2"/>
  <c r="P78" i="2" s="1"/>
  <c r="H1127" i="2"/>
  <c r="R40" i="2"/>
  <c r="R381" i="2"/>
  <c r="O342" i="2"/>
  <c r="J960" i="2"/>
  <c r="Q960" i="2" s="1"/>
  <c r="R533" i="2"/>
  <c r="F1175" i="2"/>
  <c r="M1175" i="2" s="1"/>
  <c r="O1213" i="2"/>
  <c r="E960" i="2"/>
  <c r="L960" i="2" s="1"/>
  <c r="E1583" i="2"/>
  <c r="L1583" i="2" s="1"/>
  <c r="J904" i="2"/>
  <c r="Q904" i="2" s="1"/>
  <c r="O1447" i="2"/>
  <c r="H381" i="2"/>
  <c r="M381" i="2"/>
  <c r="O381" i="2" s="1"/>
  <c r="J834" i="2"/>
  <c r="Q835" i="2"/>
  <c r="K1016" i="2"/>
  <c r="P1016" i="2"/>
  <c r="R1016" i="2" s="1"/>
  <c r="J169" i="2"/>
  <c r="Q169" i="2" s="1"/>
  <c r="Q183" i="2"/>
  <c r="R183" i="2" s="1"/>
  <c r="H418" i="2"/>
  <c r="M418" i="2"/>
  <c r="O418" i="2" s="1"/>
  <c r="G341" i="2"/>
  <c r="I169" i="2"/>
  <c r="P169" i="2" s="1"/>
  <c r="O40" i="2"/>
  <c r="K170" i="2"/>
  <c r="P170" i="2"/>
  <c r="R170" i="2" s="1"/>
  <c r="G78" i="2"/>
  <c r="N78" i="2" s="1"/>
  <c r="N86" i="2"/>
  <c r="H530" i="2"/>
  <c r="M530" i="2"/>
  <c r="O530" i="2" s="1"/>
  <c r="K778" i="2"/>
  <c r="P778" i="2"/>
  <c r="R778" i="2" s="1"/>
  <c r="H853" i="2"/>
  <c r="M853" i="2"/>
  <c r="O853" i="2" s="1"/>
  <c r="K905" i="2"/>
  <c r="P905" i="2"/>
  <c r="R905" i="2" s="1"/>
  <c r="K1499" i="2"/>
  <c r="P1499" i="2"/>
  <c r="R1499" i="2" s="1"/>
  <c r="L471" i="2"/>
  <c r="L470" i="2" s="1"/>
  <c r="H804" i="2"/>
  <c r="M804" i="2"/>
  <c r="O804" i="2" s="1"/>
  <c r="K1628" i="2"/>
  <c r="P1628" i="2"/>
  <c r="R1628" i="2" s="1"/>
  <c r="K1686" i="2"/>
  <c r="P1686" i="2"/>
  <c r="R1686" i="2" s="1"/>
  <c r="O1016" i="2"/>
  <c r="K1150" i="2"/>
  <c r="P1150" i="2"/>
  <c r="R1150" i="2" s="1"/>
  <c r="H1304" i="2"/>
  <c r="M1304" i="2"/>
  <c r="O1304" i="2" s="1"/>
  <c r="J1094" i="2"/>
  <c r="Q1095" i="2"/>
  <c r="R1095" i="2" s="1"/>
  <c r="H1553" i="2"/>
  <c r="M1553" i="2"/>
  <c r="O1553" i="2" s="1"/>
  <c r="K105" i="2"/>
  <c r="P105" i="2"/>
  <c r="R105" i="2" s="1"/>
  <c r="O551" i="2"/>
  <c r="K572" i="2"/>
  <c r="P572" i="2"/>
  <c r="R572" i="2" s="1"/>
  <c r="K147" i="2"/>
  <c r="P147" i="2"/>
  <c r="R147" i="2" s="1"/>
  <c r="H170" i="2"/>
  <c r="M170" i="2"/>
  <c r="O170" i="2" s="1"/>
  <c r="H328" i="2"/>
  <c r="M328" i="2"/>
  <c r="O328" i="2" s="1"/>
  <c r="K1210" i="2"/>
  <c r="P1210" i="2"/>
  <c r="R1210" i="2" s="1"/>
  <c r="H1347" i="2"/>
  <c r="M1347" i="2"/>
  <c r="O1347" i="2" s="1"/>
  <c r="K1447" i="2"/>
  <c r="P1447" i="2"/>
  <c r="R1447" i="2" s="1"/>
  <c r="E169" i="2"/>
  <c r="L169" i="2" s="1"/>
  <c r="L286" i="2"/>
  <c r="H710" i="2"/>
  <c r="M710" i="2"/>
  <c r="O710" i="2" s="1"/>
  <c r="K867" i="2"/>
  <c r="P867" i="2"/>
  <c r="R867" i="2" s="1"/>
  <c r="K1127" i="2"/>
  <c r="P1127" i="2"/>
  <c r="R1127" i="2" s="1"/>
  <c r="H1264" i="2"/>
  <c r="M1264" i="2"/>
  <c r="O1264" i="2" s="1"/>
  <c r="K1304" i="2"/>
  <c r="P1304" i="2"/>
  <c r="R1304" i="2" s="1"/>
  <c r="K1465" i="2"/>
  <c r="P1465" i="2"/>
  <c r="R1465" i="2" s="1"/>
  <c r="H1543" i="2"/>
  <c r="M1543" i="2"/>
  <c r="O1543" i="2" s="1"/>
  <c r="H1586" i="2"/>
  <c r="M1586" i="2"/>
  <c r="O1586" i="2" s="1"/>
  <c r="H930" i="2"/>
  <c r="M930" i="2"/>
  <c r="O930" i="2" s="1"/>
  <c r="H1071" i="2"/>
  <c r="M1071" i="2"/>
  <c r="O1071" i="2" s="1"/>
  <c r="H1133" i="2"/>
  <c r="M1133" i="2"/>
  <c r="O1133" i="2" s="1"/>
  <c r="K1347" i="2"/>
  <c r="P1347" i="2"/>
  <c r="R1347" i="2" s="1"/>
  <c r="H1499" i="2"/>
  <c r="M1499" i="2"/>
  <c r="O1499" i="2" s="1"/>
  <c r="H790" i="2"/>
  <c r="M790" i="2"/>
  <c r="O790" i="2" s="1"/>
  <c r="K1071" i="2"/>
  <c r="P1071" i="2"/>
  <c r="R1071" i="2" s="1"/>
  <c r="H1275" i="2"/>
  <c r="M1275" i="2"/>
  <c r="O1275" i="2" s="1"/>
  <c r="K1543" i="2"/>
  <c r="P1543" i="2"/>
  <c r="R1543" i="2" s="1"/>
  <c r="H1686" i="2"/>
  <c r="M1686" i="2"/>
  <c r="O1686" i="2" s="1"/>
  <c r="K790" i="2"/>
  <c r="P790" i="2"/>
  <c r="R790" i="2" s="1"/>
  <c r="K551" i="2"/>
  <c r="P551" i="2"/>
  <c r="R551" i="2" s="1"/>
  <c r="O1179" i="2"/>
  <c r="N471" i="2"/>
  <c r="H1611" i="2"/>
  <c r="M1611" i="2"/>
  <c r="O1611" i="2" s="1"/>
  <c r="G169" i="2"/>
  <c r="N169" i="2" s="1"/>
  <c r="K643" i="2"/>
  <c r="P643" i="2"/>
  <c r="R643" i="2" s="1"/>
  <c r="I341" i="2"/>
  <c r="P341" i="2" s="1"/>
  <c r="G960" i="2"/>
  <c r="N960" i="2" s="1"/>
  <c r="N980" i="2"/>
  <c r="O980" i="2" s="1"/>
  <c r="J1463" i="2"/>
  <c r="Q1463" i="2" s="1"/>
  <c r="Q1553" i="2"/>
  <c r="R1553" i="2" s="1"/>
  <c r="K342" i="2"/>
  <c r="P342" i="2"/>
  <c r="R342" i="2" s="1"/>
  <c r="K131" i="2"/>
  <c r="P131" i="2"/>
  <c r="R131" i="2" s="1"/>
  <c r="H183" i="2"/>
  <c r="M183" i="2"/>
  <c r="O183" i="2" s="1"/>
  <c r="H228" i="2"/>
  <c r="M228" i="2"/>
  <c r="O228" i="2" s="1"/>
  <c r="O253" i="2"/>
  <c r="K328" i="2"/>
  <c r="P328" i="2"/>
  <c r="R328" i="2" s="1"/>
  <c r="K418" i="2"/>
  <c r="P418" i="2"/>
  <c r="R418" i="2" s="1"/>
  <c r="H867" i="2"/>
  <c r="M867" i="2"/>
  <c r="O867" i="2" s="1"/>
  <c r="K930" i="2"/>
  <c r="P930" i="2"/>
  <c r="R930" i="2" s="1"/>
  <c r="K1515" i="2"/>
  <c r="P1515" i="2"/>
  <c r="R1515" i="2" s="1"/>
  <c r="H881" i="2"/>
  <c r="M881" i="2"/>
  <c r="O881" i="2" s="1"/>
  <c r="H1176" i="2"/>
  <c r="M1176" i="2"/>
  <c r="O1176" i="2" s="1"/>
  <c r="H1210" i="2"/>
  <c r="M1210" i="2"/>
  <c r="O1210" i="2" s="1"/>
  <c r="K710" i="2"/>
  <c r="P710" i="2"/>
  <c r="R710" i="2" s="1"/>
  <c r="O1628" i="2"/>
  <c r="K881" i="2"/>
  <c r="P881" i="2"/>
  <c r="R881" i="2" s="1"/>
  <c r="K1009" i="2"/>
  <c r="P1009" i="2"/>
  <c r="R1009" i="2" s="1"/>
  <c r="K1252" i="2"/>
  <c r="P1252" i="2"/>
  <c r="R1252" i="2" s="1"/>
  <c r="G1435" i="2"/>
  <c r="N1435" i="2" s="1"/>
  <c r="H1515" i="2"/>
  <c r="M1515" i="2"/>
  <c r="O1515" i="2" s="1"/>
  <c r="G1094" i="2"/>
  <c r="N1095" i="2"/>
  <c r="O1095" i="2" s="1"/>
  <c r="E1435" i="2"/>
  <c r="L1435" i="2" s="1"/>
  <c r="L1447" i="2"/>
  <c r="Q471" i="2"/>
  <c r="G1175" i="2"/>
  <c r="N1175" i="2" s="1"/>
  <c r="N1225" i="2"/>
  <c r="O1225" i="2" s="1"/>
  <c r="K1611" i="2"/>
  <c r="P1611" i="2"/>
  <c r="R1611" i="2" s="1"/>
  <c r="K86" i="2"/>
  <c r="P86" i="2"/>
  <c r="R86" i="2" s="1"/>
  <c r="K530" i="2"/>
  <c r="P530" i="2"/>
  <c r="R530" i="2" s="1"/>
  <c r="H86" i="2"/>
  <c r="M86" i="2"/>
  <c r="H105" i="2"/>
  <c r="M105" i="2"/>
  <c r="O105" i="2" s="1"/>
  <c r="O286" i="2"/>
  <c r="H303" i="2"/>
  <c r="M303" i="2"/>
  <c r="O303" i="2" s="1"/>
  <c r="K1176" i="2"/>
  <c r="P1176" i="2"/>
  <c r="R1176" i="2" s="1"/>
  <c r="I1435" i="2"/>
  <c r="H1252" i="2"/>
  <c r="M1252" i="2"/>
  <c r="O1252" i="2" s="1"/>
  <c r="K1275" i="2"/>
  <c r="P1275" i="2"/>
  <c r="R1275" i="2" s="1"/>
  <c r="K1487" i="2"/>
  <c r="P1487" i="2"/>
  <c r="R1487" i="2" s="1"/>
  <c r="H778" i="2"/>
  <c r="M778" i="2"/>
  <c r="O778" i="2" s="1"/>
  <c r="H1150" i="2"/>
  <c r="M1150" i="2"/>
  <c r="O1150" i="2" s="1"/>
  <c r="K1586" i="2"/>
  <c r="P1586" i="2"/>
  <c r="R1586" i="2" s="1"/>
  <c r="K804" i="2"/>
  <c r="P804" i="2"/>
  <c r="R804" i="2" s="1"/>
  <c r="E1094" i="2"/>
  <c r="L1095" i="2"/>
  <c r="P13" i="2"/>
  <c r="R13" i="2" s="1"/>
  <c r="H471" i="2"/>
  <c r="J341" i="2"/>
  <c r="F1582" i="2"/>
  <c r="H40" i="2"/>
  <c r="H253" i="2"/>
  <c r="K303" i="2"/>
  <c r="H147" i="2"/>
  <c r="M13" i="2"/>
  <c r="O13" i="2" s="1"/>
  <c r="O17" i="2"/>
  <c r="K40" i="2"/>
  <c r="H980" i="2"/>
  <c r="I1094" i="2"/>
  <c r="P1094" i="2" s="1"/>
  <c r="K1095" i="2"/>
  <c r="H1225" i="2"/>
  <c r="I1175" i="2"/>
  <c r="K1225" i="2"/>
  <c r="F341" i="2"/>
  <c r="H342" i="2"/>
  <c r="I960" i="2"/>
  <c r="K980" i="2"/>
  <c r="J1582" i="2"/>
  <c r="I13" i="2"/>
  <c r="K13" i="2" s="1"/>
  <c r="K17" i="2"/>
  <c r="H131" i="2"/>
  <c r="K286" i="2"/>
  <c r="H572" i="2"/>
  <c r="R303" i="2"/>
  <c r="K471" i="2"/>
  <c r="H551" i="2"/>
  <c r="R1583" i="2"/>
  <c r="R980" i="2"/>
  <c r="R1133" i="2"/>
  <c r="I835" i="2"/>
  <c r="P835" i="2" s="1"/>
  <c r="K853" i="2"/>
  <c r="H1628" i="2"/>
  <c r="H905" i="2"/>
  <c r="K1133" i="2"/>
  <c r="F1464" i="2"/>
  <c r="M1464" i="2" s="1"/>
  <c r="H1465" i="2"/>
  <c r="F834" i="2"/>
  <c r="M834" i="2" s="1"/>
  <c r="H835" i="2"/>
  <c r="K381" i="2"/>
  <c r="K253" i="2"/>
  <c r="H286" i="2"/>
  <c r="K1553" i="2"/>
  <c r="H1447" i="2"/>
  <c r="I1582" i="2"/>
  <c r="P1582" i="2" s="1"/>
  <c r="K1583" i="2"/>
  <c r="K183" i="2"/>
  <c r="R228" i="2"/>
  <c r="K228" i="2"/>
  <c r="F1094" i="2"/>
  <c r="M1094" i="2" s="1"/>
  <c r="H1095" i="2"/>
  <c r="H1016" i="2"/>
  <c r="I1562" i="25"/>
  <c r="H1562" i="25"/>
  <c r="R1464" i="2" l="1"/>
  <c r="G834" i="2"/>
  <c r="O471" i="2"/>
  <c r="N470" i="2"/>
  <c r="R471" i="2"/>
  <c r="Q470" i="2"/>
  <c r="P470" i="2"/>
  <c r="R470" i="2" s="1"/>
  <c r="M470" i="2"/>
  <c r="O470" i="2" s="1"/>
  <c r="O904" i="2"/>
  <c r="H904" i="2"/>
  <c r="R835" i="2"/>
  <c r="F903" i="2"/>
  <c r="M903" i="2" s="1"/>
  <c r="H960" i="2"/>
  <c r="I903" i="2"/>
  <c r="P903" i="2" s="1"/>
  <c r="L835" i="2"/>
  <c r="K1464" i="2"/>
  <c r="I1463" i="2"/>
  <c r="P1463" i="2" s="1"/>
  <c r="R1463" i="2" s="1"/>
  <c r="G1582" i="2"/>
  <c r="N1582" i="2" s="1"/>
  <c r="H1583" i="2"/>
  <c r="K78" i="2"/>
  <c r="O86" i="2"/>
  <c r="H643" i="2"/>
  <c r="K169" i="2"/>
  <c r="O1435" i="2"/>
  <c r="O960" i="2"/>
  <c r="E903" i="2"/>
  <c r="L903" i="2" s="1"/>
  <c r="N1464" i="2"/>
  <c r="O1464" i="2" s="1"/>
  <c r="H1435" i="2"/>
  <c r="L1464" i="2"/>
  <c r="R78" i="2"/>
  <c r="R169" i="2"/>
  <c r="O1175" i="2"/>
  <c r="K341" i="2"/>
  <c r="K904" i="2"/>
  <c r="E1582" i="2"/>
  <c r="L1582" i="2" s="1"/>
  <c r="J903" i="2"/>
  <c r="Q903" i="2" s="1"/>
  <c r="R903" i="2" s="1"/>
  <c r="L12" i="2"/>
  <c r="P12" i="2"/>
  <c r="K470" i="2"/>
  <c r="H1175" i="2"/>
  <c r="G903" i="2"/>
  <c r="N903" i="2" s="1"/>
  <c r="E12" i="2"/>
  <c r="K960" i="2"/>
  <c r="P960" i="2"/>
  <c r="R960" i="2" s="1"/>
  <c r="K1175" i="2"/>
  <c r="P1175" i="2"/>
  <c r="R1175" i="2" s="1"/>
  <c r="L1094" i="2"/>
  <c r="E1091" i="2"/>
  <c r="L1091" i="2" s="1"/>
  <c r="N1094" i="2"/>
  <c r="O1094" i="2" s="1"/>
  <c r="G1091" i="2"/>
  <c r="N1091" i="2" s="1"/>
  <c r="O169" i="2"/>
  <c r="J1434" i="2"/>
  <c r="Q1434" i="2" s="1"/>
  <c r="Q1582" i="2"/>
  <c r="R1582" i="2" s="1"/>
  <c r="H470" i="2"/>
  <c r="G12" i="2"/>
  <c r="N341" i="2"/>
  <c r="N12" i="2" s="1"/>
  <c r="J826" i="2"/>
  <c r="Q834" i="2"/>
  <c r="H169" i="2"/>
  <c r="O78" i="2"/>
  <c r="H341" i="2"/>
  <c r="M341" i="2"/>
  <c r="M12" i="2" s="1"/>
  <c r="M1582" i="2"/>
  <c r="J12" i="2"/>
  <c r="Q341" i="2"/>
  <c r="K1435" i="2"/>
  <c r="P1435" i="2"/>
  <c r="R1435" i="2" s="1"/>
  <c r="L1463" i="2"/>
  <c r="J1091" i="2"/>
  <c r="Q1091" i="2" s="1"/>
  <c r="Q1094" i="2"/>
  <c r="R1094" i="2" s="1"/>
  <c r="H78" i="2"/>
  <c r="G826" i="2"/>
  <c r="N834" i="2"/>
  <c r="O834" i="2" s="1"/>
  <c r="E826" i="2"/>
  <c r="L834" i="2"/>
  <c r="K1094" i="2"/>
  <c r="I1091" i="2"/>
  <c r="F1091" i="2"/>
  <c r="H1094" i="2"/>
  <c r="R904" i="2"/>
  <c r="H1464" i="2"/>
  <c r="F1463" i="2"/>
  <c r="M1463" i="2" s="1"/>
  <c r="O1463" i="2" s="1"/>
  <c r="I834" i="2"/>
  <c r="P834" i="2" s="1"/>
  <c r="K835" i="2"/>
  <c r="K1582" i="2"/>
  <c r="I12" i="2"/>
  <c r="F12" i="2"/>
  <c r="F826" i="2"/>
  <c r="M826" i="2" s="1"/>
  <c r="H834" i="2"/>
  <c r="I66" i="25"/>
  <c r="H66" i="25"/>
  <c r="G66" i="25"/>
  <c r="F66" i="25"/>
  <c r="E66" i="25"/>
  <c r="O1582" i="2" l="1"/>
  <c r="H1582" i="2"/>
  <c r="K1463" i="2"/>
  <c r="I1434" i="2"/>
  <c r="K1434" i="2" s="1"/>
  <c r="H903" i="2"/>
  <c r="G1434" i="2"/>
  <c r="N1434" i="2" s="1"/>
  <c r="K903" i="2"/>
  <c r="E1434" i="2"/>
  <c r="L1434" i="2" s="1"/>
  <c r="O903" i="2"/>
  <c r="H12" i="2"/>
  <c r="O12" i="2"/>
  <c r="K12" i="2"/>
  <c r="R834" i="2"/>
  <c r="H1091" i="2"/>
  <c r="M1091" i="2"/>
  <c r="O1091" i="2" s="1"/>
  <c r="N826" i="2"/>
  <c r="O826" i="2" s="1"/>
  <c r="G469" i="2"/>
  <c r="K1091" i="2"/>
  <c r="P1091" i="2"/>
  <c r="R1091" i="2" s="1"/>
  <c r="L826" i="2"/>
  <c r="E469" i="2"/>
  <c r="R341" i="2"/>
  <c r="Q12" i="2"/>
  <c r="O341" i="2"/>
  <c r="Q826" i="2"/>
  <c r="J469" i="2"/>
  <c r="H826" i="2"/>
  <c r="F469" i="2"/>
  <c r="M469" i="2" s="1"/>
  <c r="K834" i="2"/>
  <c r="I826" i="2"/>
  <c r="P826" i="2" s="1"/>
  <c r="F1434" i="2"/>
  <c r="H1463" i="2"/>
  <c r="P1434" i="2" l="1"/>
  <c r="R1434" i="2" s="1"/>
  <c r="R826" i="2"/>
  <c r="R12" i="2"/>
  <c r="G11" i="2"/>
  <c r="G1721" i="2" s="1"/>
  <c r="N469" i="2"/>
  <c r="N11" i="2" s="1"/>
  <c r="N1721" i="2" s="1"/>
  <c r="H1434" i="2"/>
  <c r="M1434" i="2"/>
  <c r="O1434" i="2" s="1"/>
  <c r="Q469" i="2"/>
  <c r="Q11" i="2" s="1"/>
  <c r="Q1721" i="2" s="1"/>
  <c r="J11" i="2"/>
  <c r="J1721" i="2" s="1"/>
  <c r="L469" i="2"/>
  <c r="L11" i="2" s="1"/>
  <c r="L1721" i="2" s="1"/>
  <c r="E11" i="2"/>
  <c r="E1721" i="2" s="1"/>
  <c r="K826" i="2"/>
  <c r="I469" i="2"/>
  <c r="P469" i="2" s="1"/>
  <c r="M11" i="2"/>
  <c r="F11" i="2"/>
  <c r="H469" i="2"/>
  <c r="R469" i="2" l="1"/>
  <c r="P11" i="2"/>
  <c r="O469" i="2"/>
  <c r="M1721" i="2"/>
  <c r="O1721" i="2" s="1"/>
  <c r="O11" i="2"/>
  <c r="I11" i="2"/>
  <c r="K469" i="2"/>
  <c r="F1721" i="2"/>
  <c r="H1721" i="2" s="1"/>
  <c r="H11" i="2"/>
  <c r="H143" i="25"/>
  <c r="H131" i="25"/>
  <c r="H86" i="25"/>
  <c r="H988" i="25"/>
  <c r="H838" i="25"/>
  <c r="H983" i="25"/>
  <c r="H649" i="25"/>
  <c r="E988" i="25"/>
  <c r="F988" i="25"/>
  <c r="G988" i="25"/>
  <c r="I988" i="25"/>
  <c r="P1721" i="2" l="1"/>
  <c r="R1721" i="2" s="1"/>
  <c r="R11" i="2"/>
  <c r="I1721" i="2"/>
  <c r="K1721" i="2" s="1"/>
  <c r="K11" i="2"/>
  <c r="E1704" i="25"/>
  <c r="F1704" i="25"/>
  <c r="G1704" i="25"/>
  <c r="H1704" i="25"/>
  <c r="H1702" i="25" s="1"/>
  <c r="I1704" i="25"/>
  <c r="I1702" i="25" s="1"/>
  <c r="G1562" i="25"/>
  <c r="E1562" i="25"/>
  <c r="D1704" i="25" l="1"/>
  <c r="F1562" i="25"/>
  <c r="J1488" i="25" l="1"/>
  <c r="J1486" i="25"/>
  <c r="J1460" i="25"/>
  <c r="J1457" i="25"/>
  <c r="J1440" i="25"/>
  <c r="J1701" i="25"/>
  <c r="J1700" i="25"/>
  <c r="J1697" i="25"/>
  <c r="J1696" i="25"/>
  <c r="J1693" i="25"/>
  <c r="J1692" i="25"/>
  <c r="J1691" i="25"/>
  <c r="J1689" i="25"/>
  <c r="J1687" i="25"/>
  <c r="J1686" i="25"/>
  <c r="J1684" i="25"/>
  <c r="J1683" i="25"/>
  <c r="J1682" i="25"/>
  <c r="J1680" i="25"/>
  <c r="J1679" i="25"/>
  <c r="J1678" i="25"/>
  <c r="J1677" i="25"/>
  <c r="J1675" i="25"/>
  <c r="J1674" i="25"/>
  <c r="J1671" i="25"/>
  <c r="J1670" i="25"/>
  <c r="J1669" i="25"/>
  <c r="J1667" i="25"/>
  <c r="J1665" i="25"/>
  <c r="J1661" i="25"/>
  <c r="J1660" i="25"/>
  <c r="J1659" i="25"/>
  <c r="J1657" i="25"/>
  <c r="J1656" i="25"/>
  <c r="J1655" i="25"/>
  <c r="J1654" i="25"/>
  <c r="J1653" i="25"/>
  <c r="J1652" i="25"/>
  <c r="J1648" i="25"/>
  <c r="J1647" i="25"/>
  <c r="J1644" i="25"/>
  <c r="J1643" i="25"/>
  <c r="J1642" i="25"/>
  <c r="J1640" i="25"/>
  <c r="J1638" i="25"/>
  <c r="J1637" i="25"/>
  <c r="J1635" i="25"/>
  <c r="J1634" i="25"/>
  <c r="J1633" i="25"/>
  <c r="J1631" i="25"/>
  <c r="J1630" i="25"/>
  <c r="J1629" i="25"/>
  <c r="J1625" i="25"/>
  <c r="J1624" i="25"/>
  <c r="J1623" i="25"/>
  <c r="J1621" i="25"/>
  <c r="J1620" i="25"/>
  <c r="J1619" i="25"/>
  <c r="J1616" i="25"/>
  <c r="J1612" i="25"/>
  <c r="J1611" i="25"/>
  <c r="J1610" i="25"/>
  <c r="J1608" i="25"/>
  <c r="J1607" i="25"/>
  <c r="J1606" i="25"/>
  <c r="J1604" i="25"/>
  <c r="J1601" i="25"/>
  <c r="J1600" i="25"/>
  <c r="J1599" i="25"/>
  <c r="J1597" i="25"/>
  <c r="J1596" i="25"/>
  <c r="J1595" i="25"/>
  <c r="J1593" i="25"/>
  <c r="J1591" i="25"/>
  <c r="J1588" i="25"/>
  <c r="J1585" i="25"/>
  <c r="J1582" i="25"/>
  <c r="J1581" i="25"/>
  <c r="J1580" i="25"/>
  <c r="J1579" i="25"/>
  <c r="J1576" i="25"/>
  <c r="J1575" i="25"/>
  <c r="D1573" i="25"/>
  <c r="J1572" i="25"/>
  <c r="J1571" i="25"/>
  <c r="J1570" i="25"/>
  <c r="J1569" i="25"/>
  <c r="J1568" i="25"/>
  <c r="J1567" i="25"/>
  <c r="J1566" i="25"/>
  <c r="J1565" i="25"/>
  <c r="J1564" i="25"/>
  <c r="J1563" i="25"/>
  <c r="J1561" i="25"/>
  <c r="J1560" i="25"/>
  <c r="J1559" i="25"/>
  <c r="J1558" i="25"/>
  <c r="J1556" i="25"/>
  <c r="J1555" i="25"/>
  <c r="J1554" i="25"/>
  <c r="J1553" i="25"/>
  <c r="J1551" i="25"/>
  <c r="J1550" i="25"/>
  <c r="J1546" i="25"/>
  <c r="J1545" i="25" s="1"/>
  <c r="J1544" i="25"/>
  <c r="J1543" i="25"/>
  <c r="J1542" i="25"/>
  <c r="J1541" i="25"/>
  <c r="J1540" i="25"/>
  <c r="J1539" i="25"/>
  <c r="J1538" i="25"/>
  <c r="J1537" i="25"/>
  <c r="J1534" i="25"/>
  <c r="J1533" i="25"/>
  <c r="J1532" i="25"/>
  <c r="J1531" i="25"/>
  <c r="J1529" i="25"/>
  <c r="J1528" i="25"/>
  <c r="J1527" i="25"/>
  <c r="J1526" i="25"/>
  <c r="J1525" i="25"/>
  <c r="J1524" i="25"/>
  <c r="J1523" i="25"/>
  <c r="J1522" i="25"/>
  <c r="J1521" i="25"/>
  <c r="J1520" i="25"/>
  <c r="J1515" i="25"/>
  <c r="J1514" i="25"/>
  <c r="J1513" i="25"/>
  <c r="J1512" i="25"/>
  <c r="J1511" i="25"/>
  <c r="J1509" i="25"/>
  <c r="J1508" i="25"/>
  <c r="J1504" i="25"/>
  <c r="J1503" i="25"/>
  <c r="J1502" i="25"/>
  <c r="J1501" i="25"/>
  <c r="J1500" i="25"/>
  <c r="J1499" i="25"/>
  <c r="J1498" i="25"/>
  <c r="J1497" i="25"/>
  <c r="J1496" i="25"/>
  <c r="J1495" i="25"/>
  <c r="J1494" i="25"/>
  <c r="J1493" i="25"/>
  <c r="J1491" i="25"/>
  <c r="J1487" i="25"/>
  <c r="J1485" i="25"/>
  <c r="J1482" i="25"/>
  <c r="J1481" i="25"/>
  <c r="J1479" i="25"/>
  <c r="J1478" i="25"/>
  <c r="J1477" i="25"/>
  <c r="J1476" i="25"/>
  <c r="J1475" i="25"/>
  <c r="J1474" i="25"/>
  <c r="J1473" i="25"/>
  <c r="J1472" i="25"/>
  <c r="J1471" i="25"/>
  <c r="J1470" i="25"/>
  <c r="J1469" i="25"/>
  <c r="J1468" i="25"/>
  <c r="J1467" i="25"/>
  <c r="J1466" i="25"/>
  <c r="J1463" i="25"/>
  <c r="J1462" i="25"/>
  <c r="J1461" i="25"/>
  <c r="J1458" i="25"/>
  <c r="J1455" i="25"/>
  <c r="J1454" i="25"/>
  <c r="J1453" i="25"/>
  <c r="J1452" i="25"/>
  <c r="J1451" i="25"/>
  <c r="J1450" i="25"/>
  <c r="J1449" i="25"/>
  <c r="J1448" i="25"/>
  <c r="J1447" i="25"/>
  <c r="J1444" i="25"/>
  <c r="J1443" i="25"/>
  <c r="J1441" i="25"/>
  <c r="J1437" i="25"/>
  <c r="J1436" i="25"/>
  <c r="J1435" i="25"/>
  <c r="J1434" i="25"/>
  <c r="J1433" i="25"/>
  <c r="J1432" i="25"/>
  <c r="J1431" i="25"/>
  <c r="J1430" i="25"/>
  <c r="J1429" i="25"/>
  <c r="J1428" i="25"/>
  <c r="J1427" i="25"/>
  <c r="J1426" i="25"/>
  <c r="J1425" i="25"/>
  <c r="J1424" i="25"/>
  <c r="J1423" i="25"/>
  <c r="J1422" i="25"/>
  <c r="J1421" i="25"/>
  <c r="J1420" i="25"/>
  <c r="J1419" i="25"/>
  <c r="J1418" i="25"/>
  <c r="J1417" i="25"/>
  <c r="J1412" i="25"/>
  <c r="J1411" i="25"/>
  <c r="J1410" i="25"/>
  <c r="J1409" i="25"/>
  <c r="J1408" i="25"/>
  <c r="J1405" i="25"/>
  <c r="J1404" i="25"/>
  <c r="E1688" i="25"/>
  <c r="F1688" i="25"/>
  <c r="G1688" i="25"/>
  <c r="H1688" i="25"/>
  <c r="I1688" i="25"/>
  <c r="E1676" i="25"/>
  <c r="F1676" i="25"/>
  <c r="G1676" i="25"/>
  <c r="H1676" i="25"/>
  <c r="I1676" i="25"/>
  <c r="E1664" i="25"/>
  <c r="F1664" i="25"/>
  <c r="G1664" i="25"/>
  <c r="H1664" i="25"/>
  <c r="I1664" i="25"/>
  <c r="E1651" i="25"/>
  <c r="F1651" i="25"/>
  <c r="G1651" i="25"/>
  <c r="H1651" i="25"/>
  <c r="I1651" i="25"/>
  <c r="E1639" i="25"/>
  <c r="F1639" i="25"/>
  <c r="G1639" i="25"/>
  <c r="H1639" i="25"/>
  <c r="I1639" i="25"/>
  <c r="E1627" i="25"/>
  <c r="F1627" i="25"/>
  <c r="G1627" i="25"/>
  <c r="H1627" i="25"/>
  <c r="I1627" i="25"/>
  <c r="E1614" i="25"/>
  <c r="F1614" i="25"/>
  <c r="G1614" i="25"/>
  <c r="H1614" i="25"/>
  <c r="I1614" i="25"/>
  <c r="E1602" i="25"/>
  <c r="F1602" i="25"/>
  <c r="G1602" i="25"/>
  <c r="H1602" i="25"/>
  <c r="I1602" i="25"/>
  <c r="E1589" i="25"/>
  <c r="F1589" i="25"/>
  <c r="G1589" i="25"/>
  <c r="H1589" i="25"/>
  <c r="I1589" i="25"/>
  <c r="E1586" i="25"/>
  <c r="F1586" i="25"/>
  <c r="G1586" i="25"/>
  <c r="H1586" i="25"/>
  <c r="I1586" i="25"/>
  <c r="E1577" i="25"/>
  <c r="F1577" i="25"/>
  <c r="G1577" i="25"/>
  <c r="H1577" i="25"/>
  <c r="I1577" i="25"/>
  <c r="E1573" i="25"/>
  <c r="F1573" i="25"/>
  <c r="G1573" i="25"/>
  <c r="H1573" i="25"/>
  <c r="I1573" i="25"/>
  <c r="E1557" i="25"/>
  <c r="E1552" i="25" s="1"/>
  <c r="F1557" i="25"/>
  <c r="F1552" i="25" s="1"/>
  <c r="G1557" i="25"/>
  <c r="G1552" i="25" s="1"/>
  <c r="H1557" i="25"/>
  <c r="H1552" i="25" s="1"/>
  <c r="I1557" i="25"/>
  <c r="I1552" i="25" s="1"/>
  <c r="E1548" i="25"/>
  <c r="F1548" i="25"/>
  <c r="G1548" i="25"/>
  <c r="H1548" i="25"/>
  <c r="I1548" i="25"/>
  <c r="E1545" i="25"/>
  <c r="F1545" i="25"/>
  <c r="G1545" i="25"/>
  <c r="E1535" i="25"/>
  <c r="F1535" i="25"/>
  <c r="G1535" i="25"/>
  <c r="E1519" i="25"/>
  <c r="F1519" i="25"/>
  <c r="G1519" i="25"/>
  <c r="E1516" i="25"/>
  <c r="F1516" i="25"/>
  <c r="G1516" i="25"/>
  <c r="H1516" i="25"/>
  <c r="I1516" i="25"/>
  <c r="E1510" i="25"/>
  <c r="F1510" i="25"/>
  <c r="G1510" i="25"/>
  <c r="H1510" i="25"/>
  <c r="I1510" i="25"/>
  <c r="E1492" i="25"/>
  <c r="G1492" i="25"/>
  <c r="H1492" i="25"/>
  <c r="I1492" i="25"/>
  <c r="E1489" i="25"/>
  <c r="F1489" i="25"/>
  <c r="G1489" i="25"/>
  <c r="H1489" i="25"/>
  <c r="I1489" i="25"/>
  <c r="E1483" i="25"/>
  <c r="E1465" i="25" s="1"/>
  <c r="F1483" i="25"/>
  <c r="G1483" i="25"/>
  <c r="G1465" i="25" s="1"/>
  <c r="H1483" i="25"/>
  <c r="I1483" i="25"/>
  <c r="E1445" i="25"/>
  <c r="G1445" i="25"/>
  <c r="H1445" i="25"/>
  <c r="H1415" i="25" s="1"/>
  <c r="I1445" i="25"/>
  <c r="E1416" i="25"/>
  <c r="G1416" i="25"/>
  <c r="K1730" i="25"/>
  <c r="J1730" i="25"/>
  <c r="K1729" i="25"/>
  <c r="J1729" i="25"/>
  <c r="K1728" i="25"/>
  <c r="J1728" i="25"/>
  <c r="K1727" i="25"/>
  <c r="J1727" i="25"/>
  <c r="K1726" i="25"/>
  <c r="J1726" i="25"/>
  <c r="K1725" i="25"/>
  <c r="J1725" i="25"/>
  <c r="K1724" i="25"/>
  <c r="J1724" i="25"/>
  <c r="K1723" i="25"/>
  <c r="J1723" i="25"/>
  <c r="K1722" i="25"/>
  <c r="J1722" i="25"/>
  <c r="K1721" i="25"/>
  <c r="J1721" i="25"/>
  <c r="K1720" i="25"/>
  <c r="J1720" i="25"/>
  <c r="K1719" i="25"/>
  <c r="J1719" i="25"/>
  <c r="K1718" i="25"/>
  <c r="J1718" i="25"/>
  <c r="K1717" i="25"/>
  <c r="J1717" i="25"/>
  <c r="K1716" i="25"/>
  <c r="J1716" i="25"/>
  <c r="K1715" i="25"/>
  <c r="J1715" i="25"/>
  <c r="K1714" i="25"/>
  <c r="J1714" i="25"/>
  <c r="K1712" i="25"/>
  <c r="J1712" i="25"/>
  <c r="K1711" i="25"/>
  <c r="J1711" i="25"/>
  <c r="K1710" i="25"/>
  <c r="J1710" i="25"/>
  <c r="K1709" i="25"/>
  <c r="J1709" i="25"/>
  <c r="K1708" i="25"/>
  <c r="J1708" i="25"/>
  <c r="K1707" i="25"/>
  <c r="J1707" i="25"/>
  <c r="K1706" i="25"/>
  <c r="J1706" i="25"/>
  <c r="K1705" i="25"/>
  <c r="J1705" i="25"/>
  <c r="K1703" i="25"/>
  <c r="J1703" i="25"/>
  <c r="K1701" i="25"/>
  <c r="K1700" i="25"/>
  <c r="K1699" i="25"/>
  <c r="J1699" i="25"/>
  <c r="K1698" i="25"/>
  <c r="J1698" i="25"/>
  <c r="K1697" i="25"/>
  <c r="K1696" i="25"/>
  <c r="K1695" i="25"/>
  <c r="J1695" i="25"/>
  <c r="K1694" i="25"/>
  <c r="J1694" i="25"/>
  <c r="K1693" i="25"/>
  <c r="K1692" i="25"/>
  <c r="K1691" i="25"/>
  <c r="K1690" i="25"/>
  <c r="J1690" i="25"/>
  <c r="K1689" i="25"/>
  <c r="K1687" i="25"/>
  <c r="K1686" i="25"/>
  <c r="K1685" i="25"/>
  <c r="J1685" i="25"/>
  <c r="K1684" i="25"/>
  <c r="K1683" i="25"/>
  <c r="K1682" i="25"/>
  <c r="K1681" i="25"/>
  <c r="J1681" i="25"/>
  <c r="K1680" i="25"/>
  <c r="K1679" i="25"/>
  <c r="K1678" i="25"/>
  <c r="K1677" i="25"/>
  <c r="K1675" i="25"/>
  <c r="K1674" i="25"/>
  <c r="K1673" i="25"/>
  <c r="J1673" i="25"/>
  <c r="K1672" i="25"/>
  <c r="J1672" i="25"/>
  <c r="K1671" i="25"/>
  <c r="K1670" i="25"/>
  <c r="K1669" i="25"/>
  <c r="K1668" i="25"/>
  <c r="J1668" i="25"/>
  <c r="K1667" i="25"/>
  <c r="K1666" i="25"/>
  <c r="J1666" i="25"/>
  <c r="K1665" i="25"/>
  <c r="K1662" i="25"/>
  <c r="J1662" i="25"/>
  <c r="K1661" i="25"/>
  <c r="K1660" i="25"/>
  <c r="K1659" i="25"/>
  <c r="K1658" i="25"/>
  <c r="J1658" i="25"/>
  <c r="K1657" i="25"/>
  <c r="K1656" i="25"/>
  <c r="K1655" i="25"/>
  <c r="K1654" i="25"/>
  <c r="K1653" i="25"/>
  <c r="K1652" i="25"/>
  <c r="K1650" i="25"/>
  <c r="K1649" i="25"/>
  <c r="J1649" i="25"/>
  <c r="K1648" i="25"/>
  <c r="K1647" i="25"/>
  <c r="K1646" i="25"/>
  <c r="J1646" i="25"/>
  <c r="K1645" i="25"/>
  <c r="J1645" i="25"/>
  <c r="K1644" i="25"/>
  <c r="K1643" i="25"/>
  <c r="K1642" i="25"/>
  <c r="K1641" i="25"/>
  <c r="J1641" i="25"/>
  <c r="K1640" i="25"/>
  <c r="K1638" i="25"/>
  <c r="K1637" i="25"/>
  <c r="K1636" i="25"/>
  <c r="J1636" i="25"/>
  <c r="K1635" i="25"/>
  <c r="K1634" i="25"/>
  <c r="K1633" i="25"/>
  <c r="K1632" i="25"/>
  <c r="J1632" i="25"/>
  <c r="K1631" i="25"/>
  <c r="K1630" i="25"/>
  <c r="K1629" i="25"/>
  <c r="K1628" i="25"/>
  <c r="J1628" i="25"/>
  <c r="K1625" i="25"/>
  <c r="K1624" i="25"/>
  <c r="K1623" i="25"/>
  <c r="K1622" i="25"/>
  <c r="J1622" i="25"/>
  <c r="K1621" i="25"/>
  <c r="K1620" i="25"/>
  <c r="K1619" i="25"/>
  <c r="K1618" i="25"/>
  <c r="J1618" i="25"/>
  <c r="K1617" i="25"/>
  <c r="K1616" i="25"/>
  <c r="K1615" i="25"/>
  <c r="J1615" i="25"/>
  <c r="K1613" i="25"/>
  <c r="J1613" i="25"/>
  <c r="K1612" i="25"/>
  <c r="K1611" i="25"/>
  <c r="K1610" i="25"/>
  <c r="K1609" i="25"/>
  <c r="J1609" i="25"/>
  <c r="K1608" i="25"/>
  <c r="K1607" i="25"/>
  <c r="K1606" i="25"/>
  <c r="K1605" i="25"/>
  <c r="J1605" i="25"/>
  <c r="K1604" i="25"/>
  <c r="K1603" i="25"/>
  <c r="K1601" i="25"/>
  <c r="K1600" i="25"/>
  <c r="K1599" i="25"/>
  <c r="K1598" i="25"/>
  <c r="J1598" i="25"/>
  <c r="K1597" i="25"/>
  <c r="K1596" i="25"/>
  <c r="K1595" i="25"/>
  <c r="K1594" i="25"/>
  <c r="J1594" i="25"/>
  <c r="K1593" i="25"/>
  <c r="K1592" i="25"/>
  <c r="J1592" i="25"/>
  <c r="K1591" i="25"/>
  <c r="K1590" i="25"/>
  <c r="J1590" i="25"/>
  <c r="K1588" i="25"/>
  <c r="K1587" i="25"/>
  <c r="K1585" i="25"/>
  <c r="K1582" i="25"/>
  <c r="K1581" i="25"/>
  <c r="K1580" i="25"/>
  <c r="K1579" i="25"/>
  <c r="K1578" i="25"/>
  <c r="K1576" i="25"/>
  <c r="K1575" i="25"/>
  <c r="K1574" i="25"/>
  <c r="K1572" i="25"/>
  <c r="K1571" i="25"/>
  <c r="K1570" i="25"/>
  <c r="K1569" i="25"/>
  <c r="K1568" i="25"/>
  <c r="K1567" i="25"/>
  <c r="K1566" i="25"/>
  <c r="K1565" i="25"/>
  <c r="K1564" i="25"/>
  <c r="K1563" i="25"/>
  <c r="K1561" i="25"/>
  <c r="K1560" i="25"/>
  <c r="K1559" i="25"/>
  <c r="K1558" i="25"/>
  <c r="K1556" i="25"/>
  <c r="K1555" i="25"/>
  <c r="K1554" i="25"/>
  <c r="K1553" i="25"/>
  <c r="K1551" i="25"/>
  <c r="K1550" i="25"/>
  <c r="K1549" i="25"/>
  <c r="K1546" i="25"/>
  <c r="K1545" i="25" s="1"/>
  <c r="K1544" i="25"/>
  <c r="K1543" i="25"/>
  <c r="K1542" i="25"/>
  <c r="K1541" i="25"/>
  <c r="K1540" i="25"/>
  <c r="K1539" i="25"/>
  <c r="K1538" i="25"/>
  <c r="K1537" i="25"/>
  <c r="K1536" i="25"/>
  <c r="K1534" i="25"/>
  <c r="K1533" i="25"/>
  <c r="K1532" i="25"/>
  <c r="K1531" i="25"/>
  <c r="K1530" i="25"/>
  <c r="J1530" i="25"/>
  <c r="K1529" i="25"/>
  <c r="K1528" i="25"/>
  <c r="K1527" i="25"/>
  <c r="K1526" i="25"/>
  <c r="K1525" i="25"/>
  <c r="K1524" i="25"/>
  <c r="K1523" i="25"/>
  <c r="K1522" i="25"/>
  <c r="K1521" i="25"/>
  <c r="K1520" i="25"/>
  <c r="K1517" i="25"/>
  <c r="K1516" i="25" s="1"/>
  <c r="K1515" i="25"/>
  <c r="K1514" i="25"/>
  <c r="K1513" i="25"/>
  <c r="K1512" i="25"/>
  <c r="K1511" i="25"/>
  <c r="K1509" i="25"/>
  <c r="K1508" i="25"/>
  <c r="K1507" i="25"/>
  <c r="J1507" i="25"/>
  <c r="K1506" i="25"/>
  <c r="J1506" i="25"/>
  <c r="K1505" i="25"/>
  <c r="K1504" i="25"/>
  <c r="K1503" i="25"/>
  <c r="K1502" i="25"/>
  <c r="K1501" i="25"/>
  <c r="K1500" i="25"/>
  <c r="K1499" i="25"/>
  <c r="K1498" i="25"/>
  <c r="K1497" i="25"/>
  <c r="K1496" i="25"/>
  <c r="K1495" i="25"/>
  <c r="K1494" i="25"/>
  <c r="K1493" i="25"/>
  <c r="K1491" i="25"/>
  <c r="K1490" i="25"/>
  <c r="K1488" i="25"/>
  <c r="K1487" i="25"/>
  <c r="K1486" i="25"/>
  <c r="K1485" i="25"/>
  <c r="K1484" i="25"/>
  <c r="K1482" i="25"/>
  <c r="K1481" i="25"/>
  <c r="K1480" i="25"/>
  <c r="K1479" i="25"/>
  <c r="K1478" i="25"/>
  <c r="K1477" i="25"/>
  <c r="K1476" i="25"/>
  <c r="K1475" i="25"/>
  <c r="K1474" i="25"/>
  <c r="K1473" i="25"/>
  <c r="K1472" i="25"/>
  <c r="K1471" i="25"/>
  <c r="K1470" i="25"/>
  <c r="K1469" i="25"/>
  <c r="K1468" i="25"/>
  <c r="K1467" i="25"/>
  <c r="K1466" i="25"/>
  <c r="K1463" i="25"/>
  <c r="K1462" i="25"/>
  <c r="K1461" i="25"/>
  <c r="K1460" i="25"/>
  <c r="K1459" i="25"/>
  <c r="J1459" i="25"/>
  <c r="K1458" i="25"/>
  <c r="K1457" i="25"/>
  <c r="K1456" i="25"/>
  <c r="K1455" i="25"/>
  <c r="K1454" i="25"/>
  <c r="K1453" i="25"/>
  <c r="K1452" i="25"/>
  <c r="K1451" i="25"/>
  <c r="K1450" i="25"/>
  <c r="K1449" i="25"/>
  <c r="K1448" i="25"/>
  <c r="K1447" i="25"/>
  <c r="K1446" i="25"/>
  <c r="K1444" i="25"/>
  <c r="K1443" i="25"/>
  <c r="K1442" i="25"/>
  <c r="J1442" i="25"/>
  <c r="K1441" i="25"/>
  <c r="K1440" i="25"/>
  <c r="K1439" i="25"/>
  <c r="K1438" i="25"/>
  <c r="J1438" i="25"/>
  <c r="K1437" i="25"/>
  <c r="K1436" i="25"/>
  <c r="K1435" i="25"/>
  <c r="K1434" i="25"/>
  <c r="K1433" i="25"/>
  <c r="K1432" i="25"/>
  <c r="K1431" i="25"/>
  <c r="K1430" i="25"/>
  <c r="K1429" i="25"/>
  <c r="K1428" i="25"/>
  <c r="K1427" i="25"/>
  <c r="K1426" i="25"/>
  <c r="K1425" i="25"/>
  <c r="K1424" i="25"/>
  <c r="K1423" i="25"/>
  <c r="K1422" i="25"/>
  <c r="K1421" i="25"/>
  <c r="K1420" i="25"/>
  <c r="K1419" i="25"/>
  <c r="K1418" i="25"/>
  <c r="K1417" i="25"/>
  <c r="K1414" i="25"/>
  <c r="K1413" i="25"/>
  <c r="K1412" i="25"/>
  <c r="K1411" i="25"/>
  <c r="K1410" i="25"/>
  <c r="K1409" i="25"/>
  <c r="K1408" i="25"/>
  <c r="K1405" i="25"/>
  <c r="K1404" i="25"/>
  <c r="D1586" i="25" l="1"/>
  <c r="D1676" i="25"/>
  <c r="D1614" i="25"/>
  <c r="G1518" i="25"/>
  <c r="K1510" i="25"/>
  <c r="K1548" i="25"/>
  <c r="K1586" i="25"/>
  <c r="J1617" i="25"/>
  <c r="J1614" i="25" s="1"/>
  <c r="K1688" i="25"/>
  <c r="J1704" i="25"/>
  <c r="K1489" i="25"/>
  <c r="K1704" i="25"/>
  <c r="G1415" i="25"/>
  <c r="H1464" i="25"/>
  <c r="D1489" i="25"/>
  <c r="K1445" i="25"/>
  <c r="K1639" i="25"/>
  <c r="K1519" i="25"/>
  <c r="K1557" i="25"/>
  <c r="K1552" i="25" s="1"/>
  <c r="K1562" i="25"/>
  <c r="K1573" i="25"/>
  <c r="K1577" i="25"/>
  <c r="K1614" i="25"/>
  <c r="K1627" i="25"/>
  <c r="K1651" i="25"/>
  <c r="K1664" i="25"/>
  <c r="K1676" i="25"/>
  <c r="F1584" i="25"/>
  <c r="G1663" i="25"/>
  <c r="F1492" i="25"/>
  <c r="D1627" i="25"/>
  <c r="D1639" i="25"/>
  <c r="D1664" i="25"/>
  <c r="D1445" i="25"/>
  <c r="J1557" i="25"/>
  <c r="J1552" i="25" s="1"/>
  <c r="J1562" i="25"/>
  <c r="D1651" i="25"/>
  <c r="J1688" i="25"/>
  <c r="K1416" i="25"/>
  <c r="K1483" i="25"/>
  <c r="K1465" i="25" s="1"/>
  <c r="K1535" i="25"/>
  <c r="K1589" i="25"/>
  <c r="K1602" i="25"/>
  <c r="J1627" i="25"/>
  <c r="J1664" i="25"/>
  <c r="H1518" i="25"/>
  <c r="G1626" i="25"/>
  <c r="J1676" i="25"/>
  <c r="D1562" i="25"/>
  <c r="J1510" i="25"/>
  <c r="J1505" i="25"/>
  <c r="J1492" i="25" s="1"/>
  <c r="F1465" i="25"/>
  <c r="J1484" i="25"/>
  <c r="J1483" i="25" s="1"/>
  <c r="J1480" i="25"/>
  <c r="F1445" i="25"/>
  <c r="J1456" i="25"/>
  <c r="F1416" i="25"/>
  <c r="J1439" i="25"/>
  <c r="J1416" i="25" s="1"/>
  <c r="J1414" i="25"/>
  <c r="D1688" i="25"/>
  <c r="J1651" i="25"/>
  <c r="J1650" i="25"/>
  <c r="J1639" i="25" s="1"/>
  <c r="J1589" i="25"/>
  <c r="J1587" i="25"/>
  <c r="J1586" i="25" s="1"/>
  <c r="D1577" i="25"/>
  <c r="J1578" i="25"/>
  <c r="J1577" i="25" s="1"/>
  <c r="J1574" i="25"/>
  <c r="J1573" i="25" s="1"/>
  <c r="D1557" i="25"/>
  <c r="D1552" i="25" s="1"/>
  <c r="D1548" i="25"/>
  <c r="J1549" i="25"/>
  <c r="J1548" i="25" s="1"/>
  <c r="D1545" i="25"/>
  <c r="D1535" i="25"/>
  <c r="J1536" i="25"/>
  <c r="J1535" i="25" s="1"/>
  <c r="D1519" i="25"/>
  <c r="J1519" i="25"/>
  <c r="D1510" i="25"/>
  <c r="D1492" i="25"/>
  <c r="J1490" i="25"/>
  <c r="J1489" i="25" s="1"/>
  <c r="D1483" i="25"/>
  <c r="D1465" i="25" s="1"/>
  <c r="J1446" i="25"/>
  <c r="D1416" i="25"/>
  <c r="D1403" i="25"/>
  <c r="D1402" i="25" s="1"/>
  <c r="E1663" i="25"/>
  <c r="F1663" i="25"/>
  <c r="E1626" i="25"/>
  <c r="F1626" i="25"/>
  <c r="E1584" i="25"/>
  <c r="G1584" i="25"/>
  <c r="D1589" i="25"/>
  <c r="G1547" i="25"/>
  <c r="F1547" i="25"/>
  <c r="E1547" i="25"/>
  <c r="I1518" i="25"/>
  <c r="E1518" i="25"/>
  <c r="F1518" i="25"/>
  <c r="K1492" i="25"/>
  <c r="G1464" i="25"/>
  <c r="I1464" i="25"/>
  <c r="E1464" i="25"/>
  <c r="I1415" i="25"/>
  <c r="E1415" i="25"/>
  <c r="K1518" i="25" l="1"/>
  <c r="K1547" i="25"/>
  <c r="D1415" i="25"/>
  <c r="K1415" i="25"/>
  <c r="K1663" i="25"/>
  <c r="F1464" i="25"/>
  <c r="J1663" i="25"/>
  <c r="D1626" i="25"/>
  <c r="G1583" i="25"/>
  <c r="K1584" i="25"/>
  <c r="K1626" i="25"/>
  <c r="I1583" i="25"/>
  <c r="D1663" i="25"/>
  <c r="E1583" i="25"/>
  <c r="F1415" i="25"/>
  <c r="J1465" i="25"/>
  <c r="D1518" i="25"/>
  <c r="J1445" i="25"/>
  <c r="J1415" i="25" s="1"/>
  <c r="J1626" i="25"/>
  <c r="D1547" i="25"/>
  <c r="J1547" i="25"/>
  <c r="J1518" i="25"/>
  <c r="F1583" i="25"/>
  <c r="K1464" i="25"/>
  <c r="K1583" i="25" l="1"/>
  <c r="J1407" i="25" l="1"/>
  <c r="G1403" i="25"/>
  <c r="G1402" i="25" s="1"/>
  <c r="G1401" i="25" s="1"/>
  <c r="I1403" i="25"/>
  <c r="I1401" i="25" s="1"/>
  <c r="I1400" i="25" s="1"/>
  <c r="F1391" i="25"/>
  <c r="F1384" i="25"/>
  <c r="D1384" i="25"/>
  <c r="D1375" i="25"/>
  <c r="D1359" i="25"/>
  <c r="E1356" i="25"/>
  <c r="F1356" i="25"/>
  <c r="G1356" i="25"/>
  <c r="H1356" i="25"/>
  <c r="I1356" i="25"/>
  <c r="E1359" i="25"/>
  <c r="F1359" i="25"/>
  <c r="G1359" i="25"/>
  <c r="H1359" i="25"/>
  <c r="I1359" i="25"/>
  <c r="E1361" i="25"/>
  <c r="F1361" i="25"/>
  <c r="G1361" i="25"/>
  <c r="H1361" i="25"/>
  <c r="I1361" i="25"/>
  <c r="E1364" i="25"/>
  <c r="F1364" i="25"/>
  <c r="G1364" i="25"/>
  <c r="H1364" i="25"/>
  <c r="I1364" i="25"/>
  <c r="E1367" i="25"/>
  <c r="F1367" i="25"/>
  <c r="G1367" i="25"/>
  <c r="H1367" i="25"/>
  <c r="I1367" i="25"/>
  <c r="E1375" i="25"/>
  <c r="E1373" i="25" s="1"/>
  <c r="G1375" i="25"/>
  <c r="G1373" i="25" s="1"/>
  <c r="H1375" i="25"/>
  <c r="H1373" i="25" s="1"/>
  <c r="I1375" i="25"/>
  <c r="I1373" i="25" s="1"/>
  <c r="E1384" i="25"/>
  <c r="G1384" i="25"/>
  <c r="H1384" i="25"/>
  <c r="I1384" i="25"/>
  <c r="E1386" i="25"/>
  <c r="G1386" i="25"/>
  <c r="H1386" i="25"/>
  <c r="I1386" i="25"/>
  <c r="E1391" i="25"/>
  <c r="G1391" i="25"/>
  <c r="H1391" i="25"/>
  <c r="I1391" i="25"/>
  <c r="D1386" i="25"/>
  <c r="E1342" i="25"/>
  <c r="E1338" i="25" s="1"/>
  <c r="F1342" i="25"/>
  <c r="F1338" i="25" s="1"/>
  <c r="G1342" i="25"/>
  <c r="G1338" i="25" s="1"/>
  <c r="H1342" i="25"/>
  <c r="H1338" i="25" s="1"/>
  <c r="I1342" i="25"/>
  <c r="I1338" i="25" s="1"/>
  <c r="E1331" i="25"/>
  <c r="E1330" i="25" s="1"/>
  <c r="F1331" i="25"/>
  <c r="F1330" i="25" s="1"/>
  <c r="G1331" i="25"/>
  <c r="G1330" i="25" s="1"/>
  <c r="H1331" i="25"/>
  <c r="I1331" i="25"/>
  <c r="I1301" i="25"/>
  <c r="H1301" i="25"/>
  <c r="G1302" i="25"/>
  <c r="G1301" i="25" s="1"/>
  <c r="F1302" i="25"/>
  <c r="F1301" i="25" s="1"/>
  <c r="E1302" i="25"/>
  <c r="E1301" i="25" s="1"/>
  <c r="I1314" i="25"/>
  <c r="H1314" i="25"/>
  <c r="G1317" i="25"/>
  <c r="G1314" i="25" s="1"/>
  <c r="F1317" i="25"/>
  <c r="F1314" i="25" s="1"/>
  <c r="E1317" i="25"/>
  <c r="E1314" i="25" s="1"/>
  <c r="G1325" i="25"/>
  <c r="F1325" i="25"/>
  <c r="E1325" i="25"/>
  <c r="F1290" i="25"/>
  <c r="D1288" i="25"/>
  <c r="D1275" i="25"/>
  <c r="E1296" i="25"/>
  <c r="F1296" i="25"/>
  <c r="G1296" i="25"/>
  <c r="H1296" i="25"/>
  <c r="I1296" i="25"/>
  <c r="E1290" i="25"/>
  <c r="G1290" i="25"/>
  <c r="H1290" i="25"/>
  <c r="I1290" i="25"/>
  <c r="E1288" i="25"/>
  <c r="F1288" i="25"/>
  <c r="G1288" i="25"/>
  <c r="E1283" i="25"/>
  <c r="G1283" i="25"/>
  <c r="H1283" i="25"/>
  <c r="I1283" i="25"/>
  <c r="E1280" i="25"/>
  <c r="F1280" i="25"/>
  <c r="G1280" i="25"/>
  <c r="H1280" i="25"/>
  <c r="I1280" i="25"/>
  <c r="E1277" i="25"/>
  <c r="F1277" i="25"/>
  <c r="G1277" i="25"/>
  <c r="H1277" i="25"/>
  <c r="I1277" i="25"/>
  <c r="E1275" i="25"/>
  <c r="F1275" i="25"/>
  <c r="G1275" i="25"/>
  <c r="H1275" i="25"/>
  <c r="I1275" i="25"/>
  <c r="E1270" i="25"/>
  <c r="F1270" i="25"/>
  <c r="G1270" i="25"/>
  <c r="H1270" i="25"/>
  <c r="I1270" i="25"/>
  <c r="E1267" i="25"/>
  <c r="F1267" i="25"/>
  <c r="G1267" i="25"/>
  <c r="H1267" i="25"/>
  <c r="I1267" i="25"/>
  <c r="E1262" i="25"/>
  <c r="F1262" i="25"/>
  <c r="G1262" i="25"/>
  <c r="H1262" i="25"/>
  <c r="I1262" i="25"/>
  <c r="E1259" i="25"/>
  <c r="F1259" i="25"/>
  <c r="G1259" i="25"/>
  <c r="H1259" i="25"/>
  <c r="I1259" i="25"/>
  <c r="E1253" i="25"/>
  <c r="F1253" i="25"/>
  <c r="G1253" i="25"/>
  <c r="H1253" i="25"/>
  <c r="I1253" i="25"/>
  <c r="E1250" i="25"/>
  <c r="F1250" i="25"/>
  <c r="G1250" i="25"/>
  <c r="H1250" i="25"/>
  <c r="I1250" i="25"/>
  <c r="E1243" i="25"/>
  <c r="F1243" i="25"/>
  <c r="G1243" i="25"/>
  <c r="H1243" i="25"/>
  <c r="I1243" i="25"/>
  <c r="E1236" i="25"/>
  <c r="F1236" i="25"/>
  <c r="G1236" i="25"/>
  <c r="H1236" i="25"/>
  <c r="I1236" i="25"/>
  <c r="E1230" i="25"/>
  <c r="F1230" i="25"/>
  <c r="G1230" i="25"/>
  <c r="H1230" i="25"/>
  <c r="I1230" i="25"/>
  <c r="E1216" i="25"/>
  <c r="F1216" i="25"/>
  <c r="G1216" i="25"/>
  <c r="H1216" i="25"/>
  <c r="I1216" i="25"/>
  <c r="E1210" i="25"/>
  <c r="F1210" i="25"/>
  <c r="G1210" i="25"/>
  <c r="I1200" i="25"/>
  <c r="G1202" i="25"/>
  <c r="F1202" i="25"/>
  <c r="F1200" i="25" s="1"/>
  <c r="E1202" i="25"/>
  <c r="E1200" i="25" s="1"/>
  <c r="H1200" i="25"/>
  <c r="G1200" i="25"/>
  <c r="I1197" i="25"/>
  <c r="H1197" i="25"/>
  <c r="G1197" i="25"/>
  <c r="E1197" i="25"/>
  <c r="D1197" i="25"/>
  <c r="I1195" i="25"/>
  <c r="H1195" i="25"/>
  <c r="G1195" i="25"/>
  <c r="F1195" i="25"/>
  <c r="E1195" i="25"/>
  <c r="I1193" i="25"/>
  <c r="H1193" i="25"/>
  <c r="G1193" i="25"/>
  <c r="F1193" i="25"/>
  <c r="E1193" i="25"/>
  <c r="I1191" i="25"/>
  <c r="H1191" i="25"/>
  <c r="G1191" i="25"/>
  <c r="F1191" i="25"/>
  <c r="E1191" i="25"/>
  <c r="I1189" i="25"/>
  <c r="H1189" i="25"/>
  <c r="G1189" i="25"/>
  <c r="F1189" i="25"/>
  <c r="E1189" i="25"/>
  <c r="I1187" i="25"/>
  <c r="H1187" i="25"/>
  <c r="G1187" i="25"/>
  <c r="F1187" i="25"/>
  <c r="E1187" i="25"/>
  <c r="I1185" i="25"/>
  <c r="H1185" i="25"/>
  <c r="G1185" i="25"/>
  <c r="F1185" i="25"/>
  <c r="E1185" i="25"/>
  <c r="I1181" i="25"/>
  <c r="H1181" i="25"/>
  <c r="G1181" i="25"/>
  <c r="F1181" i="25"/>
  <c r="E1181" i="25"/>
  <c r="I1176" i="25"/>
  <c r="H1176" i="25"/>
  <c r="G1176" i="25"/>
  <c r="F1176" i="25"/>
  <c r="E1176" i="25"/>
  <c r="I1174" i="25"/>
  <c r="H1174" i="25"/>
  <c r="G1174" i="25"/>
  <c r="F1174" i="25"/>
  <c r="E1174" i="25"/>
  <c r="I1169" i="25"/>
  <c r="H1169" i="25"/>
  <c r="G1169" i="25"/>
  <c r="F1169" i="25"/>
  <c r="E1169" i="25"/>
  <c r="I1167" i="25"/>
  <c r="H1167" i="25"/>
  <c r="G1167" i="25"/>
  <c r="F1167" i="25"/>
  <c r="E1167" i="25"/>
  <c r="I1162" i="25"/>
  <c r="H1162" i="25"/>
  <c r="G1162" i="25"/>
  <c r="F1162" i="25"/>
  <c r="E1162" i="25"/>
  <c r="I1159" i="25"/>
  <c r="H1159" i="25"/>
  <c r="G1159" i="25"/>
  <c r="F1159" i="25"/>
  <c r="E1159" i="25"/>
  <c r="I1157" i="25"/>
  <c r="H1157" i="25"/>
  <c r="G1157" i="25"/>
  <c r="F1157" i="25"/>
  <c r="E1157" i="25"/>
  <c r="I1150" i="25"/>
  <c r="H1150" i="25"/>
  <c r="G1150" i="25"/>
  <c r="F1150" i="25"/>
  <c r="E1150" i="25"/>
  <c r="E1145" i="25"/>
  <c r="F1145" i="25"/>
  <c r="G1145" i="25"/>
  <c r="H1145" i="25"/>
  <c r="I1145" i="25"/>
  <c r="E1131" i="25"/>
  <c r="F1131" i="25"/>
  <c r="G1131" i="25"/>
  <c r="H1131" i="25"/>
  <c r="I1131" i="25"/>
  <c r="D1195" i="25"/>
  <c r="D1193" i="25"/>
  <c r="D1191" i="25"/>
  <c r="D1189" i="25"/>
  <c r="D1187" i="25"/>
  <c r="D1185" i="25"/>
  <c r="D1176" i="25"/>
  <c r="D1174" i="25"/>
  <c r="D1169" i="25"/>
  <c r="D1167" i="25"/>
  <c r="D1157" i="25"/>
  <c r="I1178" i="25"/>
  <c r="H1178" i="25"/>
  <c r="G1178" i="25"/>
  <c r="F1178" i="25"/>
  <c r="E1178" i="25"/>
  <c r="I1171" i="25"/>
  <c r="H1171" i="25"/>
  <c r="G1171" i="25"/>
  <c r="F1171" i="25"/>
  <c r="E1171" i="25"/>
  <c r="E1141" i="25"/>
  <c r="E1140" i="25" s="1"/>
  <c r="F1141" i="25"/>
  <c r="F1140" i="25" s="1"/>
  <c r="G1141" i="25"/>
  <c r="G1140" i="25" s="1"/>
  <c r="H1141" i="25"/>
  <c r="H1140" i="25" s="1"/>
  <c r="I1141" i="25"/>
  <c r="I1140" i="25" s="1"/>
  <c r="I1136" i="25"/>
  <c r="H1136" i="25"/>
  <c r="G1136" i="25"/>
  <c r="G1134" i="25" s="1"/>
  <c r="F1136" i="25"/>
  <c r="F1134" i="25" s="1"/>
  <c r="E1136" i="25"/>
  <c r="E1134" i="25" s="1"/>
  <c r="D1136" i="25"/>
  <c r="D1026" i="25"/>
  <c r="D1043" i="25"/>
  <c r="D1029" i="25"/>
  <c r="J891" i="25"/>
  <c r="J890" i="25"/>
  <c r="J889" i="25"/>
  <c r="J888" i="25"/>
  <c r="J887" i="25"/>
  <c r="J886" i="25"/>
  <c r="J885" i="25"/>
  <c r="J884" i="25"/>
  <c r="J883" i="25"/>
  <c r="J882" i="25"/>
  <c r="J881" i="25"/>
  <c r="J880" i="25"/>
  <c r="J879" i="25"/>
  <c r="J878" i="25"/>
  <c r="J877" i="25"/>
  <c r="J876" i="25"/>
  <c r="J875" i="25"/>
  <c r="J874" i="25"/>
  <c r="J871" i="25"/>
  <c r="J870" i="25"/>
  <c r="J868" i="25"/>
  <c r="J866" i="25"/>
  <c r="J864" i="25"/>
  <c r="J863" i="25"/>
  <c r="J862" i="25"/>
  <c r="J859" i="25"/>
  <c r="J857" i="25"/>
  <c r="J856" i="25"/>
  <c r="J855" i="25"/>
  <c r="J854" i="25"/>
  <c r="J853" i="25"/>
  <c r="I1117" i="25"/>
  <c r="I1112" i="25" s="1"/>
  <c r="H1117" i="25"/>
  <c r="H1112" i="25" s="1"/>
  <c r="G1117" i="25"/>
  <c r="G1112" i="25" s="1"/>
  <c r="F1117" i="25"/>
  <c r="E1117" i="25"/>
  <c r="E1112" i="25" s="1"/>
  <c r="I1104" i="25"/>
  <c r="H1104" i="25"/>
  <c r="G1104" i="25"/>
  <c r="F1104" i="25"/>
  <c r="E1104" i="25"/>
  <c r="I1099" i="25"/>
  <c r="H1099" i="25"/>
  <c r="G1099" i="25"/>
  <c r="F1099" i="25"/>
  <c r="E1099" i="25"/>
  <c r="E1094" i="25"/>
  <c r="F1094" i="25"/>
  <c r="G1094" i="25"/>
  <c r="H1094" i="25"/>
  <c r="I1094" i="25"/>
  <c r="E1087" i="25"/>
  <c r="F1087" i="25"/>
  <c r="G1087" i="25"/>
  <c r="H1087" i="25"/>
  <c r="I1087" i="25"/>
  <c r="E1084" i="25"/>
  <c r="F1084" i="25"/>
  <c r="G1084" i="25"/>
  <c r="H1084" i="25"/>
  <c r="I1084" i="25"/>
  <c r="E1079" i="25"/>
  <c r="F1079" i="25"/>
  <c r="G1079" i="25"/>
  <c r="H1079" i="25"/>
  <c r="I1079" i="25"/>
  <c r="E1074" i="25"/>
  <c r="E1072" i="25" s="1"/>
  <c r="F1074" i="25"/>
  <c r="F1072" i="25" s="1"/>
  <c r="G1074" i="25"/>
  <c r="G1072" i="25" s="1"/>
  <c r="H1074" i="25"/>
  <c r="H1072" i="25" s="1"/>
  <c r="I1074" i="25"/>
  <c r="I1072" i="25" s="1"/>
  <c r="E1067" i="25"/>
  <c r="F1067" i="25"/>
  <c r="G1067" i="25"/>
  <c r="H1067" i="25"/>
  <c r="I1067" i="25"/>
  <c r="E1063" i="25"/>
  <c r="F1063" i="25"/>
  <c r="G1063" i="25"/>
  <c r="H1063" i="25"/>
  <c r="I1063" i="25"/>
  <c r="E1059" i="25"/>
  <c r="F1059" i="25"/>
  <c r="G1059" i="25"/>
  <c r="H1059" i="25"/>
  <c r="I1059" i="25"/>
  <c r="E1055" i="25"/>
  <c r="F1055" i="25"/>
  <c r="G1055" i="25"/>
  <c r="H1055" i="25"/>
  <c r="I1055" i="25"/>
  <c r="E1049" i="25"/>
  <c r="G1049" i="25"/>
  <c r="H1049" i="25"/>
  <c r="I1049" i="25"/>
  <c r="E1043" i="25"/>
  <c r="G1043" i="25"/>
  <c r="H1043" i="25"/>
  <c r="I1043" i="25"/>
  <c r="E1038" i="25"/>
  <c r="G1038" i="25"/>
  <c r="H1038" i="25"/>
  <c r="I1038" i="25"/>
  <c r="E1032" i="25"/>
  <c r="G1032" i="25"/>
  <c r="H1032" i="25"/>
  <c r="I1032" i="25"/>
  <c r="E1029" i="25"/>
  <c r="G1029" i="25"/>
  <c r="H1029" i="25"/>
  <c r="I1029" i="25"/>
  <c r="E1026" i="25"/>
  <c r="G1026" i="25"/>
  <c r="H1026" i="25"/>
  <c r="I1026" i="25"/>
  <c r="E1022" i="25"/>
  <c r="F1022" i="25"/>
  <c r="G1022" i="25"/>
  <c r="H1022" i="25"/>
  <c r="I1022" i="25"/>
  <c r="E1019" i="25"/>
  <c r="F1019" i="25"/>
  <c r="G1019" i="25"/>
  <c r="H1019" i="25"/>
  <c r="I1019" i="25"/>
  <c r="E1010" i="25"/>
  <c r="F1010" i="25"/>
  <c r="G1010" i="25"/>
  <c r="H1010" i="25"/>
  <c r="I1010" i="25"/>
  <c r="E1000" i="25"/>
  <c r="F1000" i="25"/>
  <c r="G1000" i="25"/>
  <c r="H1000" i="25"/>
  <c r="I1000" i="25"/>
  <c r="E997" i="25"/>
  <c r="F997" i="25"/>
  <c r="G997" i="25"/>
  <c r="H997" i="25"/>
  <c r="I997" i="25"/>
  <c r="E994" i="25"/>
  <c r="F994" i="25"/>
  <c r="G994" i="25"/>
  <c r="I994" i="25"/>
  <c r="E983" i="25"/>
  <c r="F983" i="25"/>
  <c r="G983" i="25"/>
  <c r="I983" i="25"/>
  <c r="E979" i="25"/>
  <c r="F979" i="25"/>
  <c r="G979" i="25"/>
  <c r="E973" i="25"/>
  <c r="F973" i="25"/>
  <c r="G973" i="25"/>
  <c r="E968" i="25"/>
  <c r="E955" i="25" s="1"/>
  <c r="F968" i="25"/>
  <c r="F955" i="25" s="1"/>
  <c r="G968" i="25"/>
  <c r="G955" i="25" s="1"/>
  <c r="H968" i="25"/>
  <c r="I968" i="25"/>
  <c r="E927" i="25"/>
  <c r="F927" i="25"/>
  <c r="G927" i="25"/>
  <c r="E901" i="25"/>
  <c r="F901" i="25"/>
  <c r="G901" i="25"/>
  <c r="E873" i="25"/>
  <c r="F873" i="25"/>
  <c r="G873" i="25"/>
  <c r="E865" i="25"/>
  <c r="F865" i="25"/>
  <c r="G865" i="25"/>
  <c r="H865" i="25"/>
  <c r="I865" i="25"/>
  <c r="E861" i="25"/>
  <c r="F861" i="25"/>
  <c r="G861" i="25"/>
  <c r="H861" i="25"/>
  <c r="I861" i="25"/>
  <c r="E858" i="25"/>
  <c r="F858" i="25"/>
  <c r="G858" i="25"/>
  <c r="H858" i="25"/>
  <c r="I858" i="25"/>
  <c r="D1049" i="25"/>
  <c r="D1038" i="25"/>
  <c r="D1032" i="25"/>
  <c r="I689" i="25"/>
  <c r="I686" i="25" s="1"/>
  <c r="H689" i="25"/>
  <c r="G689" i="25"/>
  <c r="G686" i="25" s="1"/>
  <c r="F689" i="25"/>
  <c r="F686" i="25" s="1"/>
  <c r="E689" i="25"/>
  <c r="E686" i="25" s="1"/>
  <c r="J846" i="25"/>
  <c r="J845" i="25"/>
  <c r="J844" i="25"/>
  <c r="J843" i="25"/>
  <c r="F838" i="25"/>
  <c r="J850" i="25"/>
  <c r="J849" i="25"/>
  <c r="J848" i="25"/>
  <c r="J847" i="25"/>
  <c r="J842" i="25"/>
  <c r="J841" i="25"/>
  <c r="J840" i="25"/>
  <c r="J837" i="25"/>
  <c r="J836" i="25"/>
  <c r="J835" i="25"/>
  <c r="J834" i="25"/>
  <c r="J833" i="25"/>
  <c r="J832" i="25"/>
  <c r="J831" i="25"/>
  <c r="J830" i="25"/>
  <c r="J829" i="25"/>
  <c r="J827" i="25"/>
  <c r="J826" i="25"/>
  <c r="J825" i="25"/>
  <c r="J823" i="25"/>
  <c r="J822" i="25"/>
  <c r="J821" i="25"/>
  <c r="J820" i="25"/>
  <c r="J819" i="25"/>
  <c r="J818" i="25"/>
  <c r="J817" i="25"/>
  <c r="J815" i="25"/>
  <c r="J814" i="25"/>
  <c r="J813" i="25"/>
  <c r="J811" i="25"/>
  <c r="J810" i="25"/>
  <c r="J809" i="25"/>
  <c r="J808" i="25"/>
  <c r="J807" i="25"/>
  <c r="J805" i="25"/>
  <c r="J804" i="25"/>
  <c r="J803" i="25"/>
  <c r="J802" i="25"/>
  <c r="J801" i="25"/>
  <c r="J800" i="25"/>
  <c r="J799" i="25"/>
  <c r="J798" i="25"/>
  <c r="J797" i="25"/>
  <c r="J796" i="25"/>
  <c r="J795" i="25"/>
  <c r="J794" i="25"/>
  <c r="J793" i="25"/>
  <c r="J792" i="25"/>
  <c r="J791" i="25"/>
  <c r="J790" i="25"/>
  <c r="J789" i="25"/>
  <c r="J788" i="25"/>
  <c r="J787" i="25"/>
  <c r="J786" i="25"/>
  <c r="J785" i="25"/>
  <c r="J784" i="25"/>
  <c r="J782" i="25"/>
  <c r="J781" i="25"/>
  <c r="J779" i="25"/>
  <c r="J778" i="25"/>
  <c r="J777" i="25"/>
  <c r="J776" i="25"/>
  <c r="J775" i="25"/>
  <c r="J773" i="25"/>
  <c r="J772" i="25"/>
  <c r="J771" i="25"/>
  <c r="J770" i="25"/>
  <c r="J768" i="25"/>
  <c r="J767" i="25"/>
  <c r="J766" i="25"/>
  <c r="J765" i="25"/>
  <c r="J764" i="25"/>
  <c r="J761" i="25"/>
  <c r="J760" i="25"/>
  <c r="J759" i="25"/>
  <c r="J758" i="25"/>
  <c r="J757" i="25"/>
  <c r="J756" i="25"/>
  <c r="J754" i="25"/>
  <c r="J753" i="25"/>
  <c r="J752" i="25"/>
  <c r="J751" i="25"/>
  <c r="J750" i="25"/>
  <c r="J749" i="25"/>
  <c r="J748" i="25"/>
  <c r="J747" i="25"/>
  <c r="J746" i="25"/>
  <c r="J745" i="25"/>
  <c r="J744" i="25"/>
  <c r="J743" i="25"/>
  <c r="J741" i="25"/>
  <c r="J740" i="25"/>
  <c r="J739" i="25"/>
  <c r="J738" i="25"/>
  <c r="J734" i="25"/>
  <c r="J733" i="25"/>
  <c r="J732" i="25"/>
  <c r="J730" i="25"/>
  <c r="J729" i="25"/>
  <c r="J727" i="25"/>
  <c r="J726" i="25"/>
  <c r="J725" i="25"/>
  <c r="J724" i="25"/>
  <c r="J722" i="25"/>
  <c r="J721" i="25"/>
  <c r="J719" i="25"/>
  <c r="J718" i="25"/>
  <c r="J717" i="25"/>
  <c r="J716" i="25"/>
  <c r="J715" i="25"/>
  <c r="J714" i="25"/>
  <c r="J713" i="25"/>
  <c r="J712" i="25"/>
  <c r="J711" i="25"/>
  <c r="J710" i="25"/>
  <c r="J708" i="25"/>
  <c r="J707" i="25"/>
  <c r="J706" i="25"/>
  <c r="J705" i="25"/>
  <c r="J704" i="25"/>
  <c r="J701" i="25"/>
  <c r="J700" i="25"/>
  <c r="J699" i="25"/>
  <c r="J698" i="25"/>
  <c r="J696" i="25"/>
  <c r="J695" i="25"/>
  <c r="J693" i="25"/>
  <c r="J692" i="25"/>
  <c r="J691" i="25"/>
  <c r="J690" i="25"/>
  <c r="K850" i="25"/>
  <c r="K849" i="25"/>
  <c r="K848" i="25"/>
  <c r="K847" i="25"/>
  <c r="K846" i="25"/>
  <c r="K845" i="25"/>
  <c r="K844" i="25"/>
  <c r="K843" i="25"/>
  <c r="K842" i="25"/>
  <c r="K841" i="25"/>
  <c r="K840" i="25"/>
  <c r="K839" i="25"/>
  <c r="K837" i="25"/>
  <c r="K836" i="25"/>
  <c r="K835" i="25"/>
  <c r="K834" i="25"/>
  <c r="K833" i="25"/>
  <c r="K832" i="25"/>
  <c r="K831" i="25"/>
  <c r="K830" i="25"/>
  <c r="K829" i="25"/>
  <c r="K827" i="25"/>
  <c r="K826" i="25"/>
  <c r="K825" i="25"/>
  <c r="K823" i="25"/>
  <c r="K822" i="25"/>
  <c r="K821" i="25"/>
  <c r="K820" i="25"/>
  <c r="K819" i="25"/>
  <c r="K818" i="25"/>
  <c r="K817" i="25"/>
  <c r="K816" i="25"/>
  <c r="K815" i="25"/>
  <c r="K814" i="25"/>
  <c r="K813" i="25"/>
  <c r="K811" i="25"/>
  <c r="K810" i="25"/>
  <c r="K809" i="25"/>
  <c r="K808" i="25"/>
  <c r="K807" i="25"/>
  <c r="K805" i="25"/>
  <c r="K804" i="25"/>
  <c r="K803" i="25"/>
  <c r="K802" i="25"/>
  <c r="K801" i="25"/>
  <c r="K800" i="25"/>
  <c r="K799" i="25"/>
  <c r="K798" i="25"/>
  <c r="K797" i="25"/>
  <c r="K796" i="25"/>
  <c r="K795" i="25"/>
  <c r="K794" i="25"/>
  <c r="K793" i="25"/>
  <c r="K792" i="25"/>
  <c r="K791" i="25"/>
  <c r="K790" i="25"/>
  <c r="K789" i="25"/>
  <c r="K788" i="25"/>
  <c r="K787" i="25"/>
  <c r="K786" i="25"/>
  <c r="K785" i="25"/>
  <c r="K784" i="25"/>
  <c r="K782" i="25"/>
  <c r="K781" i="25"/>
  <c r="K779" i="25"/>
  <c r="K778" i="25"/>
  <c r="K777" i="25"/>
  <c r="K776" i="25"/>
  <c r="K775" i="25"/>
  <c r="K773" i="25"/>
  <c r="K772" i="25"/>
  <c r="K771" i="25"/>
  <c r="K770" i="25"/>
  <c r="K768" i="25"/>
  <c r="K767" i="25"/>
  <c r="K766" i="25"/>
  <c r="K765" i="25"/>
  <c r="K764" i="25"/>
  <c r="K763" i="25"/>
  <c r="K761" i="25"/>
  <c r="K760" i="25"/>
  <c r="K759" i="25"/>
  <c r="K758" i="25"/>
  <c r="K757" i="25"/>
  <c r="K756" i="25"/>
  <c r="K754" i="25"/>
  <c r="K753" i="25"/>
  <c r="K752" i="25"/>
  <c r="K751" i="25"/>
  <c r="K750" i="25"/>
  <c r="K749" i="25"/>
  <c r="K748" i="25"/>
  <c r="K747" i="25"/>
  <c r="K746" i="25"/>
  <c r="K745" i="25"/>
  <c r="K744" i="25"/>
  <c r="K743" i="25"/>
  <c r="K741" i="25"/>
  <c r="K740" i="25"/>
  <c r="K739" i="25"/>
  <c r="K738" i="25"/>
  <c r="K737" i="25"/>
  <c r="K734" i="25"/>
  <c r="K733" i="25"/>
  <c r="K732" i="25"/>
  <c r="K730" i="25"/>
  <c r="K729" i="25"/>
  <c r="K727" i="25"/>
  <c r="K726" i="25"/>
  <c r="K725" i="25"/>
  <c r="K724" i="25"/>
  <c r="K723" i="25"/>
  <c r="K722" i="25"/>
  <c r="K721" i="25"/>
  <c r="K719" i="25"/>
  <c r="K718" i="25"/>
  <c r="K717" i="25"/>
  <c r="K716" i="25"/>
  <c r="K715" i="25"/>
  <c r="K714" i="25"/>
  <c r="K713" i="25"/>
  <c r="K712" i="25"/>
  <c r="K711" i="25"/>
  <c r="K710" i="25"/>
  <c r="K708" i="25"/>
  <c r="K707" i="25"/>
  <c r="K706" i="25"/>
  <c r="K705" i="25"/>
  <c r="K704" i="25"/>
  <c r="K703" i="25"/>
  <c r="K701" i="25"/>
  <c r="K700" i="25"/>
  <c r="K699" i="25"/>
  <c r="K698" i="25"/>
  <c r="K697" i="25"/>
  <c r="K696" i="25"/>
  <c r="K695" i="25"/>
  <c r="K694" i="25"/>
  <c r="K693" i="25"/>
  <c r="K692" i="25"/>
  <c r="K691" i="25"/>
  <c r="K690" i="25"/>
  <c r="K688" i="25"/>
  <c r="K687" i="25"/>
  <c r="E702" i="25"/>
  <c r="F702" i="25"/>
  <c r="G702" i="25"/>
  <c r="H702" i="25"/>
  <c r="I702" i="25"/>
  <c r="E709" i="25"/>
  <c r="F709" i="25"/>
  <c r="G709" i="25"/>
  <c r="E720" i="25"/>
  <c r="F720" i="25"/>
  <c r="G720" i="25"/>
  <c r="E728" i="25"/>
  <c r="F728" i="25"/>
  <c r="G728" i="25"/>
  <c r="E731" i="25"/>
  <c r="F731" i="25"/>
  <c r="G731" i="25"/>
  <c r="H731" i="25"/>
  <c r="I731" i="25"/>
  <c r="E736" i="25"/>
  <c r="F736" i="25"/>
  <c r="G736" i="25"/>
  <c r="H736" i="25"/>
  <c r="I736" i="25"/>
  <c r="E742" i="25"/>
  <c r="F742" i="25"/>
  <c r="G742" i="25"/>
  <c r="H742" i="25"/>
  <c r="I742" i="25"/>
  <c r="E755" i="25"/>
  <c r="F755" i="25"/>
  <c r="G755" i="25"/>
  <c r="H755" i="25"/>
  <c r="I755" i="25"/>
  <c r="E762" i="25"/>
  <c r="F762" i="25"/>
  <c r="G762" i="25"/>
  <c r="H762" i="25"/>
  <c r="I762" i="25"/>
  <c r="E769" i="25"/>
  <c r="F769" i="25"/>
  <c r="G769" i="25"/>
  <c r="H769" i="25"/>
  <c r="I769" i="25"/>
  <c r="E774" i="25"/>
  <c r="F774" i="25"/>
  <c r="G774" i="25"/>
  <c r="H774" i="25"/>
  <c r="I774" i="25"/>
  <c r="E780" i="25"/>
  <c r="F780" i="25"/>
  <c r="G780" i="25"/>
  <c r="H780" i="25"/>
  <c r="I780" i="25"/>
  <c r="E783" i="25"/>
  <c r="F783" i="25"/>
  <c r="G783" i="25"/>
  <c r="H783" i="25"/>
  <c r="I783" i="25"/>
  <c r="E806" i="25"/>
  <c r="F806" i="25"/>
  <c r="G806" i="25"/>
  <c r="H806" i="25"/>
  <c r="I806" i="25"/>
  <c r="E824" i="25"/>
  <c r="E812" i="25" s="1"/>
  <c r="F824" i="25"/>
  <c r="F812" i="25" s="1"/>
  <c r="G824" i="25"/>
  <c r="G812" i="25" s="1"/>
  <c r="H824" i="25"/>
  <c r="I824" i="25"/>
  <c r="I812" i="25" s="1"/>
  <c r="E828" i="25"/>
  <c r="F828" i="25"/>
  <c r="G828" i="25"/>
  <c r="H828" i="25"/>
  <c r="I828" i="25"/>
  <c r="E838" i="25"/>
  <c r="G838" i="25"/>
  <c r="I838" i="25"/>
  <c r="K891" i="25"/>
  <c r="K890" i="25"/>
  <c r="K889" i="25"/>
  <c r="K888" i="25"/>
  <c r="K887" i="25"/>
  <c r="K886" i="25"/>
  <c r="K885" i="25"/>
  <c r="K884" i="25"/>
  <c r="K883" i="25"/>
  <c r="K882" i="25"/>
  <c r="K881" i="25"/>
  <c r="K880" i="25"/>
  <c r="K879" i="25"/>
  <c r="K878" i="25"/>
  <c r="K877" i="25"/>
  <c r="K876" i="25"/>
  <c r="K875" i="25"/>
  <c r="K874" i="25"/>
  <c r="K871" i="25"/>
  <c r="K870" i="25"/>
  <c r="K869" i="25"/>
  <c r="J869" i="25"/>
  <c r="K868" i="25"/>
  <c r="K867" i="25"/>
  <c r="K866" i="25"/>
  <c r="K864" i="25"/>
  <c r="K863" i="25"/>
  <c r="K862" i="25"/>
  <c r="K860" i="25"/>
  <c r="K859" i="25"/>
  <c r="K857" i="25"/>
  <c r="K856" i="25"/>
  <c r="K855" i="25"/>
  <c r="K854" i="25"/>
  <c r="K853" i="25"/>
  <c r="D988" i="25" l="1"/>
  <c r="F1038" i="25"/>
  <c r="D1262" i="25"/>
  <c r="D1270" i="25"/>
  <c r="K742" i="25"/>
  <c r="D1067" i="25"/>
  <c r="F1029" i="25"/>
  <c r="D769" i="25"/>
  <c r="F1032" i="25"/>
  <c r="F1049" i="25"/>
  <c r="G852" i="25"/>
  <c r="K858" i="25"/>
  <c r="K709" i="25"/>
  <c r="F1197" i="25"/>
  <c r="H852" i="25"/>
  <c r="K861" i="25"/>
  <c r="K865" i="25"/>
  <c r="K702" i="25"/>
  <c r="G1037" i="25"/>
  <c r="F1386" i="25"/>
  <c r="K736" i="25"/>
  <c r="G1054" i="25"/>
  <c r="I1037" i="25"/>
  <c r="K1407" i="25"/>
  <c r="I735" i="25"/>
  <c r="I685" i="25" s="1"/>
  <c r="E735" i="25"/>
  <c r="E685" i="25" s="1"/>
  <c r="K689" i="25"/>
  <c r="K686" i="25" s="1"/>
  <c r="H1037" i="25"/>
  <c r="I1054" i="25"/>
  <c r="D968" i="25"/>
  <c r="D955" i="25" s="1"/>
  <c r="D1010" i="25"/>
  <c r="F1283" i="25"/>
  <c r="H1403" i="25"/>
  <c r="K762" i="25"/>
  <c r="K780" i="25"/>
  <c r="K828" i="25"/>
  <c r="F735" i="25"/>
  <c r="F685" i="25" s="1"/>
  <c r="K769" i="25"/>
  <c r="E1037" i="25"/>
  <c r="H1054" i="25"/>
  <c r="F1043" i="25"/>
  <c r="D1131" i="25"/>
  <c r="F1375" i="25"/>
  <c r="F1373" i="25" s="1"/>
  <c r="J769" i="25"/>
  <c r="D1141" i="25"/>
  <c r="D1140" i="25" s="1"/>
  <c r="D1250" i="25"/>
  <c r="D1283" i="25"/>
  <c r="D983" i="25"/>
  <c r="D1079" i="25"/>
  <c r="D979" i="25"/>
  <c r="D994" i="25"/>
  <c r="D1059" i="25"/>
  <c r="D1145" i="25"/>
  <c r="D1150" i="25"/>
  <c r="D1159" i="25"/>
  <c r="D1171" i="25"/>
  <c r="D1230" i="25"/>
  <c r="D1259" i="25"/>
  <c r="D1290" i="25"/>
  <c r="D1367" i="25"/>
  <c r="J731" i="25"/>
  <c r="J861" i="25"/>
  <c r="D865" i="25"/>
  <c r="D973" i="25"/>
  <c r="D997" i="25"/>
  <c r="D1063" i="25"/>
  <c r="D1074" i="25"/>
  <c r="D1072" i="25" s="1"/>
  <c r="D1084" i="25"/>
  <c r="D1094" i="25"/>
  <c r="D1099" i="25"/>
  <c r="D1104" i="25"/>
  <c r="D1162" i="25"/>
  <c r="D1181" i="25"/>
  <c r="D1202" i="25"/>
  <c r="D1200" i="25" s="1"/>
  <c r="D1267" i="25"/>
  <c r="D1364" i="25"/>
  <c r="D1134" i="25"/>
  <c r="D1210" i="25"/>
  <c r="D1342" i="25"/>
  <c r="D1338" i="25" s="1"/>
  <c r="D1361" i="25"/>
  <c r="D1022" i="25"/>
  <c r="D1216" i="25"/>
  <c r="D1243" i="25"/>
  <c r="D1253" i="25"/>
  <c r="D1280" i="25"/>
  <c r="D1296" i="25"/>
  <c r="D1317" i="25"/>
  <c r="D1314" i="25" s="1"/>
  <c r="D1325" i="25"/>
  <c r="D1000" i="25"/>
  <c r="D1055" i="25"/>
  <c r="D1087" i="25"/>
  <c r="D1117" i="25"/>
  <c r="D1112" i="25" s="1"/>
  <c r="D858" i="25"/>
  <c r="D1019" i="25"/>
  <c r="D1236" i="25"/>
  <c r="D1277" i="25"/>
  <c r="D1391" i="25"/>
  <c r="D1373" i="25"/>
  <c r="D1356" i="25"/>
  <c r="D1331" i="25"/>
  <c r="D1330" i="25" s="1"/>
  <c r="D1302" i="25"/>
  <c r="D1301" i="25" s="1"/>
  <c r="D1178" i="25"/>
  <c r="F1112" i="25"/>
  <c r="F1026" i="25"/>
  <c r="D901" i="25"/>
  <c r="D927" i="25"/>
  <c r="D873" i="25"/>
  <c r="J867" i="25"/>
  <c r="J865" i="25" s="1"/>
  <c r="D861" i="25"/>
  <c r="J860" i="25"/>
  <c r="J858" i="25" s="1"/>
  <c r="E1054" i="25"/>
  <c r="F1054" i="25"/>
  <c r="F852" i="25"/>
  <c r="I852" i="25"/>
  <c r="E852" i="25"/>
  <c r="D1037" i="25"/>
  <c r="H735" i="25"/>
  <c r="K755" i="25"/>
  <c r="K728" i="25"/>
  <c r="K824" i="25"/>
  <c r="K812" i="25" s="1"/>
  <c r="J689" i="25"/>
  <c r="D689" i="25"/>
  <c r="D686" i="25" s="1"/>
  <c r="D762" i="25"/>
  <c r="K731" i="25"/>
  <c r="G735" i="25"/>
  <c r="G685" i="25" s="1"/>
  <c r="K720" i="25"/>
  <c r="K774" i="25"/>
  <c r="K783" i="25"/>
  <c r="K806" i="25"/>
  <c r="K838" i="25"/>
  <c r="J742" i="25"/>
  <c r="J755" i="25"/>
  <c r="J774" i="25"/>
  <c r="J828" i="25"/>
  <c r="J780" i="25"/>
  <c r="J824" i="25"/>
  <c r="D702" i="25"/>
  <c r="D736" i="25"/>
  <c r="D838" i="25"/>
  <c r="J839" i="25"/>
  <c r="D828" i="25"/>
  <c r="D824" i="25"/>
  <c r="D812" i="25" s="1"/>
  <c r="J806" i="25"/>
  <c r="D806" i="25"/>
  <c r="J783" i="25"/>
  <c r="D783" i="25"/>
  <c r="D780" i="25"/>
  <c r="D774" i="25"/>
  <c r="J763" i="25"/>
  <c r="D755" i="25"/>
  <c r="D742" i="25"/>
  <c r="J737" i="25"/>
  <c r="D731" i="25"/>
  <c r="J728" i="25"/>
  <c r="D728" i="25"/>
  <c r="J709" i="25"/>
  <c r="D709" i="25"/>
  <c r="J703" i="25"/>
  <c r="J683" i="25"/>
  <c r="J678" i="25"/>
  <c r="J677" i="25"/>
  <c r="J675" i="25"/>
  <c r="J674" i="25"/>
  <c r="J673" i="25" s="1"/>
  <c r="J672" i="25"/>
  <c r="J671" i="25"/>
  <c r="J670" i="25"/>
  <c r="J669" i="25"/>
  <c r="J667" i="25"/>
  <c r="J664" i="25"/>
  <c r="J663" i="25"/>
  <c r="J662" i="25"/>
  <c r="K683" i="25"/>
  <c r="K682" i="25"/>
  <c r="K681" i="25"/>
  <c r="K680" i="25"/>
  <c r="K678" i="25"/>
  <c r="K677" i="25"/>
  <c r="K675" i="25"/>
  <c r="K674" i="25"/>
  <c r="K673" i="25" s="1"/>
  <c r="K672" i="25"/>
  <c r="K671" i="25"/>
  <c r="K670" i="25"/>
  <c r="K669" i="25"/>
  <c r="K667" i="25"/>
  <c r="K664" i="25"/>
  <c r="K663" i="25"/>
  <c r="K662" i="25"/>
  <c r="E668" i="25"/>
  <c r="E666" i="25" s="1"/>
  <c r="F668" i="25"/>
  <c r="F666" i="25" s="1"/>
  <c r="G668" i="25"/>
  <c r="G666" i="25" s="1"/>
  <c r="H668" i="25"/>
  <c r="H666" i="25" s="1"/>
  <c r="I668" i="25"/>
  <c r="I666" i="25" s="1"/>
  <c r="E673" i="25"/>
  <c r="F673" i="25"/>
  <c r="G673" i="25"/>
  <c r="H673" i="25"/>
  <c r="I673" i="25"/>
  <c r="E676" i="25"/>
  <c r="F676" i="25"/>
  <c r="G676" i="25"/>
  <c r="H676" i="25"/>
  <c r="I676" i="25"/>
  <c r="E679" i="25"/>
  <c r="G679" i="25"/>
  <c r="H679" i="25"/>
  <c r="I679" i="25"/>
  <c r="G872" i="25" l="1"/>
  <c r="F1037" i="25"/>
  <c r="F872" i="25" s="1"/>
  <c r="K676" i="25"/>
  <c r="I872" i="25"/>
  <c r="K735" i="25"/>
  <c r="K685" i="25" s="1"/>
  <c r="J852" i="25"/>
  <c r="K852" i="25"/>
  <c r="E872" i="25"/>
  <c r="E1403" i="25"/>
  <c r="E1402" i="25" s="1"/>
  <c r="E1401" i="25" s="1"/>
  <c r="K1406" i="25"/>
  <c r="K1403" i="25" s="1"/>
  <c r="K1402" i="25" s="1"/>
  <c r="K1401" i="25" s="1"/>
  <c r="J1406" i="25"/>
  <c r="J1403" i="25" s="1"/>
  <c r="F1403" i="25"/>
  <c r="H665" i="25"/>
  <c r="D852" i="25"/>
  <c r="D1054" i="25"/>
  <c r="D872" i="25" s="1"/>
  <c r="J668" i="25"/>
  <c r="J666" i="25" s="1"/>
  <c r="J665" i="25" s="1"/>
  <c r="D735" i="25"/>
  <c r="J702" i="25"/>
  <c r="J736" i="25"/>
  <c r="J838" i="25"/>
  <c r="J762" i="25"/>
  <c r="G665" i="25"/>
  <c r="F665" i="25"/>
  <c r="I665" i="25"/>
  <c r="E665" i="25"/>
  <c r="K668" i="25"/>
  <c r="K666" i="25" s="1"/>
  <c r="K665" i="25" s="1"/>
  <c r="K679" i="25"/>
  <c r="J676" i="25"/>
  <c r="J682" i="25"/>
  <c r="F679" i="25"/>
  <c r="J680" i="25"/>
  <c r="J681" i="25"/>
  <c r="D679" i="25"/>
  <c r="D676" i="25"/>
  <c r="D673" i="25"/>
  <c r="D668" i="25"/>
  <c r="D666" i="25" s="1"/>
  <c r="K656" i="25"/>
  <c r="J735" i="25" l="1"/>
  <c r="D665" i="25"/>
  <c r="J679" i="25"/>
  <c r="D467" i="25" l="1"/>
  <c r="J656" i="25"/>
  <c r="E395" i="25" l="1"/>
  <c r="F395" i="25"/>
  <c r="G395" i="25"/>
  <c r="H395" i="25"/>
  <c r="I395" i="25"/>
  <c r="E400" i="25"/>
  <c r="F400" i="25"/>
  <c r="G400" i="25"/>
  <c r="H400" i="25"/>
  <c r="I400" i="25"/>
  <c r="E405" i="25"/>
  <c r="F405" i="25"/>
  <c r="G405" i="25"/>
  <c r="H405" i="25"/>
  <c r="I405" i="25"/>
  <c r="E412" i="25"/>
  <c r="F412" i="25"/>
  <c r="G412" i="25"/>
  <c r="H412" i="25"/>
  <c r="I412" i="25"/>
  <c r="E415" i="25"/>
  <c r="F415" i="25"/>
  <c r="G415" i="25"/>
  <c r="H415" i="25"/>
  <c r="I415" i="25"/>
  <c r="E419" i="25"/>
  <c r="F419" i="25"/>
  <c r="G419" i="25"/>
  <c r="H419" i="25"/>
  <c r="I419" i="25"/>
  <c r="E422" i="25"/>
  <c r="F422" i="25"/>
  <c r="G422" i="25"/>
  <c r="H422" i="25"/>
  <c r="I422" i="25"/>
  <c r="E428" i="25"/>
  <c r="F428" i="25"/>
  <c r="G428" i="25"/>
  <c r="H428" i="25"/>
  <c r="I428" i="25"/>
  <c r="E431" i="25"/>
  <c r="F431" i="25"/>
  <c r="G431" i="25"/>
  <c r="H431" i="25"/>
  <c r="I431" i="25"/>
  <c r="E434" i="25"/>
  <c r="F434" i="25"/>
  <c r="G434" i="25"/>
  <c r="H434" i="25"/>
  <c r="I434" i="25"/>
  <c r="E437" i="25"/>
  <c r="F437" i="25"/>
  <c r="G437" i="25"/>
  <c r="H437" i="25"/>
  <c r="I437" i="25"/>
  <c r="E440" i="25"/>
  <c r="F440" i="25"/>
  <c r="G440" i="25"/>
  <c r="H440" i="25"/>
  <c r="I440" i="25"/>
  <c r="E443" i="25"/>
  <c r="F443" i="25"/>
  <c r="G443" i="25"/>
  <c r="H443" i="25"/>
  <c r="I443" i="25"/>
  <c r="E446" i="25"/>
  <c r="F446" i="25"/>
  <c r="G446" i="25"/>
  <c r="H446" i="25"/>
  <c r="I446" i="25"/>
  <c r="E449" i="25"/>
  <c r="F449" i="25"/>
  <c r="G449" i="25"/>
  <c r="H449" i="25"/>
  <c r="I449" i="25"/>
  <c r="E452" i="25"/>
  <c r="F452" i="25"/>
  <c r="G452" i="25"/>
  <c r="H452" i="25"/>
  <c r="I452" i="25"/>
  <c r="E455" i="25"/>
  <c r="F455" i="25"/>
  <c r="G455" i="25"/>
  <c r="H455" i="25"/>
  <c r="I455" i="25"/>
  <c r="E457" i="25"/>
  <c r="F457" i="25"/>
  <c r="G457" i="25"/>
  <c r="H457" i="25"/>
  <c r="I457" i="25"/>
  <c r="E459" i="25"/>
  <c r="F459" i="25"/>
  <c r="G459" i="25"/>
  <c r="H459" i="25"/>
  <c r="I459" i="25"/>
  <c r="E465" i="25"/>
  <c r="F465" i="25"/>
  <c r="G465" i="25"/>
  <c r="H465" i="25"/>
  <c r="I465" i="25"/>
  <c r="E467" i="25"/>
  <c r="F467" i="25"/>
  <c r="G467" i="25"/>
  <c r="H467" i="25"/>
  <c r="I467" i="25"/>
  <c r="E474" i="25"/>
  <c r="F474" i="25"/>
  <c r="G474" i="25"/>
  <c r="H474" i="25"/>
  <c r="I474" i="25"/>
  <c r="E478" i="25"/>
  <c r="F478" i="25"/>
  <c r="G478" i="25"/>
  <c r="H478" i="25"/>
  <c r="I478" i="25"/>
  <c r="E484" i="25"/>
  <c r="F484" i="25"/>
  <c r="G484" i="25"/>
  <c r="H484" i="25"/>
  <c r="I484" i="25"/>
  <c r="E487" i="25"/>
  <c r="F487" i="25"/>
  <c r="G487" i="25"/>
  <c r="H487" i="25"/>
  <c r="I487" i="25"/>
  <c r="E492" i="25"/>
  <c r="F492" i="25"/>
  <c r="G492" i="25"/>
  <c r="H492" i="25"/>
  <c r="I492" i="25"/>
  <c r="E497" i="25"/>
  <c r="F497" i="25"/>
  <c r="G497" i="25"/>
  <c r="H497" i="25"/>
  <c r="I497" i="25"/>
  <c r="E503" i="25"/>
  <c r="F503" i="25"/>
  <c r="G503" i="25"/>
  <c r="H503" i="25"/>
  <c r="I503" i="25"/>
  <c r="E507" i="25"/>
  <c r="F507" i="25"/>
  <c r="G507" i="25"/>
  <c r="H507" i="25"/>
  <c r="I507" i="25"/>
  <c r="E510" i="25"/>
  <c r="F510" i="25"/>
  <c r="G510" i="25"/>
  <c r="H510" i="25"/>
  <c r="I510" i="25"/>
  <c r="E513" i="25"/>
  <c r="F513" i="25"/>
  <c r="G513" i="25"/>
  <c r="H513" i="25"/>
  <c r="I513" i="25"/>
  <c r="E518" i="25"/>
  <c r="F518" i="25"/>
  <c r="G518" i="25"/>
  <c r="H518" i="25"/>
  <c r="I518" i="25"/>
  <c r="E524" i="25"/>
  <c r="F524" i="25"/>
  <c r="G524" i="25"/>
  <c r="H524" i="25"/>
  <c r="I524" i="25"/>
  <c r="E535" i="25"/>
  <c r="E528" i="25" s="1"/>
  <c r="F535" i="25"/>
  <c r="F528" i="25" s="1"/>
  <c r="G535" i="25"/>
  <c r="G528" i="25" s="1"/>
  <c r="H535" i="25"/>
  <c r="H528" i="25" s="1"/>
  <c r="I535" i="25"/>
  <c r="I528" i="25" s="1"/>
  <c r="E550" i="25"/>
  <c r="E542" i="25" s="1"/>
  <c r="F550" i="25"/>
  <c r="F542" i="25" s="1"/>
  <c r="G550" i="25"/>
  <c r="G542" i="25" s="1"/>
  <c r="H550" i="25"/>
  <c r="H542" i="25" s="1"/>
  <c r="I550" i="25"/>
  <c r="I542" i="25" s="1"/>
  <c r="E555" i="25"/>
  <c r="F555" i="25"/>
  <c r="G555" i="25"/>
  <c r="H555" i="25"/>
  <c r="I555" i="25"/>
  <c r="E558" i="25"/>
  <c r="F558" i="25"/>
  <c r="G558" i="25"/>
  <c r="H558" i="25"/>
  <c r="I558" i="25"/>
  <c r="E563" i="25"/>
  <c r="F563" i="25"/>
  <c r="G563" i="25"/>
  <c r="H563" i="25"/>
  <c r="I563" i="25"/>
  <c r="E566" i="25"/>
  <c r="F566" i="25"/>
  <c r="G566" i="25"/>
  <c r="E572" i="25"/>
  <c r="F572" i="25"/>
  <c r="G572" i="25"/>
  <c r="H572" i="25"/>
  <c r="I572" i="25"/>
  <c r="E575" i="25"/>
  <c r="F575" i="25"/>
  <c r="G575" i="25"/>
  <c r="H575" i="25"/>
  <c r="I575" i="25"/>
  <c r="E579" i="25"/>
  <c r="F579" i="25"/>
  <c r="G579" i="25"/>
  <c r="H579" i="25"/>
  <c r="I579" i="25"/>
  <c r="E582" i="25"/>
  <c r="F582" i="25"/>
  <c r="G582" i="25"/>
  <c r="H582" i="25"/>
  <c r="I582" i="25"/>
  <c r="E584" i="25"/>
  <c r="F584" i="25"/>
  <c r="G584" i="25"/>
  <c r="H584" i="25"/>
  <c r="I584" i="25"/>
  <c r="E587" i="25"/>
  <c r="F587" i="25"/>
  <c r="G587" i="25"/>
  <c r="H587" i="25"/>
  <c r="I587" i="25"/>
  <c r="E605" i="25"/>
  <c r="F605" i="25"/>
  <c r="G605" i="25"/>
  <c r="H605" i="25"/>
  <c r="I605" i="25"/>
  <c r="E608" i="25"/>
  <c r="F608" i="25"/>
  <c r="G608" i="25"/>
  <c r="H608" i="25"/>
  <c r="I608" i="25"/>
  <c r="E612" i="25"/>
  <c r="F612" i="25"/>
  <c r="G612" i="25"/>
  <c r="H612" i="25"/>
  <c r="I612" i="25"/>
  <c r="E615" i="25"/>
  <c r="F615" i="25"/>
  <c r="G615" i="25"/>
  <c r="H615" i="25"/>
  <c r="I615" i="25"/>
  <c r="E618" i="25"/>
  <c r="F618" i="25"/>
  <c r="G618" i="25"/>
  <c r="H618" i="25"/>
  <c r="I618" i="25"/>
  <c r="E621" i="25"/>
  <c r="F621" i="25"/>
  <c r="G621" i="25"/>
  <c r="H621" i="25"/>
  <c r="I621" i="25"/>
  <c r="E624" i="25"/>
  <c r="F624" i="25"/>
  <c r="G624" i="25"/>
  <c r="H624" i="25"/>
  <c r="I624" i="25"/>
  <c r="E631" i="25"/>
  <c r="F631" i="25"/>
  <c r="G631" i="25"/>
  <c r="H631" i="25"/>
  <c r="I631" i="25"/>
  <c r="E634" i="25"/>
  <c r="F634" i="25"/>
  <c r="G634" i="25"/>
  <c r="I634" i="25"/>
  <c r="E637" i="25"/>
  <c r="F637" i="25"/>
  <c r="G637" i="25"/>
  <c r="H637" i="25"/>
  <c r="I637" i="25"/>
  <c r="E640" i="25"/>
  <c r="F640" i="25"/>
  <c r="G640" i="25"/>
  <c r="H640" i="25"/>
  <c r="I640" i="25"/>
  <c r="E645" i="25"/>
  <c r="F645" i="25"/>
  <c r="G645" i="25"/>
  <c r="H645" i="25"/>
  <c r="I645" i="25"/>
  <c r="E649" i="25"/>
  <c r="F649" i="25"/>
  <c r="G649" i="25"/>
  <c r="I649" i="25"/>
  <c r="E651" i="25"/>
  <c r="F651" i="25"/>
  <c r="G651" i="25"/>
  <c r="H651" i="25"/>
  <c r="I651" i="25"/>
  <c r="E657" i="25"/>
  <c r="F657" i="25"/>
  <c r="G657" i="25"/>
  <c r="D634" i="25"/>
  <c r="D524" i="25"/>
  <c r="D510" i="25"/>
  <c r="D415" i="25"/>
  <c r="D657" i="25"/>
  <c r="D651" i="25"/>
  <c r="D649" i="25"/>
  <c r="D645" i="25"/>
  <c r="D640" i="25"/>
  <c r="D637" i="25"/>
  <c r="D631" i="25"/>
  <c r="D624" i="25"/>
  <c r="D621" i="25"/>
  <c r="D618" i="25"/>
  <c r="D615" i="25"/>
  <c r="D612" i="25"/>
  <c r="D608" i="25"/>
  <c r="D605" i="25"/>
  <c r="D587" i="25"/>
  <c r="D584" i="25"/>
  <c r="D582" i="25"/>
  <c r="D579" i="25"/>
  <c r="D575" i="25"/>
  <c r="D572" i="25"/>
  <c r="D566" i="25"/>
  <c r="D563" i="25"/>
  <c r="D558" i="25"/>
  <c r="D555" i="25"/>
  <c r="D550" i="25"/>
  <c r="D542" i="25" s="1"/>
  <c r="D535" i="25"/>
  <c r="D518" i="25"/>
  <c r="D513" i="25"/>
  <c r="D507" i="25"/>
  <c r="D503" i="25"/>
  <c r="D497" i="25"/>
  <c r="D492" i="25"/>
  <c r="D487" i="25"/>
  <c r="D484" i="25"/>
  <c r="D478" i="25"/>
  <c r="D474" i="25"/>
  <c r="D465" i="25"/>
  <c r="D459" i="25"/>
  <c r="D457" i="25"/>
  <c r="D455" i="25"/>
  <c r="D452" i="25"/>
  <c r="D449" i="25"/>
  <c r="D446" i="25"/>
  <c r="D443" i="25"/>
  <c r="D440" i="25"/>
  <c r="D437" i="25"/>
  <c r="D434" i="25"/>
  <c r="D431" i="25"/>
  <c r="D428" i="25"/>
  <c r="D422" i="25"/>
  <c r="D419" i="25"/>
  <c r="D412" i="25"/>
  <c r="D405" i="25"/>
  <c r="D400" i="25"/>
  <c r="D395" i="25"/>
  <c r="E517" i="25" l="1"/>
  <c r="I517" i="25"/>
  <c r="H491" i="25"/>
  <c r="G517" i="25"/>
  <c r="G491" i="25"/>
  <c r="H394" i="25"/>
  <c r="E491" i="25"/>
  <c r="F527" i="25"/>
  <c r="G527" i="25"/>
  <c r="G394" i="25"/>
  <c r="I491" i="25"/>
  <c r="H517" i="25"/>
  <c r="I394" i="25"/>
  <c r="E394" i="25"/>
  <c r="F517" i="25"/>
  <c r="F491" i="25"/>
  <c r="F394" i="25"/>
  <c r="E527" i="25"/>
  <c r="I527" i="25"/>
  <c r="D528" i="25"/>
  <c r="D527" i="25" s="1"/>
  <c r="D517" i="25"/>
  <c r="D394" i="25"/>
  <c r="D491" i="25"/>
  <c r="E393" i="25" l="1"/>
  <c r="G393" i="25"/>
  <c r="F393" i="25"/>
  <c r="D393" i="25"/>
  <c r="K391" i="25" l="1"/>
  <c r="K390" i="25"/>
  <c r="K389" i="25"/>
  <c r="K388" i="25"/>
  <c r="K387" i="25"/>
  <c r="K386" i="25"/>
  <c r="K385" i="25"/>
  <c r="K384" i="25"/>
  <c r="K383" i="25"/>
  <c r="K382" i="25"/>
  <c r="K381" i="25"/>
  <c r="K380" i="25"/>
  <c r="K379" i="25"/>
  <c r="K378" i="25"/>
  <c r="K377" i="25"/>
  <c r="K376" i="25"/>
  <c r="K375" i="25"/>
  <c r="K374" i="25"/>
  <c r="K372" i="25"/>
  <c r="K371" i="25"/>
  <c r="K370" i="25"/>
  <c r="K369" i="25"/>
  <c r="K368" i="25"/>
  <c r="K367" i="25"/>
  <c r="K366" i="25"/>
  <c r="K365" i="25"/>
  <c r="K364" i="25"/>
  <c r="K363" i="25"/>
  <c r="K361" i="25"/>
  <c r="K360" i="25"/>
  <c r="J360" i="25"/>
  <c r="K359" i="25"/>
  <c r="K358" i="25"/>
  <c r="K357" i="25"/>
  <c r="K356" i="25"/>
  <c r="K355" i="25"/>
  <c r="K354" i="25"/>
  <c r="K353" i="25"/>
  <c r="K352" i="25"/>
  <c r="K351" i="25"/>
  <c r="K350" i="25"/>
  <c r="K349" i="25"/>
  <c r="K348" i="25"/>
  <c r="K345" i="25"/>
  <c r="K344" i="25"/>
  <c r="K343" i="25"/>
  <c r="K342" i="25"/>
  <c r="K341" i="25"/>
  <c r="K340" i="25"/>
  <c r="K339" i="25"/>
  <c r="K338" i="25"/>
  <c r="K336" i="25"/>
  <c r="K335" i="25"/>
  <c r="K334" i="25"/>
  <c r="K333" i="25"/>
  <c r="K332" i="25"/>
  <c r="K331" i="25"/>
  <c r="K330" i="25"/>
  <c r="K329" i="25"/>
  <c r="K328" i="25"/>
  <c r="K326" i="25"/>
  <c r="K325" i="25"/>
  <c r="K324" i="25"/>
  <c r="K323" i="25"/>
  <c r="K322" i="25"/>
  <c r="K321" i="25"/>
  <c r="K320" i="25"/>
  <c r="K319" i="25"/>
  <c r="K318" i="25"/>
  <c r="K317" i="25"/>
  <c r="K316" i="25"/>
  <c r="K315" i="25"/>
  <c r="K314" i="25"/>
  <c r="K313" i="25"/>
  <c r="K311" i="25"/>
  <c r="K310" i="25"/>
  <c r="K309" i="25"/>
  <c r="K308" i="25"/>
  <c r="K307" i="25"/>
  <c r="K306" i="25"/>
  <c r="K305" i="25"/>
  <c r="K304" i="25"/>
  <c r="K303" i="25"/>
  <c r="E312" i="25"/>
  <c r="F312" i="25"/>
  <c r="G312" i="25"/>
  <c r="H312" i="25"/>
  <c r="I312" i="25"/>
  <c r="E373" i="25"/>
  <c r="G373" i="25"/>
  <c r="H373" i="25"/>
  <c r="I373" i="25"/>
  <c r="E362" i="25"/>
  <c r="F362" i="25"/>
  <c r="G362" i="25"/>
  <c r="H362" i="25"/>
  <c r="I362" i="25"/>
  <c r="E347" i="25"/>
  <c r="F347" i="25"/>
  <c r="G347" i="25"/>
  <c r="H347" i="25"/>
  <c r="I347" i="25"/>
  <c r="E337" i="25"/>
  <c r="F337" i="25"/>
  <c r="G337" i="25"/>
  <c r="H337" i="25"/>
  <c r="I337" i="25"/>
  <c r="E327" i="25"/>
  <c r="F327" i="25"/>
  <c r="G327" i="25"/>
  <c r="H327" i="25"/>
  <c r="I327" i="25"/>
  <c r="E301" i="25"/>
  <c r="G301" i="25"/>
  <c r="H301" i="25"/>
  <c r="J389" i="25"/>
  <c r="J390" i="25"/>
  <c r="J391" i="25"/>
  <c r="J388" i="25"/>
  <c r="J387" i="25"/>
  <c r="J386" i="25"/>
  <c r="J385" i="25"/>
  <c r="J384" i="25"/>
  <c r="J383" i="25"/>
  <c r="J382" i="25"/>
  <c r="J381" i="25"/>
  <c r="J380" i="25"/>
  <c r="J379" i="25"/>
  <c r="J378" i="25"/>
  <c r="J377" i="25"/>
  <c r="J376" i="25"/>
  <c r="J375" i="25"/>
  <c r="J374" i="25"/>
  <c r="J372" i="25"/>
  <c r="J371" i="25"/>
  <c r="J370" i="25"/>
  <c r="J369" i="25"/>
  <c r="J368" i="25"/>
  <c r="J367" i="25"/>
  <c r="J366" i="25"/>
  <c r="J365" i="25"/>
  <c r="J364" i="25"/>
  <c r="J363" i="25"/>
  <c r="J361" i="25"/>
  <c r="J359" i="25"/>
  <c r="J358" i="25"/>
  <c r="J357" i="25"/>
  <c r="J356" i="25"/>
  <c r="J355" i="25"/>
  <c r="J354" i="25"/>
  <c r="J353" i="25"/>
  <c r="J352" i="25"/>
  <c r="J351" i="25"/>
  <c r="J350" i="25"/>
  <c r="J349" i="25"/>
  <c r="J348" i="25"/>
  <c r="J345" i="25"/>
  <c r="J344" i="25"/>
  <c r="J343" i="25"/>
  <c r="J342" i="25"/>
  <c r="J341" i="25"/>
  <c r="J340" i="25"/>
  <c r="J339" i="25"/>
  <c r="J338" i="25"/>
  <c r="J336" i="25"/>
  <c r="J335" i="25"/>
  <c r="J334" i="25"/>
  <c r="J333" i="25"/>
  <c r="J332" i="25"/>
  <c r="J331" i="25"/>
  <c r="J330" i="25"/>
  <c r="J329" i="25"/>
  <c r="J328" i="25"/>
  <c r="J326" i="25"/>
  <c r="J325" i="25"/>
  <c r="J324" i="25"/>
  <c r="J323" i="25"/>
  <c r="J322" i="25"/>
  <c r="J321" i="25"/>
  <c r="J320" i="25"/>
  <c r="J319" i="25"/>
  <c r="J318" i="25"/>
  <c r="J317" i="25"/>
  <c r="J316" i="25"/>
  <c r="J315" i="25"/>
  <c r="J314" i="25"/>
  <c r="J313" i="25"/>
  <c r="J311" i="25"/>
  <c r="J310" i="25"/>
  <c r="J308" i="25"/>
  <c r="J307" i="25"/>
  <c r="J306" i="25"/>
  <c r="J305" i="25"/>
  <c r="J304" i="25"/>
  <c r="J303" i="25"/>
  <c r="I300" i="25" l="1"/>
  <c r="I299" i="25" s="1"/>
  <c r="K347" i="25"/>
  <c r="H346" i="25"/>
  <c r="G300" i="25"/>
  <c r="G299" i="25" s="1"/>
  <c r="G346" i="25"/>
  <c r="K337" i="25"/>
  <c r="H300" i="25"/>
  <c r="H299" i="25" s="1"/>
  <c r="K312" i="25"/>
  <c r="D337" i="25"/>
  <c r="K327" i="25"/>
  <c r="K362" i="25"/>
  <c r="F373" i="25"/>
  <c r="J327" i="25"/>
  <c r="J347" i="25"/>
  <c r="J312" i="25"/>
  <c r="J337" i="25"/>
  <c r="J362" i="25"/>
  <c r="K373" i="25"/>
  <c r="J373" i="25"/>
  <c r="F346" i="25"/>
  <c r="I346" i="25"/>
  <c r="E346" i="25"/>
  <c r="E300" i="25"/>
  <c r="E299" i="25" s="1"/>
  <c r="D373" i="25"/>
  <c r="D362" i="25"/>
  <c r="D347" i="25"/>
  <c r="D327" i="25"/>
  <c r="D312" i="25"/>
  <c r="D301" i="25"/>
  <c r="K346" i="25" l="1"/>
  <c r="J346" i="25"/>
  <c r="D346" i="25"/>
  <c r="D300" i="25"/>
  <c r="D299" i="25" s="1"/>
  <c r="E290" i="25" l="1"/>
  <c r="F290" i="25"/>
  <c r="G290" i="25"/>
  <c r="J295" i="25"/>
  <c r="J293" i="25"/>
  <c r="J292" i="25"/>
  <c r="J287" i="25"/>
  <c r="J286" i="25"/>
  <c r="J283" i="25"/>
  <c r="J279" i="25"/>
  <c r="J273" i="25"/>
  <c r="J269" i="25"/>
  <c r="J268" i="25"/>
  <c r="J266" i="25"/>
  <c r="J265" i="25"/>
  <c r="J262" i="25"/>
  <c r="J261" i="25"/>
  <c r="J259" i="25"/>
  <c r="J256" i="25"/>
  <c r="J252" i="25"/>
  <c r="J251" i="25"/>
  <c r="J248" i="25"/>
  <c r="J245" i="25"/>
  <c r="J244" i="25"/>
  <c r="J243" i="25"/>
  <c r="J239" i="25"/>
  <c r="J238" i="25"/>
  <c r="J237" i="25"/>
  <c r="J236" i="25"/>
  <c r="J234" i="25"/>
  <c r="J233" i="25"/>
  <c r="J232" i="25"/>
  <c r="J231" i="25"/>
  <c r="J230" i="25"/>
  <c r="J227" i="25"/>
  <c r="J226" i="25"/>
  <c r="J224" i="25"/>
  <c r="J221" i="25"/>
  <c r="J220" i="25"/>
  <c r="J219" i="25"/>
  <c r="J213" i="25"/>
  <c r="J210" i="25"/>
  <c r="J208" i="25"/>
  <c r="J207" i="25"/>
  <c r="J204" i="25"/>
  <c r="J203" i="25"/>
  <c r="J202" i="25"/>
  <c r="J201" i="25"/>
  <c r="J200" i="25"/>
  <c r="J198" i="25"/>
  <c r="J197" i="25"/>
  <c r="J196" i="25"/>
  <c r="J194" i="25"/>
  <c r="J193" i="25"/>
  <c r="J192" i="25"/>
  <c r="J191" i="25"/>
  <c r="J190" i="25"/>
  <c r="J189" i="25"/>
  <c r="J188" i="25"/>
  <c r="J187" i="25"/>
  <c r="J186" i="25"/>
  <c r="J183" i="25"/>
  <c r="J182" i="25"/>
  <c r="E284" i="25"/>
  <c r="E281" i="25" s="1"/>
  <c r="G284" i="25"/>
  <c r="G281" i="25" s="1"/>
  <c r="H284" i="25"/>
  <c r="H281" i="25" s="1"/>
  <c r="I284" i="25"/>
  <c r="I281" i="25" s="1"/>
  <c r="E278" i="25"/>
  <c r="F278" i="25"/>
  <c r="G278" i="25"/>
  <c r="H278" i="25"/>
  <c r="I278" i="25"/>
  <c r="E271" i="25"/>
  <c r="F271" i="25"/>
  <c r="G271" i="25"/>
  <c r="H271" i="25"/>
  <c r="I271" i="25"/>
  <c r="E264" i="25"/>
  <c r="F264" i="25"/>
  <c r="G264" i="25"/>
  <c r="H264" i="25"/>
  <c r="I264" i="25"/>
  <c r="E257" i="25"/>
  <c r="F257" i="25"/>
  <c r="G257" i="25"/>
  <c r="H257" i="25"/>
  <c r="I257" i="25"/>
  <c r="E250" i="25"/>
  <c r="E249" i="25" s="1"/>
  <c r="F250" i="25"/>
  <c r="G250" i="25"/>
  <c r="G249" i="25" s="1"/>
  <c r="H250" i="25"/>
  <c r="H249" i="25" s="1"/>
  <c r="I250" i="25"/>
  <c r="I249" i="25" s="1"/>
  <c r="F249" i="25"/>
  <c r="E240" i="25"/>
  <c r="F240" i="25"/>
  <c r="G240" i="25"/>
  <c r="E229" i="25"/>
  <c r="F229" i="25"/>
  <c r="G229" i="25"/>
  <c r="H229" i="25"/>
  <c r="I229" i="25"/>
  <c r="E225" i="25"/>
  <c r="F225" i="25"/>
  <c r="G225" i="25"/>
  <c r="E222" i="25"/>
  <c r="F222" i="25"/>
  <c r="G222" i="25"/>
  <c r="H222" i="25"/>
  <c r="I222" i="25"/>
  <c r="E217" i="25"/>
  <c r="E209" i="25" s="1"/>
  <c r="F217" i="25"/>
  <c r="F209" i="25" s="1"/>
  <c r="G217" i="25"/>
  <c r="G209" i="25" s="1"/>
  <c r="H217" i="25"/>
  <c r="H209" i="25" s="1"/>
  <c r="I217" i="25"/>
  <c r="I209" i="25" s="1"/>
  <c r="E205" i="25"/>
  <c r="F205" i="25"/>
  <c r="G205" i="25"/>
  <c r="H205" i="25"/>
  <c r="I205" i="25"/>
  <c r="E195" i="25"/>
  <c r="F195" i="25"/>
  <c r="G195" i="25"/>
  <c r="H195" i="25"/>
  <c r="I195" i="25"/>
  <c r="E181" i="25"/>
  <c r="F181" i="25"/>
  <c r="G181" i="25"/>
  <c r="J150" i="25"/>
  <c r="J149" i="25"/>
  <c r="J148" i="25"/>
  <c r="J147" i="25"/>
  <c r="J163" i="25"/>
  <c r="J174" i="25"/>
  <c r="J175" i="25"/>
  <c r="J176" i="25"/>
  <c r="J164" i="25"/>
  <c r="F127" i="25"/>
  <c r="J177" i="25"/>
  <c r="D171" i="25"/>
  <c r="J166" i="25"/>
  <c r="J165" i="25"/>
  <c r="J157" i="25"/>
  <c r="J156" i="25"/>
  <c r="J155" i="25"/>
  <c r="J154" i="25"/>
  <c r="J153" i="25"/>
  <c r="J152" i="25"/>
  <c r="J142" i="25"/>
  <c r="J141" i="25"/>
  <c r="J140" i="25"/>
  <c r="J135" i="25"/>
  <c r="J134" i="25"/>
  <c r="J133" i="25"/>
  <c r="J132" i="25"/>
  <c r="J130" i="25"/>
  <c r="J126" i="25"/>
  <c r="I171" i="25"/>
  <c r="H171" i="25"/>
  <c r="G171" i="25"/>
  <c r="G167" i="25" s="1"/>
  <c r="E171" i="25"/>
  <c r="E167" i="25" s="1"/>
  <c r="G158" i="25"/>
  <c r="E158" i="25"/>
  <c r="I145" i="25"/>
  <c r="H145" i="25"/>
  <c r="G145" i="25"/>
  <c r="G144" i="25" s="1"/>
  <c r="F145" i="25"/>
  <c r="F144" i="25" s="1"/>
  <c r="E145" i="25"/>
  <c r="E144" i="25" s="1"/>
  <c r="I131" i="25"/>
  <c r="G131" i="25"/>
  <c r="F131" i="25"/>
  <c r="E131" i="25"/>
  <c r="I127" i="25"/>
  <c r="I120" i="25" s="1"/>
  <c r="H127" i="25"/>
  <c r="G127" i="25"/>
  <c r="E127" i="25"/>
  <c r="G124" i="25"/>
  <c r="F124" i="25"/>
  <c r="E124" i="25"/>
  <c r="E121" i="25"/>
  <c r="F121" i="25"/>
  <c r="G121" i="25"/>
  <c r="G112" i="25"/>
  <c r="F112" i="25"/>
  <c r="E112" i="25"/>
  <c r="I107" i="25"/>
  <c r="H107" i="25"/>
  <c r="G107" i="25"/>
  <c r="F107" i="25"/>
  <c r="E107" i="25"/>
  <c r="J101" i="25"/>
  <c r="J102" i="25"/>
  <c r="J100" i="25"/>
  <c r="E104" i="25"/>
  <c r="F104" i="25"/>
  <c r="G104" i="25"/>
  <c r="H104" i="25"/>
  <c r="I104" i="25"/>
  <c r="J92" i="25"/>
  <c r="J91" i="25"/>
  <c r="J89" i="25"/>
  <c r="I81" i="25"/>
  <c r="H81" i="25"/>
  <c r="G81" i="25"/>
  <c r="F81" i="25"/>
  <c r="E81" i="25"/>
  <c r="I74" i="25"/>
  <c r="H74" i="25"/>
  <c r="G74" i="25"/>
  <c r="F74" i="25"/>
  <c r="E74" i="25"/>
  <c r="I71" i="25"/>
  <c r="H71" i="25"/>
  <c r="G71" i="25"/>
  <c r="F71" i="25"/>
  <c r="E71" i="25"/>
  <c r="J69" i="25"/>
  <c r="J65" i="25"/>
  <c r="I64" i="25"/>
  <c r="H64" i="25"/>
  <c r="G64" i="25"/>
  <c r="F64" i="25"/>
  <c r="E64" i="25"/>
  <c r="I54" i="25"/>
  <c r="H54" i="25"/>
  <c r="G54" i="25"/>
  <c r="F54" i="25"/>
  <c r="E54" i="25"/>
  <c r="I49" i="25"/>
  <c r="I44" i="25" s="1"/>
  <c r="H49" i="25"/>
  <c r="H44" i="25" s="1"/>
  <c r="G49" i="25"/>
  <c r="G44" i="25" s="1"/>
  <c r="F49" i="25"/>
  <c r="E49" i="25"/>
  <c r="E44" i="25" s="1"/>
  <c r="I35" i="25"/>
  <c r="H35" i="25"/>
  <c r="G35" i="25"/>
  <c r="F35" i="25"/>
  <c r="E35" i="25"/>
  <c r="I32" i="25"/>
  <c r="H32" i="25"/>
  <c r="G32" i="25"/>
  <c r="F32" i="25"/>
  <c r="E32" i="25"/>
  <c r="I28" i="25"/>
  <c r="H28" i="25"/>
  <c r="G28" i="25"/>
  <c r="F28" i="25"/>
  <c r="E28" i="25"/>
  <c r="I25" i="25"/>
  <c r="H25" i="25"/>
  <c r="G25" i="25"/>
  <c r="F25" i="25"/>
  <c r="E25" i="25"/>
  <c r="G19" i="25"/>
  <c r="F19" i="25"/>
  <c r="E19" i="25"/>
  <c r="J46" i="25"/>
  <c r="J98" i="25"/>
  <c r="J96" i="25"/>
  <c r="E12" i="25"/>
  <c r="F12" i="25"/>
  <c r="G12" i="25"/>
  <c r="J117" i="25"/>
  <c r="J116" i="25"/>
  <c r="J111" i="25"/>
  <c r="J110" i="25"/>
  <c r="J109" i="25"/>
  <c r="J103" i="25"/>
  <c r="J99" i="25"/>
  <c r="J85" i="25"/>
  <c r="J84" i="25"/>
  <c r="J83" i="25"/>
  <c r="J80" i="25"/>
  <c r="J79" i="25"/>
  <c r="J77" i="25"/>
  <c r="J76" i="25"/>
  <c r="J75" i="25"/>
  <c r="J73" i="25"/>
  <c r="J72" i="25"/>
  <c r="J62" i="25"/>
  <c r="J59" i="25"/>
  <c r="J58" i="25"/>
  <c r="J57" i="25"/>
  <c r="J56" i="25"/>
  <c r="J55" i="25"/>
  <c r="J53" i="25"/>
  <c r="J52" i="25"/>
  <c r="J50" i="25"/>
  <c r="J48" i="25"/>
  <c r="J43" i="25"/>
  <c r="J42" i="25"/>
  <c r="J41" i="25"/>
  <c r="J40" i="25"/>
  <c r="J39" i="25"/>
  <c r="J38" i="25"/>
  <c r="J37" i="25"/>
  <c r="J36" i="25"/>
  <c r="J34" i="25"/>
  <c r="J33" i="25"/>
  <c r="J31" i="25"/>
  <c r="J30" i="25"/>
  <c r="J29" i="25"/>
  <c r="J27" i="25"/>
  <c r="J26" i="25"/>
  <c r="J23" i="25"/>
  <c r="J22" i="25"/>
  <c r="J21" i="25"/>
  <c r="J20" i="25"/>
  <c r="J14" i="25"/>
  <c r="J15" i="25"/>
  <c r="J16" i="25"/>
  <c r="J17" i="25"/>
  <c r="J18" i="25"/>
  <c r="J13" i="25"/>
  <c r="K159" i="25"/>
  <c r="J1399" i="25"/>
  <c r="K1397" i="25"/>
  <c r="J1397" i="25"/>
  <c r="K1396" i="25"/>
  <c r="K1394" i="25"/>
  <c r="J1394" i="25"/>
  <c r="K1393" i="25"/>
  <c r="J1393" i="25"/>
  <c r="K1389" i="25"/>
  <c r="J1389" i="25"/>
  <c r="K1387" i="25"/>
  <c r="J1387" i="25"/>
  <c r="K1383" i="25"/>
  <c r="J1383" i="25"/>
  <c r="K1382" i="25"/>
  <c r="J1382" i="25"/>
  <c r="K1381" i="25"/>
  <c r="J1381" i="25"/>
  <c r="K1380" i="25"/>
  <c r="J1380" i="25"/>
  <c r="K1379" i="25"/>
  <c r="J1379" i="25"/>
  <c r="K1378" i="25"/>
  <c r="J1378" i="25"/>
  <c r="K1377" i="25"/>
  <c r="J1377" i="25"/>
  <c r="K1376" i="25"/>
  <c r="J1376" i="25"/>
  <c r="K1374" i="25"/>
  <c r="J1374" i="25"/>
  <c r="K1370" i="25"/>
  <c r="J1370" i="25"/>
  <c r="K1369" i="25"/>
  <c r="J1369" i="25"/>
  <c r="K1368" i="25"/>
  <c r="J1368" i="25"/>
  <c r="K1363" i="25"/>
  <c r="J1363" i="25"/>
  <c r="K1360" i="25"/>
  <c r="K1359" i="25" s="1"/>
  <c r="J1360" i="25"/>
  <c r="J1359" i="25" s="1"/>
  <c r="K1358" i="25"/>
  <c r="J1358" i="25"/>
  <c r="K1357" i="25"/>
  <c r="J1357" i="25"/>
  <c r="K1354" i="25"/>
  <c r="J1354" i="25"/>
  <c r="K1349" i="25"/>
  <c r="J1349" i="25"/>
  <c r="K1348" i="25"/>
  <c r="K1345" i="25"/>
  <c r="J1345" i="25"/>
  <c r="K1344" i="25"/>
  <c r="J1344" i="25"/>
  <c r="K1343" i="25"/>
  <c r="J1343" i="25"/>
  <c r="K1340" i="25"/>
  <c r="J1340" i="25"/>
  <c r="K1339" i="25"/>
  <c r="J1339" i="25"/>
  <c r="K1337" i="25"/>
  <c r="J1337" i="25"/>
  <c r="K1336" i="25"/>
  <c r="J1336" i="25"/>
  <c r="K1334" i="25"/>
  <c r="J1334" i="25"/>
  <c r="K1332" i="25"/>
  <c r="J1332" i="25"/>
  <c r="K1328" i="25"/>
  <c r="J1328" i="25"/>
  <c r="J1327" i="25"/>
  <c r="K1324" i="25"/>
  <c r="J1324" i="25"/>
  <c r="K1323" i="25"/>
  <c r="J1323" i="25"/>
  <c r="K1322" i="25"/>
  <c r="J1322" i="25"/>
  <c r="K1320" i="25"/>
  <c r="J1320" i="25"/>
  <c r="J1319" i="25"/>
  <c r="K1316" i="25"/>
  <c r="J1316" i="25"/>
  <c r="K1315" i="25"/>
  <c r="J1315" i="25"/>
  <c r="K1313" i="25"/>
  <c r="J1313" i="25"/>
  <c r="K1311" i="25"/>
  <c r="J1311" i="25"/>
  <c r="K1310" i="25"/>
  <c r="J1310" i="25"/>
  <c r="K1308" i="25"/>
  <c r="J1308" i="25"/>
  <c r="K1307" i="25"/>
  <c r="J1307" i="25"/>
  <c r="K1306" i="25"/>
  <c r="J1306" i="25"/>
  <c r="K1305" i="25"/>
  <c r="J1305" i="25"/>
  <c r="K1304" i="25"/>
  <c r="J1304" i="25"/>
  <c r="J1303" i="25"/>
  <c r="K1299" i="25"/>
  <c r="J1299" i="25"/>
  <c r="J1298" i="25"/>
  <c r="K1297" i="25"/>
  <c r="J1297" i="25"/>
  <c r="K1295" i="25"/>
  <c r="J1295" i="25"/>
  <c r="K1294" i="25"/>
  <c r="J1294" i="25"/>
  <c r="K1293" i="25"/>
  <c r="J1293" i="25"/>
  <c r="K1292" i="25"/>
  <c r="J1292" i="25"/>
  <c r="J1291" i="25"/>
  <c r="K1289" i="25"/>
  <c r="K1288" i="25" s="1"/>
  <c r="J1289" i="25"/>
  <c r="J1288" i="25" s="1"/>
  <c r="K1287" i="25"/>
  <c r="J1287" i="25"/>
  <c r="K1286" i="25"/>
  <c r="J1286" i="25"/>
  <c r="K1285" i="25"/>
  <c r="J1285" i="25"/>
  <c r="K1284" i="25"/>
  <c r="J1284" i="25"/>
  <c r="K1282" i="25"/>
  <c r="J1282" i="25"/>
  <c r="K1281" i="25"/>
  <c r="J1281" i="25"/>
  <c r="K1279" i="25"/>
  <c r="J1279" i="25"/>
  <c r="K1278" i="25"/>
  <c r="J1278" i="25"/>
  <c r="K1274" i="25"/>
  <c r="J1274" i="25"/>
  <c r="K1273" i="25"/>
  <c r="J1273" i="25"/>
  <c r="K1272" i="25"/>
  <c r="J1272" i="25"/>
  <c r="K1271" i="25"/>
  <c r="J1271" i="25"/>
  <c r="K1268" i="25"/>
  <c r="J1268" i="25"/>
  <c r="K1266" i="25"/>
  <c r="J1266" i="25"/>
  <c r="K1265" i="25"/>
  <c r="J1265" i="25"/>
  <c r="K1264" i="25"/>
  <c r="J1264" i="25"/>
  <c r="K1263" i="25"/>
  <c r="K1261" i="25"/>
  <c r="J1261" i="25"/>
  <c r="K1260" i="25"/>
  <c r="J1260" i="25"/>
  <c r="K1258" i="25"/>
  <c r="J1258" i="25"/>
  <c r="K1257" i="25"/>
  <c r="J1257" i="25"/>
  <c r="K1256" i="25"/>
  <c r="J1256" i="25"/>
  <c r="K1254" i="25"/>
  <c r="J1254" i="25"/>
  <c r="K1252" i="25"/>
  <c r="J1252" i="25"/>
  <c r="K1251" i="25"/>
  <c r="J1251" i="25"/>
  <c r="K1248" i="25"/>
  <c r="J1248" i="25"/>
  <c r="K1247" i="25"/>
  <c r="J1247" i="25"/>
  <c r="K1245" i="25"/>
  <c r="J1245" i="25"/>
  <c r="K1244" i="25"/>
  <c r="J1244" i="25"/>
  <c r="K1242" i="25"/>
  <c r="J1242" i="25"/>
  <c r="K1241" i="25"/>
  <c r="J1241" i="25"/>
  <c r="K1240" i="25"/>
  <c r="J1240" i="25"/>
  <c r="K1238" i="25"/>
  <c r="J1238" i="25"/>
  <c r="K1237" i="25"/>
  <c r="J1237" i="25"/>
  <c r="K1235" i="25"/>
  <c r="J1235" i="25"/>
  <c r="K1234" i="25"/>
  <c r="K1232" i="25"/>
  <c r="J1232" i="25"/>
  <c r="K1231" i="25"/>
  <c r="J1231" i="25"/>
  <c r="K1229" i="25"/>
  <c r="J1229" i="25"/>
  <c r="K1228" i="25"/>
  <c r="J1228" i="25"/>
  <c r="K1227" i="25"/>
  <c r="J1227" i="25"/>
  <c r="K1226" i="25"/>
  <c r="J1226" i="25"/>
  <c r="K1225" i="25"/>
  <c r="J1225" i="25"/>
  <c r="K1224" i="25"/>
  <c r="J1224" i="25"/>
  <c r="K1222" i="25"/>
  <c r="J1222" i="25"/>
  <c r="K1221" i="25"/>
  <c r="J1221" i="25"/>
  <c r="K1219" i="25"/>
  <c r="J1219" i="25"/>
  <c r="K1218" i="25"/>
  <c r="J1218" i="25"/>
  <c r="K1215" i="25"/>
  <c r="J1215" i="25"/>
  <c r="K1214" i="25"/>
  <c r="J1214" i="25"/>
  <c r="K1212" i="25"/>
  <c r="J1212" i="25"/>
  <c r="K1211" i="25"/>
  <c r="J1211" i="25"/>
  <c r="K1207" i="25"/>
  <c r="J1207" i="25"/>
  <c r="K1206" i="25"/>
  <c r="J1206" i="25"/>
  <c r="K1204" i="25"/>
  <c r="J1204" i="25"/>
  <c r="K1203" i="25"/>
  <c r="J1203" i="25"/>
  <c r="K1199" i="25"/>
  <c r="J1199" i="25"/>
  <c r="K1198" i="25"/>
  <c r="J1198" i="25"/>
  <c r="K1196" i="25"/>
  <c r="K1195" i="25" s="1"/>
  <c r="J1196" i="25"/>
  <c r="K1192" i="25"/>
  <c r="K1191" i="25" s="1"/>
  <c r="J1192" i="25"/>
  <c r="K1190" i="25"/>
  <c r="K1189" i="25" s="1"/>
  <c r="J1190" i="25"/>
  <c r="K1188" i="25"/>
  <c r="K1187" i="25" s="1"/>
  <c r="J1188" i="25"/>
  <c r="K1186" i="25"/>
  <c r="K1185" i="25" s="1"/>
  <c r="J1186" i="25"/>
  <c r="K1184" i="25"/>
  <c r="J1184" i="25"/>
  <c r="K1183" i="25"/>
  <c r="J1183" i="25"/>
  <c r="K1182" i="25"/>
  <c r="J1182" i="25"/>
  <c r="K1180" i="25"/>
  <c r="J1180" i="25"/>
  <c r="K1179" i="25"/>
  <c r="J1179" i="25"/>
  <c r="K1177" i="25"/>
  <c r="K1176" i="25" s="1"/>
  <c r="J1177" i="25"/>
  <c r="K1175" i="25"/>
  <c r="K1174" i="25" s="1"/>
  <c r="J1175" i="25"/>
  <c r="K1172" i="25"/>
  <c r="J1172" i="25"/>
  <c r="K1170" i="25"/>
  <c r="K1169" i="25" s="1"/>
  <c r="J1170" i="25"/>
  <c r="K1166" i="25"/>
  <c r="J1166" i="25"/>
  <c r="J1165" i="25"/>
  <c r="K1164" i="25"/>
  <c r="J1164" i="25"/>
  <c r="K1163" i="25"/>
  <c r="J1163" i="25"/>
  <c r="K1158" i="25"/>
  <c r="K1157" i="25" s="1"/>
  <c r="J1158" i="25"/>
  <c r="K1156" i="25"/>
  <c r="J1156" i="25"/>
  <c r="K1155" i="25"/>
  <c r="K1153" i="25"/>
  <c r="J1153" i="25"/>
  <c r="K1152" i="25"/>
  <c r="J1152" i="25"/>
  <c r="K1151" i="25"/>
  <c r="J1151" i="25"/>
  <c r="K1148" i="25"/>
  <c r="J1148" i="25"/>
  <c r="K1147" i="25"/>
  <c r="J1147" i="25"/>
  <c r="K1144" i="25"/>
  <c r="J1144" i="25"/>
  <c r="K1143" i="25"/>
  <c r="J1143" i="25"/>
  <c r="K1139" i="25"/>
  <c r="J1139" i="25"/>
  <c r="K1133" i="25"/>
  <c r="K1129" i="25"/>
  <c r="J1129" i="25"/>
  <c r="K1128" i="25"/>
  <c r="J1128" i="25"/>
  <c r="K1127" i="25"/>
  <c r="J1127" i="25"/>
  <c r="K1126" i="25"/>
  <c r="K1124" i="25"/>
  <c r="J1124" i="25"/>
  <c r="K1123" i="25"/>
  <c r="J1123" i="25"/>
  <c r="K1122" i="25"/>
  <c r="J1122" i="25"/>
  <c r="K1121" i="25"/>
  <c r="J1121" i="25"/>
  <c r="K1119" i="25"/>
  <c r="J1119" i="25"/>
  <c r="K1118" i="25"/>
  <c r="J1118" i="25"/>
  <c r="K1116" i="25"/>
  <c r="J1116" i="25"/>
  <c r="K1115" i="25"/>
  <c r="J1115" i="25"/>
  <c r="K1114" i="25"/>
  <c r="J1114" i="25"/>
  <c r="K1113" i="25"/>
  <c r="K1111" i="25"/>
  <c r="J1111" i="25"/>
  <c r="K1110" i="25"/>
  <c r="J1110" i="25"/>
  <c r="K1109" i="25"/>
  <c r="J1109" i="25"/>
  <c r="K1106" i="25"/>
  <c r="J1106" i="25"/>
  <c r="K1105" i="25"/>
  <c r="J1105" i="25"/>
  <c r="K1102" i="25"/>
  <c r="J1102" i="25"/>
  <c r="K1101" i="25"/>
  <c r="J1101" i="25"/>
  <c r="K1100" i="25"/>
  <c r="J1100" i="25"/>
  <c r="K1098" i="25"/>
  <c r="J1098" i="25"/>
  <c r="K1096" i="25"/>
  <c r="J1096" i="25"/>
  <c r="K1095" i="25"/>
  <c r="J1095" i="25"/>
  <c r="K1093" i="25"/>
  <c r="J1093" i="25"/>
  <c r="K1092" i="25"/>
  <c r="J1092" i="25"/>
  <c r="K1091" i="25"/>
  <c r="J1091" i="25"/>
  <c r="K1090" i="25"/>
  <c r="K1088" i="25"/>
  <c r="J1088" i="25"/>
  <c r="K1086" i="25"/>
  <c r="J1086" i="25"/>
  <c r="K1085" i="25"/>
  <c r="J1085" i="25"/>
  <c r="K1083" i="25"/>
  <c r="J1083" i="25"/>
  <c r="K1081" i="25"/>
  <c r="J1081" i="25"/>
  <c r="K1080" i="25"/>
  <c r="J1080" i="25"/>
  <c r="K1078" i="25"/>
  <c r="J1078" i="25"/>
  <c r="K1076" i="25"/>
  <c r="J1076" i="25"/>
  <c r="K1075" i="25"/>
  <c r="J1075" i="25"/>
  <c r="K1071" i="25"/>
  <c r="J1071" i="25"/>
  <c r="K1070" i="25"/>
  <c r="K1068" i="25"/>
  <c r="J1068" i="25"/>
  <c r="K1066" i="25"/>
  <c r="J1066" i="25"/>
  <c r="J1062" i="25"/>
  <c r="K1061" i="25"/>
  <c r="J1061" i="25"/>
  <c r="K1060" i="25"/>
  <c r="J1060" i="25"/>
  <c r="K1058" i="25"/>
  <c r="J1058" i="25"/>
  <c r="K1057" i="25"/>
  <c r="J1057" i="25"/>
  <c r="K1056" i="25"/>
  <c r="J1056" i="25"/>
  <c r="K1052" i="25"/>
  <c r="J1052" i="25"/>
  <c r="K1051" i="25"/>
  <c r="J1051" i="25"/>
  <c r="K1050" i="25"/>
  <c r="J1050" i="25"/>
  <c r="K1046" i="25"/>
  <c r="J1046" i="25"/>
  <c r="K1045" i="25"/>
  <c r="J1045" i="25"/>
  <c r="K1044" i="25"/>
  <c r="J1044" i="25"/>
  <c r="K1041" i="25"/>
  <c r="J1041" i="25"/>
  <c r="K1035" i="25"/>
  <c r="J1035" i="25"/>
  <c r="K1034" i="25"/>
  <c r="J1034" i="25"/>
  <c r="K1033" i="25"/>
  <c r="J1033" i="25"/>
  <c r="K1031" i="25"/>
  <c r="J1031" i="25"/>
  <c r="K1030" i="25"/>
  <c r="J1030" i="25"/>
  <c r="K1028" i="25"/>
  <c r="J1028" i="25"/>
  <c r="K1027" i="25"/>
  <c r="J1027" i="25"/>
  <c r="K1025" i="25"/>
  <c r="J1025" i="25"/>
  <c r="K1024" i="25"/>
  <c r="J1024" i="25"/>
  <c r="K1023" i="25"/>
  <c r="J1023" i="25"/>
  <c r="K1021" i="25"/>
  <c r="J1021" i="25"/>
  <c r="K1018" i="25"/>
  <c r="J1018" i="25"/>
  <c r="K1017" i="25"/>
  <c r="J1017" i="25"/>
  <c r="K1016" i="25"/>
  <c r="J1016" i="25"/>
  <c r="K1015" i="25"/>
  <c r="J1015" i="25"/>
  <c r="K1014" i="25"/>
  <c r="J1014" i="25"/>
  <c r="K1013" i="25"/>
  <c r="J1013" i="25"/>
  <c r="K1012" i="25"/>
  <c r="J1012" i="25"/>
  <c r="K1011" i="25"/>
  <c r="J1011" i="25"/>
  <c r="K1009" i="25"/>
  <c r="J1009" i="25"/>
  <c r="K1008" i="25"/>
  <c r="J1008" i="25"/>
  <c r="K1006" i="25"/>
  <c r="J1006" i="25"/>
  <c r="K1005" i="25"/>
  <c r="K1003" i="25"/>
  <c r="J1003" i="25"/>
  <c r="K1002" i="25"/>
  <c r="K999" i="25"/>
  <c r="J999" i="25"/>
  <c r="K998" i="25"/>
  <c r="J998" i="25"/>
  <c r="K995" i="25"/>
  <c r="J995" i="25"/>
  <c r="J990" i="25"/>
  <c r="K987" i="25"/>
  <c r="J987" i="25"/>
  <c r="K986" i="25"/>
  <c r="J986" i="25"/>
  <c r="K985" i="25"/>
  <c r="J985" i="25"/>
  <c r="J982" i="25"/>
  <c r="K981" i="25"/>
  <c r="J981" i="25"/>
  <c r="K980" i="25"/>
  <c r="J980" i="25"/>
  <c r="K977" i="25"/>
  <c r="J977" i="25"/>
  <c r="K976" i="25"/>
  <c r="J976" i="25"/>
  <c r="K975" i="25"/>
  <c r="J975" i="25"/>
  <c r="K974" i="25"/>
  <c r="J974" i="25"/>
  <c r="K972" i="25"/>
  <c r="J972" i="25"/>
  <c r="K971" i="25"/>
  <c r="J971" i="25"/>
  <c r="K970" i="25"/>
  <c r="J970" i="25"/>
  <c r="K969" i="25"/>
  <c r="J969" i="25"/>
  <c r="K967" i="25"/>
  <c r="J967" i="25"/>
  <c r="K966" i="25"/>
  <c r="J966" i="25"/>
  <c r="K964" i="25"/>
  <c r="J964" i="25"/>
  <c r="K963" i="25"/>
  <c r="J963" i="25"/>
  <c r="K962" i="25"/>
  <c r="J962" i="25"/>
  <c r="K961" i="25"/>
  <c r="J961" i="25"/>
  <c r="K960" i="25"/>
  <c r="J960" i="25"/>
  <c r="K959" i="25"/>
  <c r="J959" i="25"/>
  <c r="K958" i="25"/>
  <c r="J958" i="25"/>
  <c r="K957" i="25"/>
  <c r="J957" i="25"/>
  <c r="K956" i="25"/>
  <c r="J956" i="25"/>
  <c r="K954" i="25"/>
  <c r="J954" i="25"/>
  <c r="K953" i="25"/>
  <c r="J953" i="25"/>
  <c r="K952" i="25"/>
  <c r="J952" i="25"/>
  <c r="K951" i="25"/>
  <c r="J951" i="25"/>
  <c r="K950" i="25"/>
  <c r="J950" i="25"/>
  <c r="K949" i="25"/>
  <c r="J949" i="25"/>
  <c r="K948" i="25"/>
  <c r="J948" i="25"/>
  <c r="K947" i="25"/>
  <c r="J947" i="25"/>
  <c r="K946" i="25"/>
  <c r="J946" i="25"/>
  <c r="K945" i="25"/>
  <c r="J945" i="25"/>
  <c r="K944" i="25"/>
  <c r="J944" i="25"/>
  <c r="K943" i="25"/>
  <c r="J943" i="25"/>
  <c r="K942" i="25"/>
  <c r="J942" i="25"/>
  <c r="K941" i="25"/>
  <c r="J941" i="25"/>
  <c r="K940" i="25"/>
  <c r="J940" i="25"/>
  <c r="K939" i="25"/>
  <c r="J939" i="25"/>
  <c r="K938" i="25"/>
  <c r="J938" i="25"/>
  <c r="K936" i="25"/>
  <c r="J936" i="25"/>
  <c r="K935" i="25"/>
  <c r="J935" i="25"/>
  <c r="K934" i="25"/>
  <c r="J934" i="25"/>
  <c r="K933" i="25"/>
  <c r="J933" i="25"/>
  <c r="K932" i="25"/>
  <c r="J932" i="25"/>
  <c r="K931" i="25"/>
  <c r="J931" i="25"/>
  <c r="K930" i="25"/>
  <c r="J930" i="25"/>
  <c r="K929" i="25"/>
  <c r="J929" i="25"/>
  <c r="K928" i="25"/>
  <c r="J928" i="25"/>
  <c r="K926" i="25"/>
  <c r="J926" i="25"/>
  <c r="K925" i="25"/>
  <c r="J925" i="25"/>
  <c r="K924" i="25"/>
  <c r="J924" i="25"/>
  <c r="K923" i="25"/>
  <c r="J923" i="25"/>
  <c r="K922" i="25"/>
  <c r="J922" i="25"/>
  <c r="K921" i="25"/>
  <c r="J921" i="25"/>
  <c r="K920" i="25"/>
  <c r="J920" i="25"/>
  <c r="K919" i="25"/>
  <c r="J919" i="25"/>
  <c r="K918" i="25"/>
  <c r="J918" i="25"/>
  <c r="K917" i="25"/>
  <c r="J917" i="25"/>
  <c r="K916" i="25"/>
  <c r="J916" i="25"/>
  <c r="K915" i="25"/>
  <c r="J915" i="25"/>
  <c r="K914" i="25"/>
  <c r="J914" i="25"/>
  <c r="K913" i="25"/>
  <c r="J913" i="25"/>
  <c r="K911" i="25"/>
  <c r="J911" i="25"/>
  <c r="K910" i="25"/>
  <c r="J910" i="25"/>
  <c r="K909" i="25"/>
  <c r="J909" i="25"/>
  <c r="K908" i="25"/>
  <c r="J908" i="25"/>
  <c r="K906" i="25"/>
  <c r="J906" i="25"/>
  <c r="K905" i="25"/>
  <c r="J905" i="25"/>
  <c r="K904" i="25"/>
  <c r="J904" i="25"/>
  <c r="K903" i="25"/>
  <c r="J903" i="25"/>
  <c r="K902" i="25"/>
  <c r="J902" i="25"/>
  <c r="K900" i="25"/>
  <c r="J900" i="25"/>
  <c r="K899" i="25"/>
  <c r="J899" i="25"/>
  <c r="K898" i="25"/>
  <c r="J898" i="25"/>
  <c r="K897" i="25"/>
  <c r="J897" i="25"/>
  <c r="K896" i="25"/>
  <c r="J896" i="25"/>
  <c r="K895" i="25"/>
  <c r="J895" i="25"/>
  <c r="K894" i="25"/>
  <c r="J894" i="25"/>
  <c r="K893" i="25"/>
  <c r="J893" i="25"/>
  <c r="K892" i="25"/>
  <c r="J892" i="25"/>
  <c r="K660" i="25"/>
  <c r="J660" i="25"/>
  <c r="K659" i="25"/>
  <c r="J659" i="25"/>
  <c r="K658" i="25"/>
  <c r="J658" i="25"/>
  <c r="K655" i="25"/>
  <c r="J655" i="25"/>
  <c r="K654" i="25"/>
  <c r="J654" i="25"/>
  <c r="K653" i="25"/>
  <c r="J653" i="25"/>
  <c r="K650" i="25"/>
  <c r="K649" i="25" s="1"/>
  <c r="J650" i="25"/>
  <c r="K648" i="25"/>
  <c r="J648" i="25"/>
  <c r="K646" i="25"/>
  <c r="J646" i="25"/>
  <c r="K644" i="25"/>
  <c r="J644" i="25"/>
  <c r="K643" i="25"/>
  <c r="J643" i="25"/>
  <c r="K642" i="25"/>
  <c r="J642" i="25"/>
  <c r="K641" i="25"/>
  <c r="K636" i="25"/>
  <c r="J636" i="25"/>
  <c r="K635" i="25"/>
  <c r="K633" i="25"/>
  <c r="J633" i="25"/>
  <c r="K632" i="25"/>
  <c r="J632" i="25"/>
  <c r="K629" i="25"/>
  <c r="J629" i="25"/>
  <c r="K628" i="25"/>
  <c r="J628" i="25"/>
  <c r="K627" i="25"/>
  <c r="K625" i="25"/>
  <c r="J625" i="25"/>
  <c r="K623" i="25"/>
  <c r="J623" i="25"/>
  <c r="K622" i="25"/>
  <c r="J622" i="25"/>
  <c r="K620" i="25"/>
  <c r="J620" i="25"/>
  <c r="K619" i="25"/>
  <c r="K617" i="25"/>
  <c r="J617" i="25"/>
  <c r="K616" i="25"/>
  <c r="J616" i="25"/>
  <c r="K614" i="25"/>
  <c r="J614" i="25"/>
  <c r="K613" i="25"/>
  <c r="J613" i="25"/>
  <c r="K611" i="25"/>
  <c r="J611" i="25"/>
  <c r="K609" i="25"/>
  <c r="J609" i="25"/>
  <c r="K607" i="25"/>
  <c r="J607" i="25"/>
  <c r="K604" i="25"/>
  <c r="J604" i="25"/>
  <c r="K602" i="25"/>
  <c r="J602" i="25"/>
  <c r="K601" i="25"/>
  <c r="J601" i="25"/>
  <c r="K600" i="25"/>
  <c r="J600" i="25"/>
  <c r="K599" i="25"/>
  <c r="J599" i="25"/>
  <c r="K598" i="25"/>
  <c r="J598" i="25"/>
  <c r="K597" i="25"/>
  <c r="J597" i="25"/>
  <c r="K596" i="25"/>
  <c r="J596" i="25"/>
  <c r="K595" i="25"/>
  <c r="J595" i="25"/>
  <c r="K594" i="25"/>
  <c r="J594" i="25"/>
  <c r="K593" i="25"/>
  <c r="J593" i="25"/>
  <c r="K592" i="25"/>
  <c r="J592" i="25"/>
  <c r="K591" i="25"/>
  <c r="J591" i="25"/>
  <c r="K590" i="25"/>
  <c r="J590" i="25"/>
  <c r="K589" i="25"/>
  <c r="J589" i="25"/>
  <c r="K588" i="25"/>
  <c r="J588" i="25"/>
  <c r="K586" i="25"/>
  <c r="J586" i="25"/>
  <c r="K583" i="25"/>
  <c r="K582" i="25" s="1"/>
  <c r="J583" i="25"/>
  <c r="K581" i="25"/>
  <c r="J581" i="25"/>
  <c r="K578" i="25"/>
  <c r="J578" i="25"/>
  <c r="K577" i="25"/>
  <c r="J577" i="25"/>
  <c r="K576" i="25"/>
  <c r="J576" i="25"/>
  <c r="K574" i="25"/>
  <c r="J574" i="25"/>
  <c r="K573" i="25"/>
  <c r="J573" i="25"/>
  <c r="K571" i="25"/>
  <c r="J571" i="25"/>
  <c r="K569" i="25"/>
  <c r="J569" i="25"/>
  <c r="J568" i="25"/>
  <c r="J567" i="25"/>
  <c r="K564" i="25"/>
  <c r="J564" i="25"/>
  <c r="K561" i="25"/>
  <c r="J561" i="25"/>
  <c r="K560" i="25"/>
  <c r="J560" i="25"/>
  <c r="K559" i="25"/>
  <c r="J559" i="25"/>
  <c r="K556" i="25"/>
  <c r="J556" i="25"/>
  <c r="K553" i="25"/>
  <c r="J553" i="25"/>
  <c r="K552" i="25"/>
  <c r="J552" i="25"/>
  <c r="K551" i="25"/>
  <c r="J551" i="25"/>
  <c r="K548" i="25"/>
  <c r="J548" i="25"/>
  <c r="K547" i="25"/>
  <c r="J547" i="25"/>
  <c r="K546" i="25"/>
  <c r="J546" i="25"/>
  <c r="K545" i="25"/>
  <c r="J545" i="25"/>
  <c r="K544" i="25"/>
  <c r="J544" i="25"/>
  <c r="K543" i="25"/>
  <c r="J543" i="25"/>
  <c r="K540" i="25"/>
  <c r="K539" i="25"/>
  <c r="J539" i="25"/>
  <c r="K538" i="25"/>
  <c r="J538" i="25"/>
  <c r="K537" i="25"/>
  <c r="J537" i="25"/>
  <c r="K536" i="25"/>
  <c r="J536" i="25"/>
  <c r="K533" i="25"/>
  <c r="J533" i="25"/>
  <c r="K532" i="25"/>
  <c r="J532" i="25"/>
  <c r="K531" i="25"/>
  <c r="J531" i="25"/>
  <c r="K530" i="25"/>
  <c r="J530" i="25"/>
  <c r="K529" i="25"/>
  <c r="J529" i="25"/>
  <c r="K525" i="25"/>
  <c r="J525" i="25"/>
  <c r="K523" i="25"/>
  <c r="J523" i="25"/>
  <c r="K522" i="25"/>
  <c r="J522" i="25"/>
  <c r="K521" i="25"/>
  <c r="J521" i="25"/>
  <c r="K520" i="25"/>
  <c r="J520" i="25"/>
  <c r="K516" i="25"/>
  <c r="J516" i="25"/>
  <c r="K515" i="25"/>
  <c r="J515" i="25"/>
  <c r="J514" i="25"/>
  <c r="K512" i="25"/>
  <c r="J512" i="25"/>
  <c r="K509" i="25"/>
  <c r="J509" i="25"/>
  <c r="K504" i="25"/>
  <c r="J504" i="25"/>
  <c r="K502" i="25"/>
  <c r="J502" i="25"/>
  <c r="K500" i="25"/>
  <c r="J500" i="25"/>
  <c r="K499" i="25"/>
  <c r="J499" i="25"/>
  <c r="K498" i="25"/>
  <c r="J498" i="25"/>
  <c r="K495" i="25"/>
  <c r="J495" i="25"/>
  <c r="K494" i="25"/>
  <c r="J494" i="25"/>
  <c r="K493" i="25"/>
  <c r="J493" i="25"/>
  <c r="K489" i="25"/>
  <c r="J489" i="25"/>
  <c r="K488" i="25"/>
  <c r="J488" i="25"/>
  <c r="K486" i="25"/>
  <c r="J486" i="25"/>
  <c r="K485" i="25"/>
  <c r="J485" i="25"/>
  <c r="K483" i="25"/>
  <c r="K481" i="25"/>
  <c r="J481" i="25"/>
  <c r="K480" i="25"/>
  <c r="J480" i="25"/>
  <c r="K479" i="25"/>
  <c r="K477" i="25"/>
  <c r="J477" i="25"/>
  <c r="K476" i="25"/>
  <c r="J476" i="25"/>
  <c r="K475" i="25"/>
  <c r="J475" i="25"/>
  <c r="K473" i="25"/>
  <c r="J473" i="25"/>
  <c r="K472" i="25"/>
  <c r="K470" i="25"/>
  <c r="K468" i="25"/>
  <c r="J468" i="25"/>
  <c r="K466" i="25"/>
  <c r="K465" i="25" s="1"/>
  <c r="J466" i="25"/>
  <c r="J465" i="25" s="1"/>
  <c r="K464" i="25"/>
  <c r="K462" i="25"/>
  <c r="J462" i="25"/>
  <c r="K460" i="25"/>
  <c r="J460" i="25"/>
  <c r="K458" i="25"/>
  <c r="K457" i="25" s="1"/>
  <c r="J458" i="25"/>
  <c r="K454" i="25"/>
  <c r="J454" i="25"/>
  <c r="J451" i="25"/>
  <c r="K448" i="25"/>
  <c r="J448" i="25"/>
  <c r="K445" i="25"/>
  <c r="J445" i="25"/>
  <c r="K442" i="25"/>
  <c r="J442" i="25"/>
  <c r="K441" i="25"/>
  <c r="J441" i="25"/>
  <c r="K439" i="25"/>
  <c r="J439" i="25"/>
  <c r="K438" i="25"/>
  <c r="J438" i="25"/>
  <c r="K435" i="25"/>
  <c r="J435" i="25"/>
  <c r="K433" i="25"/>
  <c r="J433" i="25"/>
  <c r="K432" i="25"/>
  <c r="J432" i="25"/>
  <c r="K429" i="25"/>
  <c r="J429" i="25"/>
  <c r="K426" i="25"/>
  <c r="J426" i="25"/>
  <c r="K425" i="25"/>
  <c r="J425" i="25"/>
  <c r="K424" i="25"/>
  <c r="J424" i="25"/>
  <c r="K421" i="25"/>
  <c r="J421" i="25"/>
  <c r="K418" i="25"/>
  <c r="J418" i="25"/>
  <c r="K417" i="25"/>
  <c r="J417" i="25"/>
  <c r="K416" i="25"/>
  <c r="J416" i="25"/>
  <c r="K414" i="25"/>
  <c r="J414" i="25"/>
  <c r="K411" i="25"/>
  <c r="J411" i="25"/>
  <c r="K410" i="25"/>
  <c r="K409" i="25"/>
  <c r="J409" i="25"/>
  <c r="K408" i="25"/>
  <c r="J408" i="25"/>
  <c r="K407" i="25"/>
  <c r="J407" i="25"/>
  <c r="K406" i="25"/>
  <c r="J406" i="25"/>
  <c r="K401" i="25"/>
  <c r="J401" i="25"/>
  <c r="K399" i="25"/>
  <c r="J399" i="25"/>
  <c r="K398" i="25"/>
  <c r="J398" i="25"/>
  <c r="K397" i="25"/>
  <c r="J397" i="25"/>
  <c r="K396" i="25"/>
  <c r="J396" i="25"/>
  <c r="K296" i="25"/>
  <c r="J296" i="25"/>
  <c r="K293" i="25"/>
  <c r="K292" i="25"/>
  <c r="K287" i="25"/>
  <c r="K286" i="25"/>
  <c r="K285" i="25"/>
  <c r="K283" i="25"/>
  <c r="K282" i="25"/>
  <c r="J282" i="25"/>
  <c r="K279" i="25"/>
  <c r="K275" i="25"/>
  <c r="K273" i="25"/>
  <c r="K272" i="25"/>
  <c r="K269" i="25"/>
  <c r="K268" i="25"/>
  <c r="K266" i="25"/>
  <c r="K265" i="25"/>
  <c r="K262" i="25"/>
  <c r="K261" i="25"/>
  <c r="K259" i="25"/>
  <c r="K258" i="25"/>
  <c r="K256" i="25"/>
  <c r="K255" i="25"/>
  <c r="J255" i="25"/>
  <c r="K252" i="25"/>
  <c r="K251" i="25"/>
  <c r="K248" i="25"/>
  <c r="K245" i="25"/>
  <c r="K244" i="25"/>
  <c r="K243" i="25"/>
  <c r="K239" i="25"/>
  <c r="K238" i="25"/>
  <c r="K237" i="25"/>
  <c r="K236" i="25"/>
  <c r="K234" i="25"/>
  <c r="K233" i="25"/>
  <c r="K232" i="25"/>
  <c r="K231" i="25"/>
  <c r="K230" i="25"/>
  <c r="K227" i="25"/>
  <c r="K226" i="25"/>
  <c r="K224" i="25"/>
  <c r="K223" i="25"/>
  <c r="K221" i="25"/>
  <c r="K220" i="25"/>
  <c r="K219" i="25"/>
  <c r="K213" i="25"/>
  <c r="K212" i="25"/>
  <c r="K210" i="25"/>
  <c r="K208" i="25"/>
  <c r="K207" i="25"/>
  <c r="K204" i="25"/>
  <c r="K203" i="25"/>
  <c r="K202" i="25"/>
  <c r="K201" i="25"/>
  <c r="K200" i="25"/>
  <c r="K198" i="25"/>
  <c r="K197" i="25"/>
  <c r="K196" i="25"/>
  <c r="K194" i="25"/>
  <c r="K193" i="25"/>
  <c r="K192" i="25"/>
  <c r="K191" i="25"/>
  <c r="K190" i="25"/>
  <c r="K189" i="25"/>
  <c r="K188" i="25"/>
  <c r="K187" i="25"/>
  <c r="K186" i="25"/>
  <c r="K183" i="25"/>
  <c r="K182" i="25"/>
  <c r="K177" i="25"/>
  <c r="K176" i="25"/>
  <c r="K175" i="25"/>
  <c r="K174" i="25"/>
  <c r="K173" i="25"/>
  <c r="K166" i="25"/>
  <c r="K165" i="25"/>
  <c r="K164" i="25"/>
  <c r="K161" i="25"/>
  <c r="K160" i="25"/>
  <c r="K157" i="25"/>
  <c r="K156" i="25"/>
  <c r="K155" i="25"/>
  <c r="K154" i="25"/>
  <c r="K153" i="25"/>
  <c r="K152" i="25"/>
  <c r="K150" i="25"/>
  <c r="K149" i="25"/>
  <c r="K148" i="25"/>
  <c r="K147" i="25"/>
  <c r="K146" i="25"/>
  <c r="K142" i="25"/>
  <c r="K136" i="25"/>
  <c r="K135" i="25"/>
  <c r="K134" i="25"/>
  <c r="K133" i="25"/>
  <c r="K132" i="25"/>
  <c r="K130" i="25"/>
  <c r="K129" i="25"/>
  <c r="K126" i="25"/>
  <c r="K123" i="25"/>
  <c r="K122" i="25"/>
  <c r="K117" i="25"/>
  <c r="K116" i="25"/>
  <c r="K111" i="25"/>
  <c r="K110" i="25"/>
  <c r="K109" i="25"/>
  <c r="K108" i="25"/>
  <c r="K105" i="25"/>
  <c r="K103" i="25"/>
  <c r="K102" i="25"/>
  <c r="K101" i="25"/>
  <c r="K100" i="25"/>
  <c r="K99" i="25"/>
  <c r="K98" i="25"/>
  <c r="K96" i="25"/>
  <c r="K92" i="25"/>
  <c r="K91" i="25"/>
  <c r="K89" i="25"/>
  <c r="K88" i="25"/>
  <c r="K85" i="25"/>
  <c r="K84" i="25"/>
  <c r="K83" i="25"/>
  <c r="K80" i="25"/>
  <c r="K79" i="25"/>
  <c r="K77" i="25"/>
  <c r="K76" i="25"/>
  <c r="K75" i="25"/>
  <c r="K73" i="25"/>
  <c r="K72" i="25"/>
  <c r="K69" i="25"/>
  <c r="K65" i="25"/>
  <c r="K62" i="25"/>
  <c r="K59" i="25"/>
  <c r="K58" i="25"/>
  <c r="K57" i="25"/>
  <c r="K56" i="25"/>
  <c r="K55" i="25"/>
  <c r="K53" i="25"/>
  <c r="K52" i="25"/>
  <c r="K50" i="25"/>
  <c r="K48" i="25"/>
  <c r="K47" i="25"/>
  <c r="K46" i="25"/>
  <c r="K45" i="25"/>
  <c r="K43" i="25"/>
  <c r="K42" i="25"/>
  <c r="K41" i="25"/>
  <c r="K40" i="25"/>
  <c r="K39" i="25"/>
  <c r="K38" i="25"/>
  <c r="K37" i="25"/>
  <c r="K36" i="25"/>
  <c r="K34" i="25"/>
  <c r="K33" i="25"/>
  <c r="K31" i="25"/>
  <c r="K30" i="25"/>
  <c r="K29" i="25"/>
  <c r="K27" i="25"/>
  <c r="K26" i="25"/>
  <c r="K23" i="25"/>
  <c r="K22" i="25"/>
  <c r="K21" i="25"/>
  <c r="K20" i="25"/>
  <c r="K18" i="25"/>
  <c r="K17" i="25"/>
  <c r="K16" i="25"/>
  <c r="K15" i="25"/>
  <c r="K14" i="25"/>
  <c r="K13" i="25"/>
  <c r="I180" i="25" l="1"/>
  <c r="I179" i="25" s="1"/>
  <c r="H180" i="25"/>
  <c r="I11" i="25"/>
  <c r="I1355" i="25" s="1"/>
  <c r="I1329" i="25" s="1"/>
  <c r="I1300" i="25" s="1"/>
  <c r="H1401" i="25"/>
  <c r="H634" i="25"/>
  <c r="J635" i="25"/>
  <c r="J634" i="25" s="1"/>
  <c r="J688" i="25"/>
  <c r="J694" i="25"/>
  <c r="J697" i="25"/>
  <c r="J816" i="25"/>
  <c r="J812" i="25" s="1"/>
  <c r="H812" i="25"/>
  <c r="H872" i="25"/>
  <c r="J294" i="25"/>
  <c r="J687" i="25"/>
  <c r="H686" i="25"/>
  <c r="D66" i="25"/>
  <c r="I143" i="25"/>
  <c r="J1026" i="25"/>
  <c r="J1197" i="25"/>
  <c r="K1342" i="25"/>
  <c r="K415" i="25"/>
  <c r="K431" i="25"/>
  <c r="K474" i="25"/>
  <c r="K484" i="25"/>
  <c r="K572" i="25"/>
  <c r="K575" i="25"/>
  <c r="K631" i="25"/>
  <c r="K634" i="25"/>
  <c r="K968" i="25"/>
  <c r="K1010" i="25"/>
  <c r="K1026" i="25"/>
  <c r="K1029" i="25"/>
  <c r="K1055" i="25"/>
  <c r="K1178" i="25"/>
  <c r="K1181" i="25"/>
  <c r="K1197" i="25"/>
  <c r="K1262" i="25"/>
  <c r="K395" i="25"/>
  <c r="K618" i="25"/>
  <c r="K621" i="25"/>
  <c r="K1250" i="25"/>
  <c r="K1259" i="25"/>
  <c r="G263" i="25"/>
  <c r="G246" i="25" s="1"/>
  <c r="K873" i="25"/>
  <c r="K997" i="25"/>
  <c r="K1022" i="25"/>
  <c r="K1084" i="25"/>
  <c r="K1150" i="25"/>
  <c r="K1270" i="25"/>
  <c r="K1277" i="25"/>
  <c r="K1280" i="25"/>
  <c r="K1283" i="25"/>
  <c r="K1356" i="25"/>
  <c r="K1375" i="25"/>
  <c r="K1373" i="25" s="1"/>
  <c r="J1375" i="25"/>
  <c r="J1373" i="25" s="1"/>
  <c r="J1342" i="25"/>
  <c r="J968" i="25"/>
  <c r="J979" i="25"/>
  <c r="J1010" i="25"/>
  <c r="J1055" i="25"/>
  <c r="J1162" i="25"/>
  <c r="J1259" i="25"/>
  <c r="J1296" i="25"/>
  <c r="J1169" i="25"/>
  <c r="J1191" i="25"/>
  <c r="J873" i="25"/>
  <c r="J997" i="25"/>
  <c r="J1022" i="25"/>
  <c r="J1059" i="25"/>
  <c r="J1084" i="25"/>
  <c r="J1150" i="25"/>
  <c r="J1176" i="25"/>
  <c r="J1185" i="25"/>
  <c r="J1189" i="25"/>
  <c r="J1195" i="25"/>
  <c r="J1270" i="25"/>
  <c r="J1280" i="25"/>
  <c r="J1356" i="25"/>
  <c r="J1157" i="25"/>
  <c r="J1174" i="25"/>
  <c r="J1181" i="25"/>
  <c r="J1187" i="25"/>
  <c r="J1302" i="25"/>
  <c r="J1283" i="25"/>
  <c r="J1290" i="25"/>
  <c r="J1277" i="25"/>
  <c r="J1250" i="25"/>
  <c r="J1178" i="25"/>
  <c r="J1029" i="25"/>
  <c r="H70" i="25"/>
  <c r="H63" i="25" s="1"/>
  <c r="K535" i="25"/>
  <c r="K440" i="25"/>
  <c r="K550" i="25"/>
  <c r="K612" i="25"/>
  <c r="K437" i="25"/>
  <c r="K615" i="25"/>
  <c r="K405" i="25"/>
  <c r="J474" i="25"/>
  <c r="J484" i="25"/>
  <c r="K640" i="25"/>
  <c r="K657" i="25"/>
  <c r="F24" i="25"/>
  <c r="J437" i="25"/>
  <c r="J440" i="25"/>
  <c r="J550" i="25"/>
  <c r="J612" i="25"/>
  <c r="J615" i="25"/>
  <c r="J395" i="25"/>
  <c r="J649" i="25"/>
  <c r="J657" i="25"/>
  <c r="J415" i="25"/>
  <c r="J431" i="25"/>
  <c r="J572" i="25"/>
  <c r="J575" i="25"/>
  <c r="J582" i="25"/>
  <c r="J631" i="25"/>
  <c r="J457" i="25"/>
  <c r="J621" i="25"/>
  <c r="J513" i="25"/>
  <c r="F70" i="25"/>
  <c r="F63" i="25" s="1"/>
  <c r="H120" i="25"/>
  <c r="K121" i="25"/>
  <c r="E143" i="25"/>
  <c r="H11" i="25"/>
  <c r="J309" i="25"/>
  <c r="F301" i="25"/>
  <c r="F300" i="25" s="1"/>
  <c r="F299" i="25" s="1"/>
  <c r="K32" i="25"/>
  <c r="G87" i="25"/>
  <c r="G86" i="25" s="1"/>
  <c r="F120" i="25"/>
  <c r="F180" i="25"/>
  <c r="F179" i="25" s="1"/>
  <c r="K35" i="25"/>
  <c r="E87" i="25"/>
  <c r="I86" i="25"/>
  <c r="I263" i="25"/>
  <c r="I246" i="25" s="1"/>
  <c r="E263" i="25"/>
  <c r="E246" i="25" s="1"/>
  <c r="K107" i="25"/>
  <c r="K222" i="25"/>
  <c r="K12" i="25"/>
  <c r="K19" i="25"/>
  <c r="K25" i="25"/>
  <c r="K28" i="25"/>
  <c r="K145" i="25"/>
  <c r="K284" i="25"/>
  <c r="K71" i="25"/>
  <c r="J32" i="25"/>
  <c r="J35" i="25"/>
  <c r="D271" i="25"/>
  <c r="D71" i="25"/>
  <c r="D205" i="25"/>
  <c r="F44" i="25"/>
  <c r="D290" i="25"/>
  <c r="F284" i="25"/>
  <c r="F281" i="25" s="1"/>
  <c r="F263" i="25"/>
  <c r="F246" i="25" s="1"/>
  <c r="D284" i="25"/>
  <c r="D281" i="25" s="1"/>
  <c r="F87" i="25"/>
  <c r="F86" i="25" s="1"/>
  <c r="D225" i="25"/>
  <c r="D229" i="25"/>
  <c r="D240" i="25"/>
  <c r="J71" i="25"/>
  <c r="D195" i="25"/>
  <c r="D217" i="25"/>
  <c r="D209" i="25" s="1"/>
  <c r="D222" i="25"/>
  <c r="D257" i="25"/>
  <c r="J285" i="25"/>
  <c r="J284" i="25" s="1"/>
  <c r="D278" i="25"/>
  <c r="J272" i="25"/>
  <c r="D264" i="25"/>
  <c r="J258" i="25"/>
  <c r="D250" i="25"/>
  <c r="D249" i="25" s="1"/>
  <c r="J223" i="25"/>
  <c r="J222" i="25" s="1"/>
  <c r="D181" i="25"/>
  <c r="H263" i="25"/>
  <c r="H246" i="25" s="1"/>
  <c r="E180" i="25"/>
  <c r="E179" i="25" s="1"/>
  <c r="G180" i="25"/>
  <c r="G179" i="25" s="1"/>
  <c r="D145" i="25"/>
  <c r="D144" i="25" s="1"/>
  <c r="F158" i="25"/>
  <c r="F171" i="25"/>
  <c r="F167" i="25" s="1"/>
  <c r="J161" i="25"/>
  <c r="J129" i="25"/>
  <c r="D158" i="25"/>
  <c r="D127" i="25"/>
  <c r="J19" i="25"/>
  <c r="J25" i="25"/>
  <c r="D81" i="25"/>
  <c r="D124" i="25"/>
  <c r="D167" i="25"/>
  <c r="J160" i="25"/>
  <c r="J146" i="25"/>
  <c r="J145" i="25" s="1"/>
  <c r="D131" i="25"/>
  <c r="D121" i="25"/>
  <c r="J122" i="25"/>
  <c r="G143" i="25"/>
  <c r="E120" i="25"/>
  <c r="G120" i="25"/>
  <c r="J28" i="25"/>
  <c r="D32" i="25"/>
  <c r="J88" i="25"/>
  <c r="G70" i="25"/>
  <c r="G63" i="25" s="1"/>
  <c r="E70" i="25"/>
  <c r="E63" i="25" s="1"/>
  <c r="I70" i="25"/>
  <c r="I63" i="25" s="1"/>
  <c r="G24" i="25"/>
  <c r="G11" i="25" s="1"/>
  <c r="G1713" i="25" s="1"/>
  <c r="G1702" i="25" s="1"/>
  <c r="G1400" i="25" s="1"/>
  <c r="G1355" i="25" s="1"/>
  <c r="G1329" i="25" s="1"/>
  <c r="G1300" i="25" s="1"/>
  <c r="E24" i="25"/>
  <c r="E11" i="25" s="1"/>
  <c r="E1736" i="25" s="1"/>
  <c r="J302" i="25"/>
  <c r="J1103" i="25"/>
  <c r="J1099" i="25" s="1"/>
  <c r="J12" i="25"/>
  <c r="D25" i="25"/>
  <c r="J291" i="25"/>
  <c r="D28" i="25"/>
  <c r="D104" i="25"/>
  <c r="J1276" i="25"/>
  <c r="J1275" i="25" s="1"/>
  <c r="D19" i="25"/>
  <c r="D49" i="25"/>
  <c r="J276" i="25"/>
  <c r="J1217" i="25"/>
  <c r="D74" i="25"/>
  <c r="D107" i="25"/>
  <c r="D112" i="25"/>
  <c r="J108" i="25"/>
  <c r="J107" i="25" s="1"/>
  <c r="J105" i="25"/>
  <c r="D54" i="25"/>
  <c r="D35" i="25"/>
  <c r="D12" i="25"/>
  <c r="J1090" i="25"/>
  <c r="J1107" i="25"/>
  <c r="K1142" i="25"/>
  <c r="K1141" i="25" s="1"/>
  <c r="K1140" i="25" s="1"/>
  <c r="J1346" i="25"/>
  <c r="J1347" i="25"/>
  <c r="K1352" i="25"/>
  <c r="J1239" i="25"/>
  <c r="J1236" i="25" s="1"/>
  <c r="J184" i="25"/>
  <c r="J297" i="25"/>
  <c r="J626" i="25"/>
  <c r="K97" i="25"/>
  <c r="K506" i="25"/>
  <c r="J570" i="25"/>
  <c r="J1097" i="25"/>
  <c r="J1094" i="25" s="1"/>
  <c r="J1395" i="25"/>
  <c r="J1348" i="25"/>
  <c r="K1208" i="25"/>
  <c r="J1213" i="25"/>
  <c r="J1210" i="25" s="1"/>
  <c r="J1255" i="25"/>
  <c r="J1253" i="25" s="1"/>
  <c r="K1291" i="25"/>
  <c r="K1290" i="25" s="1"/>
  <c r="J1194" i="25"/>
  <c r="K1194" i="25"/>
  <c r="K1193" i="25" s="1"/>
  <c r="J1108" i="25"/>
  <c r="K444" i="25"/>
  <c r="K443" i="25" s="1"/>
  <c r="K463" i="25"/>
  <c r="J554" i="25"/>
  <c r="K580" i="25"/>
  <c r="K579" i="25" s="1"/>
  <c r="J619" i="25"/>
  <c r="J410" i="25"/>
  <c r="K606" i="25"/>
  <c r="K605" i="25" s="1"/>
  <c r="J627" i="25"/>
  <c r="K638" i="25"/>
  <c r="J456" i="25"/>
  <c r="J173" i="25"/>
  <c r="J45" i="25"/>
  <c r="J90" i="25"/>
  <c r="J123" i="25"/>
  <c r="J93" i="25"/>
  <c r="J94" i="25"/>
  <c r="J95" i="25"/>
  <c r="K128" i="25"/>
  <c r="K127" i="25" s="1"/>
  <c r="K140" i="25"/>
  <c r="K141" i="25"/>
  <c r="K163" i="25"/>
  <c r="J199" i="25"/>
  <c r="J195" i="25" s="1"/>
  <c r="J212" i="25"/>
  <c r="K420" i="25"/>
  <c r="K419" i="25" s="1"/>
  <c r="K430" i="25"/>
  <c r="K428" i="25" s="1"/>
  <c r="J444" i="25"/>
  <c r="J447" i="25"/>
  <c r="J461" i="25"/>
  <c r="K557" i="25"/>
  <c r="K555" i="25" s="1"/>
  <c r="J603" i="25"/>
  <c r="K610" i="25"/>
  <c r="K608" i="25" s="1"/>
  <c r="J1005" i="25"/>
  <c r="J1004" i="25"/>
  <c r="J136" i="25"/>
  <c r="J247" i="25"/>
  <c r="J453" i="25"/>
  <c r="K456" i="25"/>
  <c r="K455" i="25" s="1"/>
  <c r="J501" i="25"/>
  <c r="J508" i="25"/>
  <c r="J507" i="25" s="1"/>
  <c r="J585" i="25"/>
  <c r="K562" i="25"/>
  <c r="K558" i="25" s="1"/>
  <c r="J639" i="25"/>
  <c r="K978" i="25"/>
  <c r="K973" i="25" s="1"/>
  <c r="J125" i="25"/>
  <c r="J124" i="25" s="1"/>
  <c r="K297" i="25"/>
  <c r="J420" i="25"/>
  <c r="K647" i="25"/>
  <c r="K645" i="25" s="1"/>
  <c r="J984" i="25"/>
  <c r="J983" i="25" s="1"/>
  <c r="K1165" i="25"/>
  <c r="K1162" i="25" s="1"/>
  <c r="J1168" i="25"/>
  <c r="K1220" i="25"/>
  <c r="J1246" i="25"/>
  <c r="J1249" i="25"/>
  <c r="K1326" i="25"/>
  <c r="J1362" i="25"/>
  <c r="J1361" i="25" s="1"/>
  <c r="K1388" i="25"/>
  <c r="K1399" i="25"/>
  <c r="J1113" i="25"/>
  <c r="J1132" i="25"/>
  <c r="J1137" i="25"/>
  <c r="J1146" i="25"/>
  <c r="J1223" i="25"/>
  <c r="J1234" i="25"/>
  <c r="K1249" i="25"/>
  <c r="J1263" i="25"/>
  <c r="J1262" i="25" s="1"/>
  <c r="J1365" i="25"/>
  <c r="J1372" i="25"/>
  <c r="J1396" i="25"/>
  <c r="K1137" i="25"/>
  <c r="K1136" i="25" s="1"/>
  <c r="K1138" i="25"/>
  <c r="J1205" i="25"/>
  <c r="J1321" i="25"/>
  <c r="J1333" i="25"/>
  <c r="J1069" i="25"/>
  <c r="K1318" i="25"/>
  <c r="J47" i="25"/>
  <c r="J68" i="25"/>
  <c r="K93" i="25"/>
  <c r="K94" i="25"/>
  <c r="K95" i="25"/>
  <c r="J151" i="25"/>
  <c r="K274" i="25"/>
  <c r="K271" i="25" s="1"/>
  <c r="J78" i="25"/>
  <c r="J74" i="25" s="1"/>
  <c r="J97" i="25"/>
  <c r="K115" i="25"/>
  <c r="J128" i="25"/>
  <c r="K151" i="25"/>
  <c r="K162" i="25"/>
  <c r="K184" i="25"/>
  <c r="K211" i="25"/>
  <c r="J118" i="25"/>
  <c r="J162" i="25"/>
  <c r="J206" i="25"/>
  <c r="J205" i="25" s="1"/>
  <c r="J211" i="25"/>
  <c r="J215" i="25"/>
  <c r="J216" i="25"/>
  <c r="J218" i="25"/>
  <c r="J217" i="25" s="1"/>
  <c r="K228" i="25"/>
  <c r="K225" i="25" s="1"/>
  <c r="K242" i="25"/>
  <c r="K247" i="25"/>
  <c r="J260" i="25"/>
  <c r="J267" i="25"/>
  <c r="K270" i="25"/>
  <c r="J275" i="25"/>
  <c r="K291" i="25"/>
  <c r="K294" i="25"/>
  <c r="K295" i="25"/>
  <c r="K199" i="25"/>
  <c r="K195" i="25" s="1"/>
  <c r="J214" i="25"/>
  <c r="K214" i="25"/>
  <c r="J235" i="25"/>
  <c r="J229" i="25" s="1"/>
  <c r="K260" i="25"/>
  <c r="K257" i="25" s="1"/>
  <c r="K267" i="25"/>
  <c r="J270" i="25"/>
  <c r="J274" i="25"/>
  <c r="K280" i="25"/>
  <c r="K278" i="25" s="1"/>
  <c r="K413" i="25"/>
  <c r="K412" i="25" s="1"/>
  <c r="K423" i="25"/>
  <c r="K471" i="25"/>
  <c r="K496" i="25"/>
  <c r="K492" i="25" s="1"/>
  <c r="K505" i="25"/>
  <c r="J534" i="25"/>
  <c r="J540" i="25"/>
  <c r="K541" i="25"/>
  <c r="J557" i="25"/>
  <c r="J580" i="25"/>
  <c r="J606" i="25"/>
  <c r="J610" i="25"/>
  <c r="J630" i="25"/>
  <c r="J638" i="25"/>
  <c r="J641" i="25"/>
  <c r="J647" i="25"/>
  <c r="K450" i="25"/>
  <c r="K451" i="25"/>
  <c r="K453" i="25"/>
  <c r="K452" i="25" s="1"/>
  <c r="K461" i="25"/>
  <c r="J541" i="25"/>
  <c r="K554" i="25"/>
  <c r="J562" i="25"/>
  <c r="J565" i="25"/>
  <c r="J652" i="25"/>
  <c r="J280" i="25"/>
  <c r="J278" i="25" s="1"/>
  <c r="J413" i="25"/>
  <c r="J423" i="25"/>
  <c r="K514" i="25"/>
  <c r="K513" i="25" s="1"/>
  <c r="K534" i="25"/>
  <c r="J549" i="25"/>
  <c r="K568" i="25"/>
  <c r="K570" i="25"/>
  <c r="K585" i="25"/>
  <c r="K584" i="25" s="1"/>
  <c r="K603" i="25"/>
  <c r="K587" i="25" s="1"/>
  <c r="K626" i="25"/>
  <c r="K630" i="25"/>
  <c r="K639" i="25"/>
  <c r="J907" i="25"/>
  <c r="J912" i="25"/>
  <c r="J978" i="25"/>
  <c r="J973" i="25" s="1"/>
  <c r="K1001" i="25"/>
  <c r="J1020" i="25"/>
  <c r="J1019" i="25" s="1"/>
  <c r="J1040" i="25"/>
  <c r="J1070" i="25"/>
  <c r="K1077" i="25"/>
  <c r="K1074" i="25" s="1"/>
  <c r="J1082" i="25"/>
  <c r="J1079" i="25" s="1"/>
  <c r="J1089" i="25"/>
  <c r="K1103" i="25"/>
  <c r="K1099" i="25" s="1"/>
  <c r="K1107" i="25"/>
  <c r="K1132" i="25"/>
  <c r="K1131" i="25" s="1"/>
  <c r="K1161" i="25"/>
  <c r="K1168" i="25"/>
  <c r="K1167" i="25" s="1"/>
  <c r="K907" i="25"/>
  <c r="J989" i="25"/>
  <c r="J988" i="25" s="1"/>
  <c r="J996" i="25"/>
  <c r="J994" i="25" s="1"/>
  <c r="J1001" i="25"/>
  <c r="J1039" i="25"/>
  <c r="J1065" i="25"/>
  <c r="K1073" i="25"/>
  <c r="J1077" i="25"/>
  <c r="J1074" i="25" s="1"/>
  <c r="K1082" i="25"/>
  <c r="K1079" i="25" s="1"/>
  <c r="J1126" i="25"/>
  <c r="K1146" i="25"/>
  <c r="K1108" i="25"/>
  <c r="K1149" i="25"/>
  <c r="K1007" i="25"/>
  <c r="J1036" i="25"/>
  <c r="J1032" i="25" s="1"/>
  <c r="J1042" i="25"/>
  <c r="J1047" i="25"/>
  <c r="K1089" i="25"/>
  <c r="K1087" i="25" s="1"/>
  <c r="K1160" i="25"/>
  <c r="J1173" i="25"/>
  <c r="K1201" i="25"/>
  <c r="K1205" i="25"/>
  <c r="K1213" i="25"/>
  <c r="K1210" i="25" s="1"/>
  <c r="K1217" i="25"/>
  <c r="K1223" i="25"/>
  <c r="K1255" i="25"/>
  <c r="K1253" i="25" s="1"/>
  <c r="K1312" i="25"/>
  <c r="K1319" i="25"/>
  <c r="K1365" i="25"/>
  <c r="J1392" i="25"/>
  <c r="K1395" i="25"/>
  <c r="J1208" i="25"/>
  <c r="J1220" i="25"/>
  <c r="K1276" i="25"/>
  <c r="K1275" i="25" s="1"/>
  <c r="K1303" i="25"/>
  <c r="K1302" i="25" s="1"/>
  <c r="K1327" i="25"/>
  <c r="K1346" i="25"/>
  <c r="K1347" i="25"/>
  <c r="K1362" i="25"/>
  <c r="K1361" i="25" s="1"/>
  <c r="K1372" i="25"/>
  <c r="K1390" i="25"/>
  <c r="K1392" i="25"/>
  <c r="K1398" i="25"/>
  <c r="K1239" i="25"/>
  <c r="K1236" i="25" s="1"/>
  <c r="K1246" i="25"/>
  <c r="J1309" i="25"/>
  <c r="J1352" i="25"/>
  <c r="K1366" i="25"/>
  <c r="J1388" i="25"/>
  <c r="J1390" i="25"/>
  <c r="J1398" i="25"/>
  <c r="J1201" i="25"/>
  <c r="K68" i="25"/>
  <c r="K78" i="25"/>
  <c r="K74" i="25" s="1"/>
  <c r="J51" i="25"/>
  <c r="J49" i="25" s="1"/>
  <c r="J159" i="25"/>
  <c r="J168" i="25"/>
  <c r="J185" i="25"/>
  <c r="K215" i="25"/>
  <c r="K216" i="25"/>
  <c r="K235" i="25"/>
  <c r="K229" i="25" s="1"/>
  <c r="K51" i="25"/>
  <c r="K49" i="25" s="1"/>
  <c r="K44" i="25" s="1"/>
  <c r="K106" i="25"/>
  <c r="K104" i="25" s="1"/>
  <c r="K125" i="25"/>
  <c r="K124" i="25" s="1"/>
  <c r="K168" i="25"/>
  <c r="K185" i="25"/>
  <c r="J228" i="25"/>
  <c r="J225" i="25" s="1"/>
  <c r="J464" i="25"/>
  <c r="J463" i="25"/>
  <c r="J506" i="25"/>
  <c r="K511" i="25"/>
  <c r="K510" i="25" s="1"/>
  <c r="K567" i="25"/>
  <c r="J436" i="25"/>
  <c r="J470" i="25"/>
  <c r="J469" i="25"/>
  <c r="K482" i="25"/>
  <c r="K478" i="25" s="1"/>
  <c r="J483" i="25"/>
  <c r="K519" i="25"/>
  <c r="K518" i="25" s="1"/>
  <c r="K549" i="25"/>
  <c r="K436" i="25"/>
  <c r="K434" i="25" s="1"/>
  <c r="J472" i="25"/>
  <c r="J471" i="25"/>
  <c r="J479" i="25"/>
  <c r="J430" i="25"/>
  <c r="K447" i="25"/>
  <c r="K446" i="25" s="1"/>
  <c r="J450" i="25"/>
  <c r="J482" i="25"/>
  <c r="K501" i="25"/>
  <c r="K497" i="25" s="1"/>
  <c r="K508" i="25"/>
  <c r="K507" i="25" s="1"/>
  <c r="K652" i="25"/>
  <c r="K651" i="25" s="1"/>
  <c r="J1002" i="25"/>
  <c r="J965" i="25"/>
  <c r="K982" i="25"/>
  <c r="K979" i="25" s="1"/>
  <c r="K965" i="25"/>
  <c r="K984" i="25"/>
  <c r="K983" i="25" s="1"/>
  <c r="K990" i="25"/>
  <c r="K989" i="25"/>
  <c r="K912" i="25"/>
  <c r="K937" i="25"/>
  <c r="K927" i="25" s="1"/>
  <c r="K996" i="25"/>
  <c r="K994" i="25" s="1"/>
  <c r="K1004" i="25"/>
  <c r="J1007" i="25"/>
  <c r="K1020" i="25"/>
  <c r="K1019" i="25" s="1"/>
  <c r="J1048" i="25"/>
  <c r="K1069" i="25"/>
  <c r="K1067" i="25" s="1"/>
  <c r="J1073" i="25"/>
  <c r="J1133" i="25"/>
  <c r="J1142" i="25"/>
  <c r="J1155" i="25"/>
  <c r="K1036" i="25"/>
  <c r="K1032" i="25" s="1"/>
  <c r="K1040" i="25"/>
  <c r="K1039" i="25"/>
  <c r="K1042" i="25"/>
  <c r="K1053" i="25"/>
  <c r="K1049" i="25" s="1"/>
  <c r="K1125" i="25"/>
  <c r="J1138" i="25"/>
  <c r="K1062" i="25"/>
  <c r="K1059" i="25" s="1"/>
  <c r="J1233" i="25"/>
  <c r="J1353" i="25"/>
  <c r="K1233" i="25"/>
  <c r="K1230" i="25" s="1"/>
  <c r="K1298" i="25"/>
  <c r="K1296" i="25" s="1"/>
  <c r="K1309" i="25"/>
  <c r="J1312" i="25"/>
  <c r="K1321" i="25"/>
  <c r="K1333" i="25"/>
  <c r="K1341" i="25"/>
  <c r="K1353" i="25"/>
  <c r="J1335" i="25"/>
  <c r="K1097" i="25"/>
  <c r="K1094" i="25" s="1"/>
  <c r="K1120" i="25"/>
  <c r="K1117" i="25" s="1"/>
  <c r="J1318" i="25"/>
  <c r="J1326" i="25"/>
  <c r="J1325" i="25" s="1"/>
  <c r="K1335" i="25"/>
  <c r="S22" i="21"/>
  <c r="R22" i="21"/>
  <c r="Q22" i="21"/>
  <c r="P22" i="21"/>
  <c r="O22" i="21"/>
  <c r="N22" i="21"/>
  <c r="K22" i="21"/>
  <c r="J22" i="21"/>
  <c r="I22" i="21"/>
  <c r="H22" i="21"/>
  <c r="G22" i="21"/>
  <c r="F22" i="21"/>
  <c r="D22" i="21"/>
  <c r="C22" i="21"/>
  <c r="B22" i="21"/>
  <c r="K1159" i="25" l="1"/>
  <c r="G1209" i="25"/>
  <c r="G1154" i="25" s="1"/>
  <c r="G1130" i="25" s="1"/>
  <c r="G851" i="25" s="1"/>
  <c r="G684" i="25" s="1"/>
  <c r="G661" i="25" s="1"/>
  <c r="G392" i="25" s="1"/>
  <c r="G298" i="25" s="1"/>
  <c r="G289" i="25" s="1"/>
  <c r="G178" i="25" s="1"/>
  <c r="G119" i="25" s="1"/>
  <c r="G10" i="25" s="1"/>
  <c r="E1732" i="25"/>
  <c r="K1736" i="25"/>
  <c r="I1209" i="25"/>
  <c r="I1154" i="25" s="1"/>
  <c r="I1130" i="25" s="1"/>
  <c r="I851" i="25" s="1"/>
  <c r="I684" i="25" s="1"/>
  <c r="I661" i="25" s="1"/>
  <c r="I392" i="25" s="1"/>
  <c r="I298" i="25" s="1"/>
  <c r="I289" i="25" s="1"/>
  <c r="I178" i="25" s="1"/>
  <c r="I119" i="25" s="1"/>
  <c r="I10" i="25" s="1"/>
  <c r="K70" i="25"/>
  <c r="E86" i="25"/>
  <c r="K86" i="25" s="1"/>
  <c r="K87" i="25"/>
  <c r="H527" i="25"/>
  <c r="F11" i="25"/>
  <c r="J686" i="25"/>
  <c r="H290" i="25"/>
  <c r="H1583" i="25"/>
  <c r="H1400" i="25" s="1"/>
  <c r="H1355" i="25" s="1"/>
  <c r="H1329" i="25" s="1"/>
  <c r="H1300" i="25" s="1"/>
  <c r="H1209" i="25" s="1"/>
  <c r="H1154" i="25" s="1"/>
  <c r="H1130" i="25" s="1"/>
  <c r="H851" i="25" s="1"/>
  <c r="J955" i="25"/>
  <c r="K120" i="25"/>
  <c r="K988" i="25"/>
  <c r="J1386" i="25"/>
  <c r="K1112" i="25"/>
  <c r="K955" i="25"/>
  <c r="K1243" i="25"/>
  <c r="K459" i="25"/>
  <c r="K1202" i="25"/>
  <c r="K1200" i="25" s="1"/>
  <c r="K144" i="25"/>
  <c r="K1331" i="25"/>
  <c r="K1330" i="25" s="1"/>
  <c r="K1145" i="25"/>
  <c r="K1386" i="25"/>
  <c r="K901" i="25"/>
  <c r="K1104" i="25"/>
  <c r="K1038" i="25"/>
  <c r="K1364" i="25"/>
  <c r="J1043" i="25"/>
  <c r="J1038" i="25"/>
  <c r="K1000" i="25"/>
  <c r="K1317" i="25"/>
  <c r="K1314" i="25" s="1"/>
  <c r="K1216" i="25"/>
  <c r="K1301" i="25"/>
  <c r="K1072" i="25"/>
  <c r="K1391" i="25"/>
  <c r="K1325" i="25"/>
  <c r="J1331" i="25"/>
  <c r="J1330" i="25" s="1"/>
  <c r="J1243" i="25"/>
  <c r="J1104" i="25"/>
  <c r="J901" i="25"/>
  <c r="J1141" i="25"/>
  <c r="J1072" i="25"/>
  <c r="J1136" i="25"/>
  <c r="J1167" i="25"/>
  <c r="J1230" i="25"/>
  <c r="J1131" i="25"/>
  <c r="J1193" i="25"/>
  <c r="J1171" i="25"/>
  <c r="J1067" i="25"/>
  <c r="J1087" i="25"/>
  <c r="J1202" i="25"/>
  <c r="J1391" i="25"/>
  <c r="J1317" i="25"/>
  <c r="J1314" i="25" s="1"/>
  <c r="J1301" i="25"/>
  <c r="J1216" i="25"/>
  <c r="J1000" i="25"/>
  <c r="J478" i="25"/>
  <c r="K624" i="25"/>
  <c r="K566" i="25"/>
  <c r="K449" i="25"/>
  <c r="K503" i="25"/>
  <c r="K491" i="25" s="1"/>
  <c r="K528" i="25"/>
  <c r="K637" i="25"/>
  <c r="J467" i="25"/>
  <c r="K542" i="25"/>
  <c r="J563" i="25"/>
  <c r="J605" i="25"/>
  <c r="J419" i="25"/>
  <c r="J618" i="25"/>
  <c r="J624" i="25"/>
  <c r="J449" i="25"/>
  <c r="J542" i="25"/>
  <c r="J412" i="25"/>
  <c r="J637" i="25"/>
  <c r="J579" i="25"/>
  <c r="J584" i="25"/>
  <c r="J452" i="25"/>
  <c r="J558" i="25"/>
  <c r="J446" i="25"/>
  <c r="J428" i="25"/>
  <c r="J434" i="25"/>
  <c r="J645" i="25"/>
  <c r="J608" i="25"/>
  <c r="J497" i="25"/>
  <c r="J587" i="25"/>
  <c r="J443" i="25"/>
  <c r="J455" i="25"/>
  <c r="J405" i="25"/>
  <c r="J566" i="25"/>
  <c r="J640" i="25"/>
  <c r="J535" i="25"/>
  <c r="J528" i="25" s="1"/>
  <c r="J555" i="25"/>
  <c r="J459" i="25"/>
  <c r="K158" i="25"/>
  <c r="J264" i="25"/>
  <c r="K264" i="25"/>
  <c r="J301" i="25"/>
  <c r="J181" i="25"/>
  <c r="D263" i="25"/>
  <c r="D246" i="25" s="1"/>
  <c r="K24" i="25"/>
  <c r="K290" i="25"/>
  <c r="K181" i="25"/>
  <c r="J290" i="25"/>
  <c r="D70" i="25"/>
  <c r="J70" i="25"/>
  <c r="J1366" i="25"/>
  <c r="J1364" i="25" s="1"/>
  <c r="D87" i="25"/>
  <c r="J127" i="25"/>
  <c r="J144" i="25"/>
  <c r="J271" i="25"/>
  <c r="J257" i="25"/>
  <c r="D180" i="25"/>
  <c r="D179" i="25" s="1"/>
  <c r="J209" i="25"/>
  <c r="D120" i="25"/>
  <c r="F143" i="25"/>
  <c r="J24" i="25"/>
  <c r="J44" i="25"/>
  <c r="J121" i="25"/>
  <c r="J277" i="25"/>
  <c r="J158" i="25"/>
  <c r="D143" i="25"/>
  <c r="D24" i="25"/>
  <c r="D44" i="25"/>
  <c r="J526" i="25"/>
  <c r="J505" i="25"/>
  <c r="J1371" i="25"/>
  <c r="J1367" i="25" s="1"/>
  <c r="J1160" i="25"/>
  <c r="J1120" i="25"/>
  <c r="J1117" i="25" s="1"/>
  <c r="J511" i="25"/>
  <c r="J1064" i="25"/>
  <c r="J1063" i="25" s="1"/>
  <c r="J1054" i="25" s="1"/>
  <c r="J1161" i="25"/>
  <c r="K218" i="25"/>
  <c r="K217" i="25" s="1"/>
  <c r="K209" i="25" s="1"/>
  <c r="K90" i="25"/>
  <c r="J254" i="25"/>
  <c r="J242" i="25"/>
  <c r="J82" i="25"/>
  <c r="J81" i="25" s="1"/>
  <c r="K254" i="25"/>
  <c r="K241" i="25"/>
  <c r="K240" i="25" s="1"/>
  <c r="J1385" i="25"/>
  <c r="J1384" i="25" s="1"/>
  <c r="J1125" i="25"/>
  <c r="K302" i="25"/>
  <c r="K301" i="25" s="1"/>
  <c r="K300" i="25" s="1"/>
  <c r="K299" i="25" s="1"/>
  <c r="K206" i="25"/>
  <c r="K205" i="25" s="1"/>
  <c r="K139" i="25"/>
  <c r="J115" i="25"/>
  <c r="J114" i="25"/>
  <c r="J1053" i="25"/>
  <c r="J1049" i="25" s="1"/>
  <c r="J139" i="25"/>
  <c r="J138" i="25"/>
  <c r="J1269" i="25"/>
  <c r="J1267" i="25" s="1"/>
  <c r="J1341" i="25"/>
  <c r="J1149" i="25"/>
  <c r="K1048" i="25"/>
  <c r="K565" i="25"/>
  <c r="K563" i="25" s="1"/>
  <c r="K277" i="25"/>
  <c r="K276" i="25"/>
  <c r="J106" i="25"/>
  <c r="J104" i="25" s="1"/>
  <c r="K1173" i="25"/>
  <c r="K1171" i="25" s="1"/>
  <c r="K1135" i="25"/>
  <c r="K1134" i="25" s="1"/>
  <c r="K1385" i="25"/>
  <c r="K1384" i="25" s="1"/>
  <c r="J427" i="25"/>
  <c r="K469" i="25"/>
  <c r="K467" i="25" s="1"/>
  <c r="K172" i="25"/>
  <c r="K171" i="25" s="1"/>
  <c r="K1371" i="25"/>
  <c r="K1367" i="25" s="1"/>
  <c r="K1269" i="25"/>
  <c r="K1267" i="25" s="1"/>
  <c r="J1350" i="25"/>
  <c r="J1351" i="25"/>
  <c r="K1065" i="25"/>
  <c r="K1064" i="25"/>
  <c r="J519" i="25"/>
  <c r="K427" i="25"/>
  <c r="K422" i="25" s="1"/>
  <c r="K490" i="25"/>
  <c r="K487" i="25" s="1"/>
  <c r="J67" i="25"/>
  <c r="J66" i="25" s="1"/>
  <c r="K67" i="25"/>
  <c r="K66" i="25" s="1"/>
  <c r="K64" i="25" s="1"/>
  <c r="K1350" i="25"/>
  <c r="K1351" i="25"/>
  <c r="J937" i="25"/>
  <c r="J927" i="25" s="1"/>
  <c r="J496" i="25"/>
  <c r="J490" i="25"/>
  <c r="J172" i="25"/>
  <c r="J171" i="25" s="1"/>
  <c r="J61" i="25"/>
  <c r="K118" i="25"/>
  <c r="M10" i="21"/>
  <c r="L10" i="21"/>
  <c r="E44" i="21"/>
  <c r="E43" i="21"/>
  <c r="E42" i="21"/>
  <c r="E40" i="21"/>
  <c r="E39" i="21"/>
  <c r="E38" i="21"/>
  <c r="E37" i="21"/>
  <c r="E36" i="21"/>
  <c r="E35" i="21"/>
  <c r="E34" i="21"/>
  <c r="E33" i="21"/>
  <c r="E31" i="21"/>
  <c r="E30" i="21"/>
  <c r="E29" i="21"/>
  <c r="E28" i="21"/>
  <c r="E27" i="21"/>
  <c r="E26" i="21"/>
  <c r="E25" i="21"/>
  <c r="E24" i="21"/>
  <c r="E23" i="21"/>
  <c r="E21" i="21"/>
  <c r="E19" i="21"/>
  <c r="E18" i="21"/>
  <c r="E17" i="21"/>
  <c r="E16" i="21"/>
  <c r="E15" i="21"/>
  <c r="E13" i="21"/>
  <c r="E10" i="21"/>
  <c r="E9" i="21"/>
  <c r="E8" i="21"/>
  <c r="E7" i="21"/>
  <c r="E6" i="21"/>
  <c r="S41" i="21"/>
  <c r="R41" i="21"/>
  <c r="Q41" i="21"/>
  <c r="P41" i="21"/>
  <c r="O41" i="21"/>
  <c r="N41" i="21"/>
  <c r="K41" i="21"/>
  <c r="J41" i="21"/>
  <c r="I41" i="21"/>
  <c r="H41" i="21"/>
  <c r="G41" i="21"/>
  <c r="F41" i="21"/>
  <c r="D41" i="21"/>
  <c r="C41" i="21"/>
  <c r="B41" i="21"/>
  <c r="C32" i="21"/>
  <c r="D32" i="21"/>
  <c r="F32" i="21"/>
  <c r="G32" i="21"/>
  <c r="H32" i="21"/>
  <c r="I32" i="21"/>
  <c r="J32" i="21"/>
  <c r="K32" i="21"/>
  <c r="N32" i="21"/>
  <c r="O32" i="21"/>
  <c r="P32" i="21"/>
  <c r="Q32" i="21"/>
  <c r="R32" i="21"/>
  <c r="S32" i="21"/>
  <c r="I20" i="21"/>
  <c r="D20" i="21"/>
  <c r="C14" i="21"/>
  <c r="D14" i="21"/>
  <c r="F14" i="21"/>
  <c r="G14" i="21"/>
  <c r="H14" i="21"/>
  <c r="I14" i="21"/>
  <c r="J14" i="21"/>
  <c r="K14" i="21"/>
  <c r="N14" i="21"/>
  <c r="O14" i="21"/>
  <c r="P14" i="21"/>
  <c r="Q14" i="21"/>
  <c r="R14" i="21"/>
  <c r="S14" i="21"/>
  <c r="S20" i="21" s="1"/>
  <c r="B14" i="21"/>
  <c r="L18" i="21"/>
  <c r="M18" i="21"/>
  <c r="E12" i="21" l="1"/>
  <c r="O20" i="21"/>
  <c r="K1732" i="25"/>
  <c r="E1713" i="25"/>
  <c r="E1702" i="25" s="1"/>
  <c r="E1400" i="25" s="1"/>
  <c r="E1355" i="25" s="1"/>
  <c r="E1329" i="25" s="1"/>
  <c r="E1300" i="25" s="1"/>
  <c r="E1209" i="25" s="1"/>
  <c r="E1154" i="25" s="1"/>
  <c r="E1130" i="25" s="1"/>
  <c r="E851" i="25" s="1"/>
  <c r="E684" i="25" s="1"/>
  <c r="E661" i="25" s="1"/>
  <c r="E392" i="25" s="1"/>
  <c r="E298" i="25" s="1"/>
  <c r="E289" i="25" s="1"/>
  <c r="E178" i="25" s="1"/>
  <c r="E119" i="25" s="1"/>
  <c r="E10" i="25" s="1"/>
  <c r="F1713" i="25"/>
  <c r="F1702" i="25" s="1"/>
  <c r="D86" i="25"/>
  <c r="J86" i="25" s="1"/>
  <c r="J87" i="25"/>
  <c r="G1731" i="25"/>
  <c r="G1747" i="25" s="1"/>
  <c r="I1731" i="25"/>
  <c r="I1747" i="25" s="1"/>
  <c r="H685" i="25"/>
  <c r="H684" i="25" s="1"/>
  <c r="H661" i="25" s="1"/>
  <c r="H392" i="25" s="1"/>
  <c r="H298" i="25" s="1"/>
  <c r="H289" i="25" s="1"/>
  <c r="N20" i="21"/>
  <c r="N45" i="21" s="1"/>
  <c r="C20" i="21"/>
  <c r="C45" i="21" s="1"/>
  <c r="R20" i="21"/>
  <c r="R45" i="21" s="1"/>
  <c r="E14" i="21"/>
  <c r="H20" i="21"/>
  <c r="H45" i="21" s="1"/>
  <c r="J1037" i="25"/>
  <c r="K1063" i="25"/>
  <c r="K1054" i="25" s="1"/>
  <c r="K1338" i="25"/>
  <c r="J1200" i="25"/>
  <c r="J1145" i="25"/>
  <c r="J1112" i="25"/>
  <c r="J1140" i="25"/>
  <c r="J1159" i="25"/>
  <c r="J1338" i="25"/>
  <c r="K527" i="25"/>
  <c r="J487" i="25"/>
  <c r="J518" i="25"/>
  <c r="J510" i="25"/>
  <c r="J527" i="25"/>
  <c r="J492" i="25"/>
  <c r="J503" i="25"/>
  <c r="J422" i="25"/>
  <c r="J524" i="25"/>
  <c r="J651" i="25"/>
  <c r="G20" i="21"/>
  <c r="K20" i="21"/>
  <c r="K45" i="21" s="1"/>
  <c r="Q20" i="21"/>
  <c r="Q45" i="21" s="1"/>
  <c r="E22" i="21"/>
  <c r="F20" i="21"/>
  <c r="F45" i="21" s="1"/>
  <c r="J20" i="21"/>
  <c r="J45" i="21" s="1"/>
  <c r="J120" i="25"/>
  <c r="J180" i="25"/>
  <c r="J300" i="25"/>
  <c r="K180" i="25"/>
  <c r="K179" i="25" s="1"/>
  <c r="K263" i="25"/>
  <c r="J263" i="25"/>
  <c r="D11" i="25"/>
  <c r="D1736" i="25" s="1"/>
  <c r="K1047" i="25"/>
  <c r="K1043" i="25" s="1"/>
  <c r="K1037" i="25" s="1"/>
  <c r="K253" i="25"/>
  <c r="K250" i="25" s="1"/>
  <c r="K249" i="25" s="1"/>
  <c r="K82" i="25"/>
  <c r="K81" i="25" s="1"/>
  <c r="K63" i="25" s="1"/>
  <c r="J288" i="25"/>
  <c r="J281" i="25" s="1"/>
  <c r="J253" i="25"/>
  <c r="J250" i="25" s="1"/>
  <c r="J249" i="25" s="1"/>
  <c r="J241" i="25"/>
  <c r="J240" i="25" s="1"/>
  <c r="K138" i="25"/>
  <c r="K137" i="25"/>
  <c r="K114" i="25"/>
  <c r="K113" i="25"/>
  <c r="K404" i="25"/>
  <c r="J404" i="25"/>
  <c r="K526" i="25"/>
  <c r="K524" i="25" s="1"/>
  <c r="K517" i="25" s="1"/>
  <c r="J60" i="25"/>
  <c r="J54" i="25" s="1"/>
  <c r="J11" i="25" s="1"/>
  <c r="J137" i="25"/>
  <c r="J131" i="25" s="1"/>
  <c r="J113" i="25"/>
  <c r="J112" i="25" s="1"/>
  <c r="K61" i="25"/>
  <c r="K60" i="25"/>
  <c r="J1135" i="25"/>
  <c r="D45" i="21"/>
  <c r="I45" i="21"/>
  <c r="G45" i="21"/>
  <c r="O45" i="21"/>
  <c r="S45" i="21"/>
  <c r="E41" i="21"/>
  <c r="M31" i="21"/>
  <c r="L31" i="21"/>
  <c r="L13" i="21"/>
  <c r="D1732" i="25" l="1"/>
  <c r="J1736" i="25"/>
  <c r="E1731" i="25"/>
  <c r="E1747" i="25" s="1"/>
  <c r="K10" i="25"/>
  <c r="J246" i="25"/>
  <c r="K246" i="25"/>
  <c r="J872" i="25"/>
  <c r="K872" i="25"/>
  <c r="J1134" i="25"/>
  <c r="J491" i="25"/>
  <c r="J517" i="25"/>
  <c r="J179" i="25"/>
  <c r="J299" i="25"/>
  <c r="K131" i="25"/>
  <c r="K112" i="25"/>
  <c r="K54" i="25"/>
  <c r="K11" i="25" s="1"/>
  <c r="K1713" i="25" s="1"/>
  <c r="K1702" i="25" s="1"/>
  <c r="K1400" i="25" s="1"/>
  <c r="K1355" i="25" s="1"/>
  <c r="K1329" i="25" s="1"/>
  <c r="K1300" i="25" s="1"/>
  <c r="K1209" i="25" s="1"/>
  <c r="K1154" i="25" s="1"/>
  <c r="K1130" i="25" s="1"/>
  <c r="J169" i="25"/>
  <c r="K288" i="25"/>
  <c r="K281" i="25" s="1"/>
  <c r="K170" i="25"/>
  <c r="K169" i="25"/>
  <c r="J170" i="25"/>
  <c r="K403" i="25"/>
  <c r="K402" i="25"/>
  <c r="J402" i="25"/>
  <c r="J403" i="25"/>
  <c r="L35" i="21"/>
  <c r="L36" i="21"/>
  <c r="L40" i="21"/>
  <c r="M40" i="21"/>
  <c r="L27" i="21"/>
  <c r="M27" i="21"/>
  <c r="L30" i="21"/>
  <c r="M30" i="21"/>
  <c r="K851" i="25" l="1"/>
  <c r="K684" i="25" s="1"/>
  <c r="K661" i="25" s="1"/>
  <c r="J1732" i="25"/>
  <c r="D1713" i="25"/>
  <c r="D1702" i="25" s="1"/>
  <c r="K400" i="25"/>
  <c r="K394" i="25" s="1"/>
  <c r="K393" i="25" s="1"/>
  <c r="J400" i="25"/>
  <c r="K167" i="25"/>
  <c r="K143" i="25" s="1"/>
  <c r="J167" i="25"/>
  <c r="J143" i="25" s="1"/>
  <c r="L37" i="21"/>
  <c r="L38" i="21"/>
  <c r="M28" i="21"/>
  <c r="L17" i="21"/>
  <c r="M17" i="21"/>
  <c r="K392" i="25" l="1"/>
  <c r="K298" i="25" s="1"/>
  <c r="K289" i="25" s="1"/>
  <c r="K178" i="25" s="1"/>
  <c r="J1713" i="25"/>
  <c r="J1702" i="25" s="1"/>
  <c r="J394" i="25"/>
  <c r="J64" i="25"/>
  <c r="J63" i="25" s="1"/>
  <c r="D64" i="25"/>
  <c r="D63" i="25" s="1"/>
  <c r="M29" i="21"/>
  <c r="L39" i="21"/>
  <c r="L41" i="21" s="1"/>
  <c r="K119" i="25" l="1"/>
  <c r="K1731" i="25" s="1"/>
  <c r="K1747" i="25" s="1"/>
  <c r="M14" i="21"/>
  <c r="M15" i="21" s="1"/>
  <c r="J393" i="25"/>
  <c r="J1603" i="25" l="1"/>
  <c r="J1602" i="25" s="1"/>
  <c r="J1584" i="25" s="1"/>
  <c r="J1583" i="25" s="1"/>
  <c r="D1602" i="25"/>
  <c r="D1584" i="25" s="1"/>
  <c r="D1583" i="25" s="1"/>
  <c r="L7" i="21"/>
  <c r="M7" i="21" l="1"/>
  <c r="D1516" i="25" l="1"/>
  <c r="D1464" i="25" s="1"/>
  <c r="D1401" i="25" s="1"/>
  <c r="D1400" i="25" s="1"/>
  <c r="D1355" i="25" s="1"/>
  <c r="D1329" i="25" s="1"/>
  <c r="D1300" i="25" s="1"/>
  <c r="D1209" i="25" s="1"/>
  <c r="D1154" i="25" s="1"/>
  <c r="D1130" i="25" s="1"/>
  <c r="D851" i="25" s="1"/>
  <c r="J1517" i="25"/>
  <c r="J1516" i="25" s="1"/>
  <c r="J1464" i="25" s="1"/>
  <c r="J723" i="25" l="1"/>
  <c r="J720" i="25" s="1"/>
  <c r="J685" i="25" s="1"/>
  <c r="D720" i="25"/>
  <c r="D685" i="25" s="1"/>
  <c r="D684" i="25" s="1"/>
  <c r="D661" i="25" l="1"/>
  <c r="D392" i="25" s="1"/>
  <c r="D298" i="25" s="1"/>
  <c r="D289" i="25" s="1"/>
  <c r="D178" i="25" s="1"/>
  <c r="D119" i="25" s="1"/>
  <c r="D10" i="25" s="1"/>
  <c r="J1413" i="25"/>
  <c r="J1402" i="25" s="1"/>
  <c r="J1401" i="25" s="1"/>
  <c r="J1400" i="25" s="1"/>
  <c r="F1402" i="25"/>
  <c r="F1401" i="25" s="1"/>
  <c r="F1400" i="25" s="1"/>
  <c r="F1355" i="25" l="1"/>
  <c r="F1329" i="25" s="1"/>
  <c r="F1300" i="25" s="1"/>
  <c r="F1209" i="25" s="1"/>
  <c r="F1154" i="25" s="1"/>
  <c r="F1130" i="25" s="1"/>
  <c r="F851" i="25" s="1"/>
  <c r="F684" i="25" s="1"/>
  <c r="F661" i="25" s="1"/>
  <c r="F392" i="25" s="1"/>
  <c r="F298" i="25" s="1"/>
  <c r="F289" i="25" s="1"/>
  <c r="F178" i="25" s="1"/>
  <c r="F119" i="25" s="1"/>
  <c r="F10" i="25" s="1"/>
  <c r="D1731" i="25"/>
  <c r="D1747" i="25" s="1"/>
  <c r="J1355" i="25"/>
  <c r="J1329" i="25" s="1"/>
  <c r="J1300" i="25" s="1"/>
  <c r="J1209" i="25" s="1"/>
  <c r="J1154" i="25" s="1"/>
  <c r="J1130" i="25" s="1"/>
  <c r="J851" i="25" s="1"/>
  <c r="J684" i="25" s="1"/>
  <c r="J661" i="25" s="1"/>
  <c r="J392" i="25" s="1"/>
  <c r="J298" i="25" s="1"/>
  <c r="J289" i="25" s="1"/>
  <c r="J178" i="25" s="1"/>
  <c r="J119" i="25" s="1"/>
  <c r="P7" i="21"/>
  <c r="P20" i="21" s="1"/>
  <c r="P45" i="21" s="1"/>
  <c r="F1731" i="25" l="1"/>
  <c r="F1747" i="25" s="1"/>
  <c r="T31" i="21"/>
  <c r="B32" i="21"/>
  <c r="E32" i="21" l="1"/>
  <c r="H179" i="25" l="1"/>
  <c r="H178" i="25" s="1"/>
  <c r="H119" i="25" s="1"/>
  <c r="H10" i="25" s="1"/>
  <c r="J10" i="25" s="1"/>
  <c r="J1731" i="25" s="1"/>
  <c r="J1747" i="25" s="1"/>
  <c r="H1731" i="25" l="1"/>
  <c r="H1747" i="25" s="1"/>
  <c r="M36" i="21" l="1"/>
  <c r="M35" i="21" l="1"/>
  <c r="M37" i="21" l="1"/>
  <c r="M39" i="21"/>
  <c r="M38" i="21" l="1"/>
  <c r="M41" i="21" s="1"/>
  <c r="T7" i="21" l="1"/>
  <c r="T8" i="21"/>
  <c r="T9" i="21"/>
  <c r="T10" i="21"/>
  <c r="T13" i="21"/>
  <c r="T15" i="21"/>
  <c r="T16" i="21"/>
  <c r="T19" i="21"/>
  <c r="T21" i="21"/>
  <c r="T23" i="21"/>
  <c r="T24" i="21"/>
  <c r="T25" i="21"/>
  <c r="T26" i="21"/>
  <c r="T27" i="21"/>
  <c r="T28" i="21"/>
  <c r="T29" i="21"/>
  <c r="T30" i="21"/>
  <c r="T33" i="21"/>
  <c r="T34" i="21"/>
  <c r="T35" i="21"/>
  <c r="T36" i="21"/>
  <c r="T37" i="21"/>
  <c r="T38" i="21"/>
  <c r="T39" i="21"/>
  <c r="T42" i="21"/>
  <c r="T43" i="21"/>
  <c r="T44" i="21"/>
  <c r="T6" i="21"/>
  <c r="T12" i="21" l="1"/>
  <c r="T22" i="21"/>
  <c r="B20" i="21"/>
  <c r="T41" i="21"/>
  <c r="T32" i="21"/>
  <c r="T14" i="21"/>
  <c r="L28" i="21" l="1"/>
  <c r="M22" i="21"/>
  <c r="M23" i="21" s="1"/>
  <c r="L22" i="21"/>
  <c r="L23" i="21" s="1"/>
  <c r="E20" i="21"/>
  <c r="B45" i="21"/>
  <c r="E45" i="21" s="1"/>
  <c r="T20" i="21"/>
  <c r="T45" i="21" s="1"/>
  <c r="L29" i="21" l="1"/>
  <c r="M13" i="21" l="1"/>
  <c r="M32" i="21" l="1"/>
  <c r="L32" i="21" l="1"/>
  <c r="L14" i="21" l="1"/>
  <c r="L15" i="21" s="1"/>
  <c r="M9" i="21" l="1"/>
  <c r="M20" i="21"/>
  <c r="M45" i="21" s="1"/>
  <c r="L9" i="21"/>
  <c r="L20" i="21"/>
  <c r="L45" i="21" s="1"/>
</calcChain>
</file>

<file path=xl/sharedStrings.xml><?xml version="1.0" encoding="utf-8"?>
<sst xmlns="http://schemas.openxmlformats.org/spreadsheetml/2006/main" count="9792" uniqueCount="6166">
  <si>
    <t>Budget Head</t>
  </si>
  <si>
    <t>Unit of Measure</t>
  </si>
  <si>
    <t>MATERNAL HEALTH</t>
  </si>
  <si>
    <t>Monthly Village Health and Nutrition Days</t>
  </si>
  <si>
    <t>Home deliveries</t>
  </si>
  <si>
    <t xml:space="preserve">Institutional deliveries </t>
  </si>
  <si>
    <t>Rural</t>
  </si>
  <si>
    <t>Urban</t>
  </si>
  <si>
    <t>C-sections</t>
  </si>
  <si>
    <t>ASHA Incentive</t>
  </si>
  <si>
    <t>CHILD HEALTH</t>
  </si>
  <si>
    <t>FAMILY PLANNING</t>
  </si>
  <si>
    <t>Terminal/Limiting Methods</t>
  </si>
  <si>
    <t>Spacing Methods</t>
  </si>
  <si>
    <t>Repairs of Laparoscopes</t>
  </si>
  <si>
    <t>TRIBAL RCH</t>
  </si>
  <si>
    <t>VULNERABLE GROUPS</t>
  </si>
  <si>
    <t>Development of training packages</t>
  </si>
  <si>
    <t>Maternal Health Training</t>
  </si>
  <si>
    <t>Skilled Attendance at Birth / SBA</t>
  </si>
  <si>
    <t>EmOC Training</t>
  </si>
  <si>
    <t>Safe abortion services training (including MVA/ EVA and Medical abortion)</t>
  </si>
  <si>
    <t>RTI / STI Training</t>
  </si>
  <si>
    <t>Other maternal health training (please specify)</t>
  </si>
  <si>
    <t>IMEP Training</t>
  </si>
  <si>
    <t>Child Health Training</t>
  </si>
  <si>
    <t>TOT on F-IMNCI</t>
  </si>
  <si>
    <t>F-IMNCI Training for Medical Officers</t>
  </si>
  <si>
    <t>F-IMNCI Training for Staff Nurses</t>
  </si>
  <si>
    <t>Care of sick children and severe malnutrition at FRUs</t>
  </si>
  <si>
    <t>TOT for NSSK</t>
  </si>
  <si>
    <t>NSSK Training for Medical Officers</t>
  </si>
  <si>
    <t>NSSK Training for SNs</t>
  </si>
  <si>
    <t>NSSK Training for ANMs</t>
  </si>
  <si>
    <t>Family Planning Training</t>
  </si>
  <si>
    <t>Minilap Training</t>
  </si>
  <si>
    <t>Non-Scalpel Vasectomy (NSV) Training</t>
  </si>
  <si>
    <t>Other family planning training (please specify)</t>
  </si>
  <si>
    <t xml:space="preserve"> PROGRAMME MANAGEMENT</t>
  </si>
  <si>
    <t xml:space="preserve">PNDT Activities </t>
  </si>
  <si>
    <t>Performance reward if any</t>
  </si>
  <si>
    <t xml:space="preserve">Janani Suraksha Yojana / JSY </t>
  </si>
  <si>
    <t>Other strategies/activities (please specify)</t>
  </si>
  <si>
    <t xml:space="preserve">F-IMNCI Training </t>
  </si>
  <si>
    <t>A.9.10</t>
  </si>
  <si>
    <t>Training (Nursing)</t>
  </si>
  <si>
    <t>A.9.10.1</t>
  </si>
  <si>
    <t>A.9.11</t>
  </si>
  <si>
    <t>A.9.11.1</t>
  </si>
  <si>
    <t>A.9.11.2</t>
  </si>
  <si>
    <t>A.9.11.3</t>
  </si>
  <si>
    <t>A.10.3</t>
  </si>
  <si>
    <t>A.10.5</t>
  </si>
  <si>
    <t>Audit Fees</t>
  </si>
  <si>
    <t>A.10.6</t>
  </si>
  <si>
    <t>Concurrent Audit system</t>
  </si>
  <si>
    <t>A.10.7</t>
  </si>
  <si>
    <t>Programme Management Training (e.g. M&amp;E, logistics management, HRD etc.)</t>
  </si>
  <si>
    <t>Strengthening of State society/ State Programme Management Support Unit</t>
  </si>
  <si>
    <t xml:space="preserve">Strengthening of District society/ District Programme Management Support Unit </t>
  </si>
  <si>
    <t xml:space="preserve">Diagnostic </t>
  </si>
  <si>
    <t>Incentives to ASHA</t>
  </si>
  <si>
    <t>A.1</t>
  </si>
  <si>
    <t>Physical Progress</t>
  </si>
  <si>
    <t>A</t>
  </si>
  <si>
    <t>A.1.2</t>
  </si>
  <si>
    <t>A.1.3</t>
  </si>
  <si>
    <t>A.1.3.1</t>
  </si>
  <si>
    <t>A.1.3.2</t>
  </si>
  <si>
    <t>A.1.5</t>
  </si>
  <si>
    <t>A.1.6</t>
  </si>
  <si>
    <t>Diagnostics</t>
  </si>
  <si>
    <t>A.2</t>
  </si>
  <si>
    <t>A.2.2</t>
  </si>
  <si>
    <t>A.2.3</t>
  </si>
  <si>
    <t>A.2.4</t>
  </si>
  <si>
    <t>A.2.5</t>
  </si>
  <si>
    <t>A.2.6</t>
  </si>
  <si>
    <t>A.2.8</t>
  </si>
  <si>
    <t>A.2.9</t>
  </si>
  <si>
    <t>Incentive to ASHA under Child Health</t>
  </si>
  <si>
    <t>A.2.10</t>
  </si>
  <si>
    <t>A.2.10.1</t>
  </si>
  <si>
    <t>A.3</t>
  </si>
  <si>
    <t>A.3.1</t>
  </si>
  <si>
    <t>A.3.1.1</t>
  </si>
  <si>
    <t>A.3.1.2</t>
  </si>
  <si>
    <t>A.3.1.3</t>
  </si>
  <si>
    <t>A.3.1.4</t>
  </si>
  <si>
    <t>A.3.1.5</t>
  </si>
  <si>
    <t>A.3.2</t>
  </si>
  <si>
    <t>A.3.2.1</t>
  </si>
  <si>
    <t>A.3.2.2</t>
  </si>
  <si>
    <t>A.3.2.3</t>
  </si>
  <si>
    <t>A.3.2.4</t>
  </si>
  <si>
    <t>A.3.3</t>
  </si>
  <si>
    <t>A.3.4</t>
  </si>
  <si>
    <t>A.3.5</t>
  </si>
  <si>
    <t>A.4</t>
  </si>
  <si>
    <t>A.4.1</t>
  </si>
  <si>
    <t>A.4.2</t>
  </si>
  <si>
    <t>A.5</t>
  </si>
  <si>
    <t>A.6</t>
  </si>
  <si>
    <t>A.7</t>
  </si>
  <si>
    <t>A.7.1</t>
  </si>
  <si>
    <t>A.7.2</t>
  </si>
  <si>
    <t>A.9</t>
  </si>
  <si>
    <t>TRAINING</t>
  </si>
  <si>
    <t>A.9.1</t>
  </si>
  <si>
    <t>A.9.2</t>
  </si>
  <si>
    <t>A.9.3</t>
  </si>
  <si>
    <t>A.9.3.1</t>
  </si>
  <si>
    <t>A.9.3.2</t>
  </si>
  <si>
    <t>A.9.3.3</t>
  </si>
  <si>
    <t>A.9.3.4</t>
  </si>
  <si>
    <t>A.9.3.5</t>
  </si>
  <si>
    <t>A.9.3.6</t>
  </si>
  <si>
    <t>B-Emoc Training</t>
  </si>
  <si>
    <t>A.9.3.7</t>
  </si>
  <si>
    <t>A.9.4</t>
  </si>
  <si>
    <t>A.9.5</t>
  </si>
  <si>
    <t>A.9.5.1</t>
  </si>
  <si>
    <t>A.9.5.2</t>
  </si>
  <si>
    <t>A.9.5.4</t>
  </si>
  <si>
    <t>A.9.5.5</t>
  </si>
  <si>
    <t>A.9.6</t>
  </si>
  <si>
    <t>A.9.6.1</t>
  </si>
  <si>
    <t>A.9.6.2</t>
  </si>
  <si>
    <t>A.9.6.3</t>
  </si>
  <si>
    <t>A.9.6.4</t>
  </si>
  <si>
    <t>A.9.6.5</t>
  </si>
  <si>
    <t>A.9.6.6</t>
  </si>
  <si>
    <t>A.9.7</t>
  </si>
  <si>
    <t>A.9.8</t>
  </si>
  <si>
    <t>A.9.8.1</t>
  </si>
  <si>
    <t>A.9.8.2</t>
  </si>
  <si>
    <t>A.9.9</t>
  </si>
  <si>
    <t>A.10</t>
  </si>
  <si>
    <t>A.10.1</t>
  </si>
  <si>
    <t>A.10.2</t>
  </si>
  <si>
    <t>B</t>
  </si>
  <si>
    <t>B1</t>
  </si>
  <si>
    <t>ASHA</t>
  </si>
  <si>
    <t>ASHA Cost:</t>
  </si>
  <si>
    <t>Procurement of ASHA Drug Kit</t>
  </si>
  <si>
    <t>Performance Incentive/Other Incentive to ASHAs (if any)</t>
  </si>
  <si>
    <t>B1.1.4</t>
  </si>
  <si>
    <t>Awards to ASHA's/Link workers</t>
  </si>
  <si>
    <t>B1.1.5</t>
  </si>
  <si>
    <t>ASHA Resource Centre/ASHA Mentoring Group</t>
  </si>
  <si>
    <t>B2</t>
  </si>
  <si>
    <t>B2.1</t>
  </si>
  <si>
    <t>B2.2</t>
  </si>
  <si>
    <t>B2.3</t>
  </si>
  <si>
    <t>B2.4</t>
  </si>
  <si>
    <t>CHCs</t>
  </si>
  <si>
    <t>PHCs</t>
  </si>
  <si>
    <t>B3.3</t>
  </si>
  <si>
    <t>Sub Centres</t>
  </si>
  <si>
    <t xml:space="preserve">Hospital Strengthening </t>
  </si>
  <si>
    <t xml:space="preserve">District Hospitals </t>
  </si>
  <si>
    <t>Others</t>
  </si>
  <si>
    <t>Sub Centre Rent and Contingencies</t>
  </si>
  <si>
    <t>SHCs/Sub Centres</t>
  </si>
  <si>
    <t>B5.5</t>
  </si>
  <si>
    <t>B.5.7</t>
  </si>
  <si>
    <t>B.5.8</t>
  </si>
  <si>
    <t>B.5.9</t>
  </si>
  <si>
    <t>B.5.10</t>
  </si>
  <si>
    <t>Infrastructure of Training Institutions --</t>
  </si>
  <si>
    <t>B.5.10.1</t>
  </si>
  <si>
    <t>Mainstreaming of AYUSH</t>
  </si>
  <si>
    <t>Other Activities (Excluding HR)</t>
  </si>
  <si>
    <t>B10</t>
  </si>
  <si>
    <t>IEC-BCC NRHM</t>
  </si>
  <si>
    <t>B.10.1</t>
  </si>
  <si>
    <t>B.10.2</t>
  </si>
  <si>
    <t>BCC/IEC activities for MH</t>
  </si>
  <si>
    <t>BCC/IEC activities for CH</t>
  </si>
  <si>
    <t>BCC/IEC activities for FP</t>
  </si>
  <si>
    <t>B.10.4</t>
  </si>
  <si>
    <t>B.10.5</t>
  </si>
  <si>
    <t>B12</t>
  </si>
  <si>
    <t>B12.1</t>
  </si>
  <si>
    <t>B12.2</t>
  </si>
  <si>
    <t>B13.1</t>
  </si>
  <si>
    <t>B13.2</t>
  </si>
  <si>
    <t>B13.3</t>
  </si>
  <si>
    <t>NGO Programme/ Grant in Aid to NGO</t>
  </si>
  <si>
    <t>Planning, Implementation and Monitoring</t>
  </si>
  <si>
    <t>State level</t>
  </si>
  <si>
    <t>District level</t>
  </si>
  <si>
    <t xml:space="preserve">Block level </t>
  </si>
  <si>
    <t>Quality Assurance</t>
  </si>
  <si>
    <t>Monitoring and Evaluation</t>
  </si>
  <si>
    <t>PROCUREMENT</t>
  </si>
  <si>
    <t>B16.1</t>
  </si>
  <si>
    <t xml:space="preserve">Procurement of Equipment </t>
  </si>
  <si>
    <t>B16.1.1</t>
  </si>
  <si>
    <t>Procurement of equipment:  MH</t>
  </si>
  <si>
    <t>B16.1.2</t>
  </si>
  <si>
    <t>Procurement of equipment:  CH</t>
  </si>
  <si>
    <t>B16.1.3</t>
  </si>
  <si>
    <t>Procurement of equipment:  FP</t>
  </si>
  <si>
    <t>B.16.2</t>
  </si>
  <si>
    <t>B.16.2.1</t>
  </si>
  <si>
    <t>Drugs &amp; supplies for MH</t>
  </si>
  <si>
    <t>B.16.2.2</t>
  </si>
  <si>
    <t>Drugs &amp; supplies for CH</t>
  </si>
  <si>
    <t>B.16.2.3</t>
  </si>
  <si>
    <t>Drugs &amp; supplies for FP</t>
  </si>
  <si>
    <t>B.16.2.4</t>
  </si>
  <si>
    <t>Supplies for IMEP</t>
  </si>
  <si>
    <t>B.16.2.5</t>
  </si>
  <si>
    <t>Research, Studies, Analysis</t>
  </si>
  <si>
    <t>State level health resources centre(SHSRC)</t>
  </si>
  <si>
    <t>C</t>
  </si>
  <si>
    <t>IMMUNISATION</t>
  </si>
  <si>
    <t>C.1</t>
  </si>
  <si>
    <t>C.3</t>
  </si>
  <si>
    <t>C.4</t>
  </si>
  <si>
    <t xml:space="preserve">Cold chain maintenance </t>
  </si>
  <si>
    <t>C.5</t>
  </si>
  <si>
    <t>C.6</t>
  </si>
  <si>
    <t>Pulse Polio operating costs</t>
  </si>
  <si>
    <t>D</t>
  </si>
  <si>
    <t>D.2</t>
  </si>
  <si>
    <t>Establishment of IDD Monitoring Lab</t>
  </si>
  <si>
    <t>D.3</t>
  </si>
  <si>
    <t>D.4</t>
  </si>
  <si>
    <t>IDD Surveys/Re-surveys</t>
  </si>
  <si>
    <t>D.5</t>
  </si>
  <si>
    <t>E</t>
  </si>
  <si>
    <t>Mobility Support</t>
  </si>
  <si>
    <t>E.2</t>
  </si>
  <si>
    <t>Human Resources</t>
  </si>
  <si>
    <t>E.2.1</t>
  </si>
  <si>
    <t>E.2.2</t>
  </si>
  <si>
    <t>E.2.3</t>
  </si>
  <si>
    <t>E.3</t>
  </si>
  <si>
    <t>E.3.1</t>
  </si>
  <si>
    <t>E.3.2</t>
  </si>
  <si>
    <t>E.3.3</t>
  </si>
  <si>
    <t>E.3.4</t>
  </si>
  <si>
    <t>E.4</t>
  </si>
  <si>
    <t>E.4.1</t>
  </si>
  <si>
    <t>E.4.2</t>
  </si>
  <si>
    <t>E.6</t>
  </si>
  <si>
    <t>F</t>
  </si>
  <si>
    <t>NVBDCP</t>
  </si>
  <si>
    <t>F.1</t>
  </si>
  <si>
    <t>DBS (Domestic Budgetary Support)</t>
  </si>
  <si>
    <t>F.1.1</t>
  </si>
  <si>
    <t>Malaria</t>
  </si>
  <si>
    <t>F.1.1.b</t>
  </si>
  <si>
    <t>F.1.1.c</t>
  </si>
  <si>
    <t xml:space="preserve">Operational Cost </t>
  </si>
  <si>
    <t>F.1.1.d</t>
  </si>
  <si>
    <t>F.1.1.e</t>
  </si>
  <si>
    <t>F.1.1.f</t>
  </si>
  <si>
    <t>F.1.1.g</t>
  </si>
  <si>
    <t>Training / Capacity Building</t>
  </si>
  <si>
    <t>F.1.1.h</t>
  </si>
  <si>
    <t>F.1.2</t>
  </si>
  <si>
    <t>Dengue &amp; Chikungunya</t>
  </si>
  <si>
    <t>F.1.2.a</t>
  </si>
  <si>
    <t>Strengthening surveillance  (As per GOI approval)</t>
  </si>
  <si>
    <t xml:space="preserve">Apex Referral Labs recurrent </t>
  </si>
  <si>
    <t>F.1.2.b</t>
  </si>
  <si>
    <t>Test kits (Nos.) to be supplied by GoI (kindly indicate numbers of ELISA based NS1 kit and Mac ELISA Kits required separately)</t>
  </si>
  <si>
    <t>F.1.2.c</t>
  </si>
  <si>
    <t>F.1.2.e</t>
  </si>
  <si>
    <t>F.1.3</t>
  </si>
  <si>
    <t>Acute Encephalitis Syndrome (AES)/ Japanese Encephalitis (JE)</t>
  </si>
  <si>
    <t>F.1.3.a</t>
  </si>
  <si>
    <t>F.1.3.b</t>
  </si>
  <si>
    <t>F.1.3.c</t>
  </si>
  <si>
    <t>F.1.3.d</t>
  </si>
  <si>
    <t>Monitoring and supervision</t>
  </si>
  <si>
    <t>F.1.3.e</t>
  </si>
  <si>
    <t>F.1.4</t>
  </si>
  <si>
    <t>Lymphatic Filariasis</t>
  </si>
  <si>
    <t>F.1.4.b</t>
  </si>
  <si>
    <t>F.1.4.c</t>
  </si>
  <si>
    <t>Training/sensitization of district level officers on ELF and drug distributors including peripheral health workers</t>
  </si>
  <si>
    <t>F.1.4.f</t>
  </si>
  <si>
    <t>F.1.5</t>
  </si>
  <si>
    <t>Kala-azar</t>
  </si>
  <si>
    <t>F.1.5.a</t>
  </si>
  <si>
    <t>F.1.5.b</t>
  </si>
  <si>
    <t>F.1.5.c</t>
  </si>
  <si>
    <t>F.1.5.d</t>
  </si>
  <si>
    <t>F.1.5.e</t>
  </si>
  <si>
    <t>Training for spraying</t>
  </si>
  <si>
    <t>F.2</t>
  </si>
  <si>
    <t>Human Resource</t>
  </si>
  <si>
    <t>F.4</t>
  </si>
  <si>
    <t>G</t>
  </si>
  <si>
    <t>NLEP</t>
  </si>
  <si>
    <t>G.3</t>
  </si>
  <si>
    <t>G.5</t>
  </si>
  <si>
    <t>H</t>
  </si>
  <si>
    <t>Recurring Grant-in aid</t>
  </si>
  <si>
    <t>Other Eye Diseases</t>
  </si>
  <si>
    <t>H.2</t>
  </si>
  <si>
    <t>Non Recurring  Grant -in-Aid</t>
  </si>
  <si>
    <t>H.3</t>
  </si>
  <si>
    <t>I</t>
  </si>
  <si>
    <t>RNTCP</t>
  </si>
  <si>
    <t>I.1</t>
  </si>
  <si>
    <t>I.2</t>
  </si>
  <si>
    <t>Honorarium/Counselling Charges</t>
  </si>
  <si>
    <t>Training</t>
  </si>
  <si>
    <t>Vehicle hiring</t>
  </si>
  <si>
    <t>Printing</t>
  </si>
  <si>
    <t>Maternal Death Review (both in institutions and community)</t>
  </si>
  <si>
    <t>SNCU</t>
  </si>
  <si>
    <t>NBSU</t>
  </si>
  <si>
    <t>NBCC</t>
  </si>
  <si>
    <t>IMNCI Training (pre-service and in-service)</t>
  </si>
  <si>
    <t>Promotional Training of ANMs to lady health visitor etc.</t>
  </si>
  <si>
    <t>Radiologists</t>
  </si>
  <si>
    <t>Staff Nurses</t>
  </si>
  <si>
    <t>Laboratory Technicians</t>
  </si>
  <si>
    <t>Pharmacist</t>
  </si>
  <si>
    <t xml:space="preserve">Medical Officers </t>
  </si>
  <si>
    <t>Additional Allowances/ Incentives to M.O.s</t>
  </si>
  <si>
    <t>New Kits</t>
  </si>
  <si>
    <t>Replenishment</t>
  </si>
  <si>
    <t>SDH</t>
  </si>
  <si>
    <t>Additional Building/ Major Upgradation of existing Structure</t>
  </si>
  <si>
    <t>Staff Quarters</t>
  </si>
  <si>
    <t>DH</t>
  </si>
  <si>
    <t xml:space="preserve">Up gradation of CHCs, PHCs, Dist. Hospitals </t>
  </si>
  <si>
    <t xml:space="preserve">Others </t>
  </si>
  <si>
    <t>Capex</t>
  </si>
  <si>
    <t>Opex</t>
  </si>
  <si>
    <t>Training/orientation</t>
  </si>
  <si>
    <t>Printing and dissemination of Immunization cards, tally sheets, monitoring forms etc.</t>
  </si>
  <si>
    <t>ANMs</t>
  </si>
  <si>
    <t>Equipments for AYUSH</t>
  </si>
  <si>
    <t>B.16.2.6</t>
  </si>
  <si>
    <t>B.16.2.7</t>
  </si>
  <si>
    <t>B.16.2.8</t>
  </si>
  <si>
    <t>Drugs &amp; supplies for AYUSH</t>
  </si>
  <si>
    <t>B16.1.6</t>
  </si>
  <si>
    <t>B16.1.8</t>
  </si>
  <si>
    <t>B3.4</t>
  </si>
  <si>
    <t>B2.5</t>
  </si>
  <si>
    <t xml:space="preserve">Mobility Support, Field Visits </t>
  </si>
  <si>
    <t>Mobility support</t>
  </si>
  <si>
    <t>Health Action Plans (Including Block, Village)</t>
  </si>
  <si>
    <t>State</t>
  </si>
  <si>
    <t>Block</t>
  </si>
  <si>
    <t>Integrated outreach RCH services (state should focus on facility based services and outreach camps to be restricted only to areas without functional health facilities)</t>
  </si>
  <si>
    <t>JSSK- Janani Shishu Surakhsha Karyakram</t>
  </si>
  <si>
    <t>Strengthening of BCC/IEC Bureaus (state and district levels)</t>
  </si>
  <si>
    <t>Others (Please specify)</t>
  </si>
  <si>
    <t>Surgeons</t>
  </si>
  <si>
    <t>ANM</t>
  </si>
  <si>
    <t>Pharmacists</t>
  </si>
  <si>
    <t>Procurement of ASHA HBNC Kit</t>
  </si>
  <si>
    <t>Health Educator</t>
  </si>
  <si>
    <t> Life saving Anaesthesia skills training</t>
  </si>
  <si>
    <t>B1.1.3.2</t>
  </si>
  <si>
    <t>B1.1.3.3</t>
  </si>
  <si>
    <t>B1.1.3.5</t>
  </si>
  <si>
    <t>B12.1.3</t>
  </si>
  <si>
    <t>B12.2.1</t>
  </si>
  <si>
    <t>B12.2.6</t>
  </si>
  <si>
    <t>B12.2.8</t>
  </si>
  <si>
    <t xml:space="preserve">Administrative Expenses </t>
  </si>
  <si>
    <t xml:space="preserve">Training of SPMSU staff </t>
  </si>
  <si>
    <t xml:space="preserve">Training of DPMSU staff </t>
  </si>
  <si>
    <t>Training of BPMSU staff</t>
  </si>
  <si>
    <t>Training (Other Health Personnel)</t>
  </si>
  <si>
    <t>Operating Cost /Opex for ambulance</t>
  </si>
  <si>
    <t>A.2.2.1</t>
  </si>
  <si>
    <t>A.2.2.2</t>
  </si>
  <si>
    <t>A.2.2.3</t>
  </si>
  <si>
    <t>A.3.5.1</t>
  </si>
  <si>
    <t>A.3.5.2</t>
  </si>
  <si>
    <t>A.3.5.3</t>
  </si>
  <si>
    <t>A.4.1.1</t>
  </si>
  <si>
    <t>A.4.1.2</t>
  </si>
  <si>
    <t>A.4.1.3</t>
  </si>
  <si>
    <t>A.5.1</t>
  </si>
  <si>
    <t>A.5.2</t>
  </si>
  <si>
    <t>A.7.3</t>
  </si>
  <si>
    <t>A.9.5.2.1</t>
  </si>
  <si>
    <t>A.9.5.2.2</t>
  </si>
  <si>
    <t>A.9.8.3</t>
  </si>
  <si>
    <t>A.11</t>
  </si>
  <si>
    <t>A.4.1.4</t>
  </si>
  <si>
    <t>B12.1.4</t>
  </si>
  <si>
    <t>B.5.6.2</t>
  </si>
  <si>
    <t>B.5.6.3</t>
  </si>
  <si>
    <t>B.5.10.1.3</t>
  </si>
  <si>
    <t>B.5.10.1.4</t>
  </si>
  <si>
    <t>Ambulance/EMRI  Capex</t>
  </si>
  <si>
    <t>B16.1.6.1</t>
  </si>
  <si>
    <t>B16.1.6.2</t>
  </si>
  <si>
    <t>B.16.2.5.1</t>
  </si>
  <si>
    <t>B.16.2.5.2</t>
  </si>
  <si>
    <t>B.16.2.6.1</t>
  </si>
  <si>
    <t>B.16.2.6.2</t>
  </si>
  <si>
    <t>A.1.6.1</t>
  </si>
  <si>
    <t>A.1.6.2</t>
  </si>
  <si>
    <t>A.1.6.3</t>
  </si>
  <si>
    <t>A.1.6.4</t>
  </si>
  <si>
    <t>B1.1.3.5.1</t>
  </si>
  <si>
    <t>B1.1.3.5.2</t>
  </si>
  <si>
    <t>B1.1.3.5.3</t>
  </si>
  <si>
    <t>B1.1.3.6.1</t>
  </si>
  <si>
    <t>B1.1.3.6.2</t>
  </si>
  <si>
    <t xml:space="preserve">Free Referral Transport </t>
  </si>
  <si>
    <t xml:space="preserve">Strengthening of Block PMU </t>
  </si>
  <si>
    <t>J</t>
  </si>
  <si>
    <t>J.1</t>
  </si>
  <si>
    <t>Other cost</t>
  </si>
  <si>
    <t>B1.1.3.2.1</t>
  </si>
  <si>
    <t>B1.1.3.2.2</t>
  </si>
  <si>
    <t>B1.1.3.3.1</t>
  </si>
  <si>
    <t>B1.1.3.3.2</t>
  </si>
  <si>
    <t>B1.1.3.3.3</t>
  </si>
  <si>
    <t>Construction of BEmONC and CEmONC centres</t>
  </si>
  <si>
    <t>Infrastructure</t>
  </si>
  <si>
    <t>Programme Management</t>
  </si>
  <si>
    <t>Capacity Building</t>
  </si>
  <si>
    <t>J.1.1</t>
  </si>
  <si>
    <t>Non governmental providers of health care RMPs</t>
  </si>
  <si>
    <t>Public Private Partnerships (Out Sourcing set up, if applicable for State, to be budgeted under this head)</t>
  </si>
  <si>
    <t>Review meetings</t>
  </si>
  <si>
    <t>District</t>
  </si>
  <si>
    <t>Office Expenses</t>
  </si>
  <si>
    <t>District PMU</t>
  </si>
  <si>
    <t>City PMU</t>
  </si>
  <si>
    <t xml:space="preserve">Strengthening of Health Services </t>
  </si>
  <si>
    <t>Untied grants</t>
  </si>
  <si>
    <t xml:space="preserve">UHNDs </t>
  </si>
  <si>
    <t>Mobility support for ANM/LHV</t>
  </si>
  <si>
    <t>Community Processes</t>
  </si>
  <si>
    <t>MAS/community groups</t>
  </si>
  <si>
    <t xml:space="preserve">Monitoring &amp; Evaluation </t>
  </si>
  <si>
    <t>TOTAL</t>
  </si>
  <si>
    <t>National Urban Health Mission</t>
  </si>
  <si>
    <t>Other activities (if any, pls. specify)</t>
  </si>
  <si>
    <t>F.1.1.c.i</t>
  </si>
  <si>
    <t xml:space="preserve">Spray Wages </t>
  </si>
  <si>
    <t>F.1.1.c.ii</t>
  </si>
  <si>
    <t>Operational cost for IRS</t>
  </si>
  <si>
    <t>F.1.1.c.iii</t>
  </si>
  <si>
    <t>Impregnation  of Bed nets-  for NE states</t>
  </si>
  <si>
    <t>Zonal Entomological units</t>
  </si>
  <si>
    <t>F.1.1.i</t>
  </si>
  <si>
    <t>Biological and Environmental Management through VHSC</t>
  </si>
  <si>
    <t>F.1.1.j</t>
  </si>
  <si>
    <t>Larvivorous Fish support</t>
  </si>
  <si>
    <t>Construction and maintenance of Hatcheries</t>
  </si>
  <si>
    <t xml:space="preserve">ELISA  facility to Sentinel Surv Labs </t>
  </si>
  <si>
    <t>Case management</t>
  </si>
  <si>
    <t>F.1.2.g</t>
  </si>
  <si>
    <t>F.1.2.h</t>
  </si>
  <si>
    <t>Inter-sectoral convergence</t>
  </si>
  <si>
    <t>F.1.2.i</t>
  </si>
  <si>
    <t>F.1.3.f</t>
  </si>
  <si>
    <t>Fogging Machine</t>
  </si>
  <si>
    <t>F.1.3.g</t>
  </si>
  <si>
    <t>Operational costs for malathion  fogging</t>
  </si>
  <si>
    <t>F.1.3.h</t>
  </si>
  <si>
    <t>Operational Research</t>
  </si>
  <si>
    <t>F.1.3.i</t>
  </si>
  <si>
    <t>Rehabilitation Setup for selected endemic districts</t>
  </si>
  <si>
    <t>F.1.3.j</t>
  </si>
  <si>
    <t>F.1.3.k</t>
  </si>
  <si>
    <t>ASHA Insentivization for sensitizing community</t>
  </si>
  <si>
    <t>F.1.3.l</t>
  </si>
  <si>
    <t>Other Charges for  Training /Workshop Meeting &amp; payment to NIV towards JE kits at Head Quarter</t>
  </si>
  <si>
    <t>F.1.4.g</t>
  </si>
  <si>
    <t>Verification and validation for stoppage of MDA in LF endemic districts</t>
  </si>
  <si>
    <t>F.1.4.g.i</t>
  </si>
  <si>
    <t>a) Additional MF Survey</t>
  </si>
  <si>
    <t>F.1.4.g.ii</t>
  </si>
  <si>
    <t>b) ICT Survey</t>
  </si>
  <si>
    <t>F.1.4.g.iii</t>
  </si>
  <si>
    <t>c) ICT Cost</t>
  </si>
  <si>
    <t>F.1.4.h</t>
  </si>
  <si>
    <t>Verification of LF endemicity in non-endemic districts</t>
  </si>
  <si>
    <t>F.1.4.i</t>
  </si>
  <si>
    <t xml:space="preserve">Post-MDA surveillance </t>
  </si>
  <si>
    <t>Travel Cost and Review Meeting</t>
  </si>
  <si>
    <t>Travel expenses - Contractual Staff at State level</t>
  </si>
  <si>
    <t>Office Operation &amp; Maintenance</t>
  </si>
  <si>
    <t>Consumables</t>
  </si>
  <si>
    <t>State Cell</t>
  </si>
  <si>
    <t>District Cell</t>
  </si>
  <si>
    <t>Driver</t>
  </si>
  <si>
    <t xml:space="preserve">PPP / NGO and Intersectoral Convergence </t>
  </si>
  <si>
    <t>F.1.2.a(i)</t>
  </si>
  <si>
    <t>F.1.2.a(ii)</t>
  </si>
  <si>
    <t xml:space="preserve">Sentinel surveillance Hospital recurrent </t>
  </si>
  <si>
    <t>F.1.2.a(iii)</t>
  </si>
  <si>
    <t>Monitoring/supervision and Rapid response</t>
  </si>
  <si>
    <t>Epidemic preparedness</t>
  </si>
  <si>
    <t>F.1.2.f</t>
  </si>
  <si>
    <t>Strengthening of Sentinel sites which will include Diagnostics and Case Management, supply of kits by GoI</t>
  </si>
  <si>
    <t>Procurement of Insecticides (Technical Malathion)</t>
  </si>
  <si>
    <t>Microfilaria Survey</t>
  </si>
  <si>
    <t>F.1.4.d</t>
  </si>
  <si>
    <t>F.1.4.e</t>
  </si>
  <si>
    <t>Honorarium  for Drug Distribution including ASHAs and supervisors involved in MDA</t>
  </si>
  <si>
    <t>Case search/ Camp Approach</t>
  </si>
  <si>
    <t>Spray Pumps &amp; accessories</t>
  </si>
  <si>
    <t>Operational cost for spray including spray wages</t>
  </si>
  <si>
    <t>Mobility/POL/supervision</t>
  </si>
  <si>
    <t>Operational costs ( mobility, Review Meeting, communication, formats &amp; reports)</t>
  </si>
  <si>
    <t>K</t>
  </si>
  <si>
    <t>K.1</t>
  </si>
  <si>
    <t>K.1.1</t>
  </si>
  <si>
    <t>K.1.1.1</t>
  </si>
  <si>
    <t>K.1.1.2</t>
  </si>
  <si>
    <t>K.1.2</t>
  </si>
  <si>
    <t>K.1.2.1</t>
  </si>
  <si>
    <t>K.1.3</t>
  </si>
  <si>
    <t>K.1.4</t>
  </si>
  <si>
    <t>K.1.4.1</t>
  </si>
  <si>
    <t>K.2</t>
  </si>
  <si>
    <t>K.2.1</t>
  </si>
  <si>
    <t>K.2.1.1</t>
  </si>
  <si>
    <t>K.2.1.2</t>
  </si>
  <si>
    <t>K.2.2</t>
  </si>
  <si>
    <t>K.2.3</t>
  </si>
  <si>
    <t>M</t>
  </si>
  <si>
    <t>O</t>
  </si>
  <si>
    <t xml:space="preserve">National Programme for Prevention and Control of Cancer, Diabetes, Cardiovascular Diseases and Stroke (NPCDCS) </t>
  </si>
  <si>
    <t>National Mental Health programme (NMHP)</t>
  </si>
  <si>
    <t>National Programme for the Healthcare of the Elderly (NPHCE)</t>
  </si>
  <si>
    <t xml:space="preserve">National Tobacco Control Programme (NTCP) </t>
  </si>
  <si>
    <t>GRAND TOTAL (NCD)</t>
  </si>
  <si>
    <t>Procurement</t>
  </si>
  <si>
    <t>REPRODUCTIVE AND CHILD HEALTH</t>
  </si>
  <si>
    <t>A.1.3.2.a</t>
  </si>
  <si>
    <t>A.1.3.2.b</t>
  </si>
  <si>
    <t>A.1.3.2.c</t>
  </si>
  <si>
    <t>A.1.3.3</t>
  </si>
  <si>
    <t xml:space="preserve">A.1.3.4 </t>
  </si>
  <si>
    <t>RBSK</t>
  </si>
  <si>
    <t>A.5.1.1</t>
  </si>
  <si>
    <t>Incentives for Peer Educators</t>
  </si>
  <si>
    <t xml:space="preserve">TOT for Adolescent Friendly Health Service training </t>
  </si>
  <si>
    <t xml:space="preserve">AFHS training of Medical Officers </t>
  </si>
  <si>
    <t xml:space="preserve">WIFS trainings </t>
  </si>
  <si>
    <t>MHS trainings</t>
  </si>
  <si>
    <t>Other Adolescent Health training</t>
  </si>
  <si>
    <t>B.1.1.3.4.1</t>
  </si>
  <si>
    <t>Incentive for support to Peer Educator</t>
  </si>
  <si>
    <t>B.1.1.3.4.2</t>
  </si>
  <si>
    <t>B.1.1.3.4</t>
  </si>
  <si>
    <t>Incentive for National Iron Plus Initiative</t>
  </si>
  <si>
    <t>Equipments for AFHCs</t>
  </si>
  <si>
    <t>B.16.2.10</t>
  </si>
  <si>
    <t>Sanitary napkins procurement</t>
  </si>
  <si>
    <t>Management of Diarrhoea &amp; ARI &amp; micronutrient malnutrition</t>
  </si>
  <si>
    <t xml:space="preserve">Processing accreditation/empanelment for private facilities/providers to provide sterilization services </t>
  </si>
  <si>
    <t>Compensation for IUCD insertion at health facilities (including fixed day services at SHC and PHC)
[Provide breakup:  Public Sector (@Rs. 20/insertion)/Private Sector  (@Rs. 75/insertion for EAG states)]</t>
  </si>
  <si>
    <t>Family Planning Indemnity Scheme</t>
  </si>
  <si>
    <t>State NCD Cell</t>
  </si>
  <si>
    <t>District NCD Cell</t>
  </si>
  <si>
    <t>Prepare and disseminate guidelines for RBSK</t>
  </si>
  <si>
    <t>Mobility support  for Mobile health team</t>
  </si>
  <si>
    <t>Staff Nurse/ ANM</t>
  </si>
  <si>
    <t>DEIC</t>
  </si>
  <si>
    <t>MO, MBBS</t>
  </si>
  <si>
    <t>MO, Dental</t>
  </si>
  <si>
    <t>Physiotherapist</t>
  </si>
  <si>
    <t>Audiologist &amp; speech therapist</t>
  </si>
  <si>
    <t>Psychologist</t>
  </si>
  <si>
    <t>Optometrist</t>
  </si>
  <si>
    <t>Early interventionist cum special educator</t>
  </si>
  <si>
    <t>Social worker</t>
  </si>
  <si>
    <t>Lab technician</t>
  </si>
  <si>
    <t>Dental technician</t>
  </si>
  <si>
    <t>RBSK Training -Training of Mobile health team – technical and managerial (5 days)</t>
  </si>
  <si>
    <t>RBSK DEIC Staff training (15 days)</t>
  </si>
  <si>
    <t>Equipments for RBSK</t>
  </si>
  <si>
    <t xml:space="preserve">Equipment for Mobile health teams </t>
  </si>
  <si>
    <t xml:space="preserve">Equipment for DEIC </t>
  </si>
  <si>
    <t>Laptop for mobile health teams</t>
  </si>
  <si>
    <t>Desktop for DEIC</t>
  </si>
  <si>
    <t>Drugs &amp; supplies for RBSK</t>
  </si>
  <si>
    <t>B.16.2.7.1</t>
  </si>
  <si>
    <t>Medicine for Mobile health team</t>
  </si>
  <si>
    <t>Innovations (if any)</t>
  </si>
  <si>
    <t>National Ambulance Service</t>
  </si>
  <si>
    <t>National Mobile Medical Units (Including recurring expenditures)</t>
  </si>
  <si>
    <t>National Mobile Medical Vans (smaller vehicles) and specialised Mobile Medical Units</t>
  </si>
  <si>
    <t>Drug warehouses (include all operating costs)</t>
  </si>
  <si>
    <t xml:space="preserve">JSSK  (for Sick infants up to 1 year) </t>
  </si>
  <si>
    <t>POL for Family Planning/ Others (including additional mobility support to surgeon's team if req)</t>
  </si>
  <si>
    <t>Laparoscopic Sterilization Training</t>
  </si>
  <si>
    <t>Outreach camps</t>
  </si>
  <si>
    <t>B2.6</t>
  </si>
  <si>
    <t>INTEGRATED DISEASE SURVEILLANCE PROGRAMME (IDSP)</t>
  </si>
  <si>
    <t>Vector Control,  environmental management &amp; fogging machine</t>
  </si>
  <si>
    <t>National Iodine Deficiency Disorders Control Programme (NIDDCP)</t>
  </si>
  <si>
    <t xml:space="preserve">Other strategies/activities:
</t>
  </si>
  <si>
    <t>A.9.7.1</t>
  </si>
  <si>
    <t>A.9.7.2</t>
  </si>
  <si>
    <t>A.9.7.3</t>
  </si>
  <si>
    <t>A.9.7.4</t>
  </si>
  <si>
    <t>A.2.11</t>
  </si>
  <si>
    <t>A.3.2.6</t>
  </si>
  <si>
    <t>A.3.6</t>
  </si>
  <si>
    <t>Community level Services</t>
  </si>
  <si>
    <t>RBSK teams (Exclusive mobile health team &amp; DEIC Staff)</t>
  </si>
  <si>
    <t>A.9.3.8</t>
  </si>
  <si>
    <t>A.9.5.2.3</t>
  </si>
  <si>
    <t>A.9.5.5.1.2</t>
  </si>
  <si>
    <t>A.9.5.5.1.3</t>
  </si>
  <si>
    <t>A.9.5.5.1.4</t>
  </si>
  <si>
    <t>A.9.5.5.2.a</t>
  </si>
  <si>
    <t>A.9.5.5.2.b</t>
  </si>
  <si>
    <t>A.9.5.5.2.c</t>
  </si>
  <si>
    <t>ASHA incentive for referral of AES/JE cases to the nearest CHC/DH/Medical College</t>
  </si>
  <si>
    <t>B.16.2.6.3</t>
  </si>
  <si>
    <t>B.16.2.6.4</t>
  </si>
  <si>
    <t>B.5.13</t>
  </si>
  <si>
    <t>Civil work of DEIC (RBSK)</t>
  </si>
  <si>
    <t>Equipment</t>
  </si>
  <si>
    <t>Certification of ASHA by NIOS</t>
  </si>
  <si>
    <t>ASHA Incentives (Rashtriya Kishor Swasthya Karyakram)</t>
  </si>
  <si>
    <t>Untied Funds/Annual Maintenance Grants /Corpus Grants to HMS/RKS</t>
  </si>
  <si>
    <t>VHSC</t>
  </si>
  <si>
    <t>B2.7</t>
  </si>
  <si>
    <t>B3</t>
  </si>
  <si>
    <t>Facility based services</t>
  </si>
  <si>
    <t>A.5.1.2</t>
  </si>
  <si>
    <t>A.5.1.3</t>
  </si>
  <si>
    <t>A.9.6.7</t>
  </si>
  <si>
    <t>PPIUCD insertion training</t>
  </si>
  <si>
    <t>A.9.6.8</t>
  </si>
  <si>
    <t>Adolescent Health Trainings / Rashtriya Kishor Swasthya Karyakram Training</t>
  </si>
  <si>
    <t>A.9.7.1.1</t>
  </si>
  <si>
    <t>A.9.7.1.2</t>
  </si>
  <si>
    <t>A.9.7.1.3</t>
  </si>
  <si>
    <t>A.9.7.1.5</t>
  </si>
  <si>
    <t xml:space="preserve">Training of Peer Educators </t>
  </si>
  <si>
    <t>A.9.7.2.1</t>
  </si>
  <si>
    <t>A.9.7.2.2</t>
  </si>
  <si>
    <t>A.9.7.2.3</t>
  </si>
  <si>
    <t>A.9.7.3.1</t>
  </si>
  <si>
    <t>A.9.7.3.2</t>
  </si>
  <si>
    <t>A.9.7.4.1</t>
  </si>
  <si>
    <t>A.9.7.4.2</t>
  </si>
  <si>
    <t>A.9.12</t>
  </si>
  <si>
    <t>A.9.12.1</t>
  </si>
  <si>
    <t>A.9.12.2</t>
  </si>
  <si>
    <t>A.9.12.3</t>
  </si>
  <si>
    <t>A.9.12.4</t>
  </si>
  <si>
    <t>A.9.12.5</t>
  </si>
  <si>
    <t>National Programme for Control of Blindness (NPCB)</t>
  </si>
  <si>
    <t>Diabetic Retinopathy @Rs.1500/-</t>
  </si>
  <si>
    <t>childhood Blindness  @Rs.1500/-</t>
  </si>
  <si>
    <t>Glaucoma @Rs.1500/-</t>
  </si>
  <si>
    <t>Keratoplastiy  @Rs.5000/-</t>
  </si>
  <si>
    <t>Vitreoretinal Surgery @Rs.5000/-</t>
  </si>
  <si>
    <t>Recurring GIA to Eye Bank  @ Rs.2000/-  per pair(Eye Bank  will reimburse to</t>
  </si>
  <si>
    <t>I.1.8</t>
  </si>
  <si>
    <t>I.1.1</t>
  </si>
  <si>
    <t>I.1.2</t>
  </si>
  <si>
    <t>I.1.3</t>
  </si>
  <si>
    <t>I.1.4</t>
  </si>
  <si>
    <t>I.1.5</t>
  </si>
  <si>
    <t>I.1.6</t>
  </si>
  <si>
    <t>I.1.7</t>
  </si>
  <si>
    <t>I.2.3</t>
  </si>
  <si>
    <t>I.2.4</t>
  </si>
  <si>
    <t>I.2.5</t>
  </si>
  <si>
    <t>I.2.6</t>
  </si>
  <si>
    <t>I.2.7</t>
  </si>
  <si>
    <t>I.2.8</t>
  </si>
  <si>
    <t>I.2.9</t>
  </si>
  <si>
    <t>Fixed tele- ophthalmic network unit in Got. Set up/ internet based ophthalmic consultation unit) @Rs.15 lakh</t>
  </si>
  <si>
    <t>District Mental Health Programme</t>
  </si>
  <si>
    <t>(Non Recurring)</t>
  </si>
  <si>
    <t>Operational expenses of the district centre : rent, telephone expenses, website etc.</t>
  </si>
  <si>
    <t>Ambulatory Services</t>
  </si>
  <si>
    <t>J.1.2</t>
  </si>
  <si>
    <t>J.1.3</t>
  </si>
  <si>
    <t>J.1.4</t>
  </si>
  <si>
    <t>J.1.5</t>
  </si>
  <si>
    <t>J.1.7</t>
  </si>
  <si>
    <t>Recurring Grant-in-Aid</t>
  </si>
  <si>
    <t>District Hospital</t>
  </si>
  <si>
    <t>CHC</t>
  </si>
  <si>
    <t>PHC</t>
  </si>
  <si>
    <t>Non-Recurring Grant-in-Aid</t>
  </si>
  <si>
    <t>Construction/renovation/extension of the existing building and Furniture of Geriatrics Unit with 10 beds and OPD facilities @ Rs.80 lakh per unit</t>
  </si>
  <si>
    <t>Recurring Grant-in-aid</t>
  </si>
  <si>
    <t>Public Private Partnership</t>
  </si>
  <si>
    <t>Non recurring Grant-in-aid</t>
  </si>
  <si>
    <t>Procurement of Equipment</t>
  </si>
  <si>
    <t>M.1</t>
  </si>
  <si>
    <t>District Tobacco Control Cell (DTCC)</t>
  </si>
  <si>
    <t>M.1.1</t>
  </si>
  <si>
    <t>Training/ Sensitization Prog.</t>
  </si>
  <si>
    <t>M.1.1.1</t>
  </si>
  <si>
    <t>Orientation of Stakeholder organizations</t>
  </si>
  <si>
    <t>M.1.1.2</t>
  </si>
  <si>
    <t>Training of Health Professionals</t>
  </si>
  <si>
    <t>M.1.1.3</t>
  </si>
  <si>
    <t>Orientation of Law Enforcers</t>
  </si>
  <si>
    <t>M.1.1.4</t>
  </si>
  <si>
    <t>Training of PRI's representatives/ Police personnel/ Teachers/ Transport personnel/ NGO personnel/ other stakeholders</t>
  </si>
  <si>
    <t>M.1.1.5</t>
  </si>
  <si>
    <t>Other Trainings/Orientations - sessions incorporated in other's training</t>
  </si>
  <si>
    <t>M.1.2</t>
  </si>
  <si>
    <t>M.1.2.1</t>
  </si>
  <si>
    <t>M.1.2.2</t>
  </si>
  <si>
    <t>M.1.2.3</t>
  </si>
  <si>
    <t>M.1.3</t>
  </si>
  <si>
    <t>School Programme</t>
  </si>
  <si>
    <t>M.1.3.1</t>
  </si>
  <si>
    <t>Coverage of Public School</t>
  </si>
  <si>
    <t>M.1.3.2</t>
  </si>
  <si>
    <t>Coverage of Pvt. School</t>
  </si>
  <si>
    <t>M.1.3.3</t>
  </si>
  <si>
    <t>Coverage of Public School in other's school programme</t>
  </si>
  <si>
    <t>M.1.3.4</t>
  </si>
  <si>
    <t>Coverage of Pvt. School in other's school programme</t>
  </si>
  <si>
    <t>M.1.3.5</t>
  </si>
  <si>
    <t>Sensitization campaign for college students</t>
  </si>
  <si>
    <t>M.1.4</t>
  </si>
  <si>
    <t>M.1.5</t>
  </si>
  <si>
    <t>Flexible pool</t>
  </si>
  <si>
    <t>M.1.5.1</t>
  </si>
  <si>
    <t>District level Coordination Committee</t>
  </si>
  <si>
    <t>Monitoring Committee on Section 5</t>
  </si>
  <si>
    <t>Enforcement Squads</t>
  </si>
  <si>
    <t>Baseline/Endline surveys/ Research studies</t>
  </si>
  <si>
    <t>Non-Recurring Grants</t>
  </si>
  <si>
    <t>Procurement of equipment</t>
  </si>
  <si>
    <t>M.2</t>
  </si>
  <si>
    <t>Tobacco Cessation Centre (TCC)</t>
  </si>
  <si>
    <t>M.2.1</t>
  </si>
  <si>
    <t>Training &amp; Outreach</t>
  </si>
  <si>
    <t>M.2.1.1</t>
  </si>
  <si>
    <t>Weekly FGD with the tobacco users</t>
  </si>
  <si>
    <t>M.2.1.2</t>
  </si>
  <si>
    <t>Monthly meeting with the hospital staff</t>
  </si>
  <si>
    <t>M.2.2</t>
  </si>
  <si>
    <t>M.2.2.1</t>
  </si>
  <si>
    <t>M.2.3</t>
  </si>
  <si>
    <t>Contingency/ Misc.</t>
  </si>
  <si>
    <t>M.2.3.1</t>
  </si>
  <si>
    <t>NON RECURRING GRANT-IN-AID</t>
  </si>
  <si>
    <t>Non –Recurring:</t>
  </si>
  <si>
    <t xml:space="preserve">NCD Clinic at CHC </t>
  </si>
  <si>
    <t>Recurring grant:</t>
  </si>
  <si>
    <t>District CCU/ICU &amp;Cancer Care</t>
  </si>
  <si>
    <t>PHC level</t>
  </si>
  <si>
    <t>Sub-Centre level</t>
  </si>
  <si>
    <t>Miscellaneous (communication, monitoring, TA,DA, POL, contingency etc.)</t>
  </si>
  <si>
    <t>District NCD Clinic</t>
  </si>
  <si>
    <t>CHC NCD Clinic</t>
  </si>
  <si>
    <t>Transport of referred cases including home based care</t>
  </si>
  <si>
    <t>PHC Level</t>
  </si>
  <si>
    <t>Sub-centre level</t>
  </si>
  <si>
    <t>State NCD  Cell</t>
  </si>
  <si>
    <t>Others, If any</t>
  </si>
  <si>
    <t>H.1</t>
  </si>
  <si>
    <t>H.4</t>
  </si>
  <si>
    <t>H.5</t>
  </si>
  <si>
    <t>H.6</t>
  </si>
  <si>
    <t>H.7</t>
  </si>
  <si>
    <t>H.8</t>
  </si>
  <si>
    <t>H.9</t>
  </si>
  <si>
    <t>H.10</t>
  </si>
  <si>
    <t>H.11</t>
  </si>
  <si>
    <t>H.12</t>
  </si>
  <si>
    <t>H.13</t>
  </si>
  <si>
    <t>H.14</t>
  </si>
  <si>
    <t>H.15</t>
  </si>
  <si>
    <t>H.16</t>
  </si>
  <si>
    <t>H.17</t>
  </si>
  <si>
    <t>B.10.3.1</t>
  </si>
  <si>
    <t>B.10.3.2</t>
  </si>
  <si>
    <t>B.10.3.3</t>
  </si>
  <si>
    <t>BCC/IEC activities for AH/ Rashtriya Kishore Swasthya Karyakram</t>
  </si>
  <si>
    <t>B.10.3.4</t>
  </si>
  <si>
    <t>B.10.3.4.1</t>
  </si>
  <si>
    <t>B.10.3.4.2</t>
  </si>
  <si>
    <t>B.10.3.5</t>
  </si>
  <si>
    <t>A.2.2.1.1</t>
  </si>
  <si>
    <t>National Iron Plus Initiative ( procurement to be budgeted under B.16.2.6 &amp; printing under IEC)</t>
  </si>
  <si>
    <t>ADOLESCENT HEALTH / RKSK (Rashtriya Kishore Swasthya Karyakram)</t>
  </si>
  <si>
    <t>A.4.2.1</t>
  </si>
  <si>
    <t>A.4.2.2</t>
  </si>
  <si>
    <t>Organizing Adolescent Health day</t>
  </si>
  <si>
    <t>A.4.2.3</t>
  </si>
  <si>
    <t>A.9.1.1</t>
  </si>
  <si>
    <t>A.9.1.2</t>
  </si>
  <si>
    <t>Other incentives under RKSK</t>
  </si>
  <si>
    <t>B1.1.3.7</t>
  </si>
  <si>
    <t>B3.5</t>
  </si>
  <si>
    <t xml:space="preserve">New Constructions </t>
  </si>
  <si>
    <t>Carry forward of new construction initiated last year, or the year before</t>
  </si>
  <si>
    <t>Govt. Dispensaries/ others</t>
  </si>
  <si>
    <t>B5.10.4</t>
  </si>
  <si>
    <t>B16.1.6.3</t>
  </si>
  <si>
    <t>B16.1.6.3.1</t>
  </si>
  <si>
    <t>B16.1.6.3.2</t>
  </si>
  <si>
    <t>B16.1.6.3.3</t>
  </si>
  <si>
    <t>B16.1.6.3.4</t>
  </si>
  <si>
    <t>B16.1.6.3.6</t>
  </si>
  <si>
    <t xml:space="preserve">Children (6m - 60months) </t>
  </si>
  <si>
    <t>B.16.2.6.1.a</t>
  </si>
  <si>
    <t>B.16.2.6.1.b</t>
  </si>
  <si>
    <t xml:space="preserve">Children 5 - 10 years </t>
  </si>
  <si>
    <t>B.16.2.6.2.a</t>
  </si>
  <si>
    <t>B.16.2.6.2.b</t>
  </si>
  <si>
    <t xml:space="preserve">WIFS (10-19 years) </t>
  </si>
  <si>
    <t>B.16.2.6.3.a</t>
  </si>
  <si>
    <t>B.16.2.6.3.b</t>
  </si>
  <si>
    <t xml:space="preserve">Women in Reproductive Age (non-pregnant &amp; non-lactating) (20-49 years) </t>
  </si>
  <si>
    <t>B.16.2.6.4.a</t>
  </si>
  <si>
    <t>B.16.2.6.4.b</t>
  </si>
  <si>
    <t>B.16.2.6.5</t>
  </si>
  <si>
    <t xml:space="preserve">Pregnant &amp; Lactating Mothers </t>
  </si>
  <si>
    <t>B.16.2.6.5.a</t>
  </si>
  <si>
    <t>B.16.2.6.5.b</t>
  </si>
  <si>
    <t>B.16.2.9.1</t>
  </si>
  <si>
    <t>B.16.3</t>
  </si>
  <si>
    <t>National Free Diagnostic services</t>
  </si>
  <si>
    <t>B.16.3.1</t>
  </si>
  <si>
    <t>B.16.3.2</t>
  </si>
  <si>
    <t>Free Radiological services</t>
  </si>
  <si>
    <t xml:space="preserve">Drug Ware Housing </t>
  </si>
  <si>
    <t xml:space="preserve">New Initiatives/ Strategic Interventions </t>
  </si>
  <si>
    <t>Additionalities under NRHM (Mission Flexible Pool)</t>
  </si>
  <si>
    <t>Performance Incentive/Other Incentive to ASHAs</t>
  </si>
  <si>
    <t>NRCs</t>
  </si>
  <si>
    <t>Paediatrician</t>
  </si>
  <si>
    <t>Training of ANMs, Staff nurses, AWW, AWS</t>
  </si>
  <si>
    <t>Radiologist</t>
  </si>
  <si>
    <t>Pathologist</t>
  </si>
  <si>
    <t>B.1.1.3.4.3</t>
  </si>
  <si>
    <t>A.5.1.5</t>
  </si>
  <si>
    <t>A.5.1.6</t>
  </si>
  <si>
    <t>Equipments for RKSK &amp; RBSK</t>
  </si>
  <si>
    <t xml:space="preserve">Implementation of Clinical Establishment Act </t>
  </si>
  <si>
    <t>Medical College Doctors (1 day)</t>
  </si>
  <si>
    <t>Hospital Pharmacists/Nurses Training (1 day)</t>
  </si>
  <si>
    <t>E.2.4</t>
  </si>
  <si>
    <t>E.2.5</t>
  </si>
  <si>
    <t>Data Managers (2days)</t>
  </si>
  <si>
    <t>E.2.6</t>
  </si>
  <si>
    <t>Date Entry Operators cum Accountant (2 days)</t>
  </si>
  <si>
    <t>E.2.7</t>
  </si>
  <si>
    <t>ASHA &amp; MPWs, AWW &amp; Community volunteers (1 day)</t>
  </si>
  <si>
    <t>E.2.8</t>
  </si>
  <si>
    <t>One day training for Data entry and analysis for Block Health Team (including Block Programme Manager)</t>
  </si>
  <si>
    <t>E.2.9</t>
  </si>
  <si>
    <t>One day sensitization for PRIs</t>
  </si>
  <si>
    <t>E.2.10</t>
  </si>
  <si>
    <t>LABORATORY SUPPORT</t>
  </si>
  <si>
    <t>District Public Health Laboratory Strengthening</t>
  </si>
  <si>
    <t xml:space="preserve">Non-recurring costs on account of equipment for district public health labs requiring strengthening. </t>
  </si>
  <si>
    <t>E.3.5</t>
  </si>
  <si>
    <t xml:space="preserve">Expenses on account of consumables, operating expenses, office expenses, transport of samples, miscellaneous etc.    </t>
  </si>
  <si>
    <t>OPERATIONAL COSTS</t>
  </si>
  <si>
    <t xml:space="preserve">HMIS </t>
  </si>
  <si>
    <t>MCTS</t>
  </si>
  <si>
    <t>Printing of FP Manuals, Guidelines, etc.</t>
  </si>
  <si>
    <t>Training of RMNCH+A/ FP Counsellors</t>
  </si>
  <si>
    <t>ASHA Incentives under family planning (ESB/ PPIUCD/ Others)</t>
  </si>
  <si>
    <t>Panchayati Raj Institutions</t>
  </si>
  <si>
    <t>B1.1.6</t>
  </si>
  <si>
    <t>Capacity Building of ASHA Resource Centre</t>
  </si>
  <si>
    <t xml:space="preserve">Orientation Workshops, Trainings and capacity building of PRI  for RKS at District Health Societies, CHC and PHC </t>
  </si>
  <si>
    <t>Civil Works</t>
  </si>
  <si>
    <t>Laboratory Materials</t>
  </si>
  <si>
    <t>Research &amp; Studies &amp; Consultancy</t>
  </si>
  <si>
    <t>Procurement of Drugs</t>
  </si>
  <si>
    <t>Procurement of Vehicles</t>
  </si>
  <si>
    <t>H.18</t>
  </si>
  <si>
    <t>Patient Support &amp; Transportation Charges</t>
  </si>
  <si>
    <t>H.19</t>
  </si>
  <si>
    <t>Supervision and Monitoring</t>
  </si>
  <si>
    <t xml:space="preserve">Incentives for routine activities </t>
  </si>
  <si>
    <t>Office Operation ( Miscellaneous)</t>
  </si>
  <si>
    <t>Child Death Review</t>
  </si>
  <si>
    <t>B1.1.3.3.4</t>
  </si>
  <si>
    <t>ASHA incentive under ESB scheme for promoting spacing of births</t>
  </si>
  <si>
    <t>B1.1.3.2.4</t>
  </si>
  <si>
    <t>B1.1.3.2.6</t>
  </si>
  <si>
    <t>B1.1.3.2.7</t>
  </si>
  <si>
    <t>B1.1.3.2.8</t>
  </si>
  <si>
    <t>Incentive for Home Based Newborn Care programme</t>
  </si>
  <si>
    <t>Development of State Communication strategy (comprising of district plans)</t>
  </si>
  <si>
    <t>Creating awareness on declining sex ratio issue (PNDT)</t>
  </si>
  <si>
    <t>Interpersonal Communication Tools for the frontline health workers</t>
  </si>
  <si>
    <t>B.10.6.1</t>
  </si>
  <si>
    <t>Monitoring of IEC/ BCC Activities</t>
  </si>
  <si>
    <t>B.10.7.1</t>
  </si>
  <si>
    <t>B.10.7.2</t>
  </si>
  <si>
    <t>B.10.7.3</t>
  </si>
  <si>
    <t>B.10.7.4.1</t>
  </si>
  <si>
    <t>B.10.7.4.2</t>
  </si>
  <si>
    <t>B.10.7.4.3</t>
  </si>
  <si>
    <t>Printing of RBSK card and registers</t>
  </si>
  <si>
    <t>B.10.7.4.4</t>
  </si>
  <si>
    <t>Printing cost for DEIC</t>
  </si>
  <si>
    <t>B.10.7.4.5</t>
  </si>
  <si>
    <t>Recurring grants for POL and others</t>
  </si>
  <si>
    <t>B.16.2.10.1</t>
  </si>
  <si>
    <t>Drugs and Supplies for blood services and blood related disorders- Haemoglobinopathies</t>
  </si>
  <si>
    <t>NATIONAL ORAL HEALTH PROGRAMME</t>
  </si>
  <si>
    <t xml:space="preserve"> National Program for Palliative Care (New Initiatives under NCD)</t>
  </si>
  <si>
    <t xml:space="preserve"> District Hospital  Recurring</t>
  </si>
  <si>
    <t>Assistance to State for Capacity building ( Burns &amp; injury)</t>
  </si>
  <si>
    <t>Civil Work</t>
  </si>
  <si>
    <t>National Programme for Fluorosis</t>
  </si>
  <si>
    <t>Recurring Grant-in-aid (For newly selected district @ Rs. 45 lakh))</t>
  </si>
  <si>
    <t>Manpower Support</t>
  </si>
  <si>
    <t>Training of medical and paramedical personnel at district level</t>
  </si>
  <si>
    <t>P</t>
  </si>
  <si>
    <t>P.1</t>
  </si>
  <si>
    <t>P.2</t>
  </si>
  <si>
    <t>P.2.1</t>
  </si>
  <si>
    <t>P.2.1.1</t>
  </si>
  <si>
    <t>P.2.1.2</t>
  </si>
  <si>
    <t>P.2.1.3</t>
  </si>
  <si>
    <t>P.2.1.4</t>
  </si>
  <si>
    <t>Salaries for staff on deputation</t>
  </si>
  <si>
    <t>P.2.1.5</t>
  </si>
  <si>
    <t>Any Other activity</t>
  </si>
  <si>
    <t>P.2.2.3</t>
  </si>
  <si>
    <t>P.2.2.4</t>
  </si>
  <si>
    <t>P.2.3.3</t>
  </si>
  <si>
    <t>P.2.3.4</t>
  </si>
  <si>
    <t>P.2.2</t>
  </si>
  <si>
    <t>P.2.2.1</t>
  </si>
  <si>
    <t>P.2.2.2</t>
  </si>
  <si>
    <t>P.2.3</t>
  </si>
  <si>
    <t>P.2.3.1</t>
  </si>
  <si>
    <t>P.2.3.2</t>
  </si>
  <si>
    <t>P.3</t>
  </si>
  <si>
    <t>Training / orientation of service providers</t>
  </si>
  <si>
    <t>Training / orientation on HMIS/ICT</t>
  </si>
  <si>
    <t>P.4</t>
  </si>
  <si>
    <t>P.4.1</t>
  </si>
  <si>
    <t>P.4.1.1</t>
  </si>
  <si>
    <t>ANMs/LHVs</t>
  </si>
  <si>
    <t>P.4.1.1.1</t>
  </si>
  <si>
    <t>UPHC</t>
  </si>
  <si>
    <t>P.4.1.1.2</t>
  </si>
  <si>
    <t>UCHC</t>
  </si>
  <si>
    <t>P.4.1.1.3</t>
  </si>
  <si>
    <t>Maternity Homes</t>
  </si>
  <si>
    <t>P.4.1.2</t>
  </si>
  <si>
    <t>Staff nurse</t>
  </si>
  <si>
    <t>P.4.1.2.1</t>
  </si>
  <si>
    <t>P.4.1.2.2</t>
  </si>
  <si>
    <t>P.4.1.2.3</t>
  </si>
  <si>
    <t>P.4.1.3</t>
  </si>
  <si>
    <t>MOs</t>
  </si>
  <si>
    <t>P.4.1.3.1</t>
  </si>
  <si>
    <t>MO at UPHC</t>
  </si>
  <si>
    <t>P.4.1.3.1.1</t>
  </si>
  <si>
    <t>Full-time</t>
  </si>
  <si>
    <t>P.4.1.3.1.2</t>
  </si>
  <si>
    <t>Part-time</t>
  </si>
  <si>
    <t>P.4.1.3.2</t>
  </si>
  <si>
    <t>MO at Maternity Homes</t>
  </si>
  <si>
    <t>P.4.1.3.2.1</t>
  </si>
  <si>
    <t>P.4.1.3.2.2</t>
  </si>
  <si>
    <t>P.4.1.4</t>
  </si>
  <si>
    <t>MO at UCHC</t>
  </si>
  <si>
    <t>P.4.1.5</t>
  </si>
  <si>
    <t>Specialists at UCHC</t>
  </si>
  <si>
    <t>P.4.1.5.1</t>
  </si>
  <si>
    <t>P.4.1.5.2</t>
  </si>
  <si>
    <t>P.4.1.5.3</t>
  </si>
  <si>
    <t>Anaesthetist</t>
  </si>
  <si>
    <t>Surgeon</t>
  </si>
  <si>
    <t>P.4.1.5.5</t>
  </si>
  <si>
    <t>P.4.1.5.6</t>
  </si>
  <si>
    <t>P.4.1.5.7</t>
  </si>
  <si>
    <t>P.4.1.6</t>
  </si>
  <si>
    <t>Lab Technicians</t>
  </si>
  <si>
    <t>P.4.1.6.1</t>
  </si>
  <si>
    <t>P.4.1.6.2</t>
  </si>
  <si>
    <t>P.4.1.6.3</t>
  </si>
  <si>
    <t>P.4.1.8</t>
  </si>
  <si>
    <t>P.4.1.9.1</t>
  </si>
  <si>
    <t>P.4.1.9.2</t>
  </si>
  <si>
    <t>P.4.1.9</t>
  </si>
  <si>
    <t>Other staff</t>
  </si>
  <si>
    <t>X-ray technicians</t>
  </si>
  <si>
    <t>OT Assistant</t>
  </si>
  <si>
    <t>P.4.1.10</t>
  </si>
  <si>
    <t>Public Health Manager/Facility Manager</t>
  </si>
  <si>
    <t>P.4.1.11</t>
  </si>
  <si>
    <t>Other Support staff</t>
  </si>
  <si>
    <t>P.4.2</t>
  </si>
  <si>
    <t>P.4.2.1</t>
  </si>
  <si>
    <t>New Construction</t>
  </si>
  <si>
    <t>P.4.2.1.1</t>
  </si>
  <si>
    <t>P.4.2.1.2</t>
  </si>
  <si>
    <t>P.4.2.1.3</t>
  </si>
  <si>
    <t>P.4.2.2</t>
  </si>
  <si>
    <t>Renovation/Upgradation</t>
  </si>
  <si>
    <t>P.4.2.2.1</t>
  </si>
  <si>
    <t>P.4.2.2.2</t>
  </si>
  <si>
    <t>P.4.2.3</t>
  </si>
  <si>
    <t>P.4.2.3.1</t>
  </si>
  <si>
    <t>Rent for UPHC</t>
  </si>
  <si>
    <t>P.4.2.3.2</t>
  </si>
  <si>
    <t>Operational Expenses of UPHCs (excluding rent)</t>
  </si>
  <si>
    <t>P.4.2.3.3</t>
  </si>
  <si>
    <t>Operational Expenses of Maternity Homes(excluding rent)</t>
  </si>
  <si>
    <t>P.4.2.3.4</t>
  </si>
  <si>
    <t>Operational Expenses of Health Kiosks</t>
  </si>
  <si>
    <t>P.4.3</t>
  </si>
  <si>
    <t>P.4.3.1</t>
  </si>
  <si>
    <t xml:space="preserve">Untied grants to UPHCs </t>
  </si>
  <si>
    <t>P.4.3.2</t>
  </si>
  <si>
    <t>Untied grants to UCHCs</t>
  </si>
  <si>
    <t>P.4.3.3</t>
  </si>
  <si>
    <t>Untied grants to Maternity Homes</t>
  </si>
  <si>
    <t>P.4.4</t>
  </si>
  <si>
    <t>P.4.4.2</t>
  </si>
  <si>
    <t>Equipment for UPHC</t>
  </si>
  <si>
    <t>Equipment for UCHC</t>
  </si>
  <si>
    <t>Equipment for Maternity Homes</t>
  </si>
  <si>
    <t>Any other procurement</t>
  </si>
  <si>
    <t>P.4.5</t>
  </si>
  <si>
    <t>P.4.5.1</t>
  </si>
  <si>
    <t>P.4.5.2</t>
  </si>
  <si>
    <t>P.4.5.3</t>
  </si>
  <si>
    <t>P.4.5.4</t>
  </si>
  <si>
    <t>Mobile Medical Units (MMU) / Mobile Health Units (MHU)</t>
  </si>
  <si>
    <t>P.5.1</t>
  </si>
  <si>
    <t>P.5.2</t>
  </si>
  <si>
    <t>P.6</t>
  </si>
  <si>
    <t>P.6.1.1</t>
  </si>
  <si>
    <t>P.6.1</t>
  </si>
  <si>
    <t>P.6.1.4</t>
  </si>
  <si>
    <t>HBNC Kits</t>
  </si>
  <si>
    <t>P.6.1.5</t>
  </si>
  <si>
    <t>P.6.2</t>
  </si>
  <si>
    <t>P.6.2.1</t>
  </si>
  <si>
    <t>P.6.2.2</t>
  </si>
  <si>
    <t>Training of MAS</t>
  </si>
  <si>
    <t>P.6.3</t>
  </si>
  <si>
    <t>P.7</t>
  </si>
  <si>
    <t>P.7.1</t>
  </si>
  <si>
    <t>Innovations</t>
  </si>
  <si>
    <t>PPP</t>
  </si>
  <si>
    <t>P.8</t>
  </si>
  <si>
    <t>P.8.2</t>
  </si>
  <si>
    <t>P.8.3</t>
  </si>
  <si>
    <t>ICT Initiatives</t>
  </si>
  <si>
    <t>P.8.3.1</t>
  </si>
  <si>
    <t>Hardware &amp; Connectivity</t>
  </si>
  <si>
    <t>P.8.3.2</t>
  </si>
  <si>
    <t>Software</t>
  </si>
  <si>
    <t>P.9</t>
  </si>
  <si>
    <t>IEC/BCC - NUHM</t>
  </si>
  <si>
    <t>P.9.1</t>
  </si>
  <si>
    <t>Print Media</t>
  </si>
  <si>
    <t>P.9.2</t>
  </si>
  <si>
    <t>Electronic Media</t>
  </si>
  <si>
    <t>P.9.3</t>
  </si>
  <si>
    <t>IPC</t>
  </si>
  <si>
    <t>P.9.4</t>
  </si>
  <si>
    <t>Other Media</t>
  </si>
  <si>
    <t>P.10</t>
  </si>
  <si>
    <t>E.3a</t>
  </si>
  <si>
    <t>E.3b</t>
  </si>
  <si>
    <t xml:space="preserve">Referral Network of laboratories (Govt. Medical College labs) </t>
  </si>
  <si>
    <t>Specific -plan for High Endemic Districts</t>
  </si>
  <si>
    <t>Services in Urban Areas</t>
  </si>
  <si>
    <t>DPMR: MCR footwear, Aids and appliances, Welfare  allowance to patients for RCS, Support to govt. institutions for RCS</t>
  </si>
  <si>
    <t>MCR</t>
  </si>
  <si>
    <t>Aids/Appliance</t>
  </si>
  <si>
    <t>M.3</t>
  </si>
  <si>
    <t>State Tobacco Control Cell (STCC)</t>
  </si>
  <si>
    <t>M.3.1</t>
  </si>
  <si>
    <t>M.3.1.1</t>
  </si>
  <si>
    <t>M.3.1.2</t>
  </si>
  <si>
    <t>M.3.1.3</t>
  </si>
  <si>
    <t>M.3.2</t>
  </si>
  <si>
    <t>Training/Sensitization Programmes</t>
  </si>
  <si>
    <t>M.3.2.1</t>
  </si>
  <si>
    <t xml:space="preserve">State Level Advocacy Workshop </t>
  </si>
  <si>
    <t>M.3.2.2</t>
  </si>
  <si>
    <t>Training of Trainers, Refresher Trainings</t>
  </si>
  <si>
    <t>M.3.2.3</t>
  </si>
  <si>
    <t>Training on tobacco cessation for Health care providers</t>
  </si>
  <si>
    <t>Law enforcers training / sensitization Programme</t>
  </si>
  <si>
    <t>Any other training to facilitate implementation of provisions of COTPA 2003, FSSA 2006, and WHO FCTC implementation</t>
  </si>
  <si>
    <t>M.3.3</t>
  </si>
  <si>
    <t>Flexible Pool</t>
  </si>
  <si>
    <t>M.3.3.1</t>
  </si>
  <si>
    <t>State-level Coordination Committee</t>
  </si>
  <si>
    <t>M.3.3.2</t>
  </si>
  <si>
    <t>Mobility of Enforcement Squad</t>
  </si>
  <si>
    <t>Hiring of Operational Vehicle under NTCP*</t>
  </si>
  <si>
    <t>M.3.5</t>
  </si>
  <si>
    <t>M.3.5.1</t>
  </si>
  <si>
    <t>Setting up of STCC</t>
  </si>
  <si>
    <t>Public Private Partnership (NGO, Civil Society, Pvt. Sector)</t>
  </si>
  <si>
    <t>District NCD Cell / Clinic</t>
  </si>
  <si>
    <t>Integration with Ayush</t>
  </si>
  <si>
    <t>Nurses and Paramedical Staff</t>
  </si>
  <si>
    <t>Health Assistant/ Lady Health Visitor/ Public Health Nurse</t>
  </si>
  <si>
    <t>OT Technician</t>
  </si>
  <si>
    <t>Other Technicians at DH (ECG/ ECO, EEG, Dermatology, Cyto, PFT etc.)</t>
  </si>
  <si>
    <t>Physiotherapist/ Occupational Therapist</t>
  </si>
  <si>
    <t>Dietician/ Nutritionist</t>
  </si>
  <si>
    <t>Specialists</t>
  </si>
  <si>
    <t>ENT</t>
  </si>
  <si>
    <t>Other Specialists</t>
  </si>
  <si>
    <t>Psychiatrists</t>
  </si>
  <si>
    <t xml:space="preserve">Orthopaedics </t>
  </si>
  <si>
    <t>Dermatologists</t>
  </si>
  <si>
    <t>Venereologist</t>
  </si>
  <si>
    <t>Microbiologists</t>
  </si>
  <si>
    <t>Forensic Specialist</t>
  </si>
  <si>
    <t>Dental Staff</t>
  </si>
  <si>
    <t>Dental Surgeons</t>
  </si>
  <si>
    <t>Dental MO</t>
  </si>
  <si>
    <t>Other Dental Staff</t>
  </si>
  <si>
    <t>Dental Hygienist</t>
  </si>
  <si>
    <t>Dental Technician</t>
  </si>
  <si>
    <t>Dental Assistants</t>
  </si>
  <si>
    <t>AYUSH Staff</t>
  </si>
  <si>
    <t>AYUSH MOs</t>
  </si>
  <si>
    <t>Pharmacist - AYUSH</t>
  </si>
  <si>
    <t>RBSK mobile teams</t>
  </si>
  <si>
    <t>Staff for NRC</t>
  </si>
  <si>
    <t>Staff Nurse</t>
  </si>
  <si>
    <t>Cook cum caretaker</t>
  </si>
  <si>
    <t>Medical Social worker for NRC</t>
  </si>
  <si>
    <t>Staff for MMU/ MHV</t>
  </si>
  <si>
    <t>Other Staff</t>
  </si>
  <si>
    <t xml:space="preserve">Counsellor </t>
  </si>
  <si>
    <t>Multi Rehabilitation worker</t>
  </si>
  <si>
    <t xml:space="preserve">Social Worker </t>
  </si>
  <si>
    <t>Rehabilitation Therapist</t>
  </si>
  <si>
    <t>Biomedical Engineer</t>
  </si>
  <si>
    <t>Lab Attendant/ Assistant</t>
  </si>
  <si>
    <t>CSSD Asstt.</t>
  </si>
  <si>
    <t>Darkroom Asstt.</t>
  </si>
  <si>
    <t>Cold Chain &amp; Vaccine Logistic Assistant</t>
  </si>
  <si>
    <t>Audiometrician/ Audiologist</t>
  </si>
  <si>
    <t>Store Keeper/ Store Asstt</t>
  </si>
  <si>
    <t>Others (Audiometrics Asstt., Instructor for Hearing Imapired Children, Multi Task Worker, Field Worker)</t>
  </si>
  <si>
    <t>Blood Bank/ BSU/Mobile Blood Vehicle</t>
  </si>
  <si>
    <t>Male/ Female Nursing Attendant</t>
  </si>
  <si>
    <t>Blood Bank Technician</t>
  </si>
  <si>
    <t>Hospital Administrator</t>
  </si>
  <si>
    <t>Housekeeper/ Manager</t>
  </si>
  <si>
    <t>Medical Records Officer</t>
  </si>
  <si>
    <t>Medical Records Asstt./ Case Registry Asstt.</t>
  </si>
  <si>
    <t>Accounts/ Finance</t>
  </si>
  <si>
    <t>Admin Officer/ Asstt</t>
  </si>
  <si>
    <t>Statistical Asstt.</t>
  </si>
  <si>
    <t>Office Asstt</t>
  </si>
  <si>
    <t>Cold Chain Handler</t>
  </si>
  <si>
    <t>Ambulance Services (1 driver + 2 Tech.)</t>
  </si>
  <si>
    <t>Technician</t>
  </si>
  <si>
    <t>Universal Health Coverage (pilot)</t>
  </si>
  <si>
    <t>Incentive/ Awards etc. to SN, ANMs etc. (Including group/team based incentives at sub-centre/PHC for primary care)</t>
  </si>
  <si>
    <t>SNCU Data management (excluding HR)</t>
  </si>
  <si>
    <t>Training / Workshop</t>
  </si>
  <si>
    <t>Kayakalp</t>
  </si>
  <si>
    <t>Training/Orientation</t>
  </si>
  <si>
    <t>Training/ orientation of ANM and other paramedical staff</t>
  </si>
  <si>
    <t>Training/ orientation of Medical Officers</t>
  </si>
  <si>
    <t>Training/ Orientation of Specialists</t>
  </si>
  <si>
    <t>Infrastructure  Strengthening</t>
  </si>
  <si>
    <t xml:space="preserve">Procurement </t>
  </si>
  <si>
    <t>Outreach services</t>
  </si>
  <si>
    <t xml:space="preserve">ASHA Drug kits </t>
  </si>
  <si>
    <t>Support to organization engaged for community processes</t>
  </si>
  <si>
    <t>ASHA Incentive/ Honorarium</t>
  </si>
  <si>
    <t>Others: travel expenses  for regular staff.</t>
  </si>
  <si>
    <t>Case detection &amp; Management</t>
  </si>
  <si>
    <t>Training/ Orientation of RKS</t>
  </si>
  <si>
    <t>NHM Free Drug services</t>
  </si>
  <si>
    <t>B.16.2.10.2</t>
  </si>
  <si>
    <t>Consumables for NOHP</t>
  </si>
  <si>
    <t>B.16.2.10.3</t>
  </si>
  <si>
    <t>Drugs and Consumables for NPCB</t>
  </si>
  <si>
    <t>Cash grant for decentralized commodities for NVBDCP</t>
  </si>
  <si>
    <t>Drugs and Consumables for NMHP</t>
  </si>
  <si>
    <t>Drugs and Consumables for NPHCE</t>
  </si>
  <si>
    <t>Procurement of medicine &amp; consumables for TCC under NTCP</t>
  </si>
  <si>
    <t>IEC for NPPCD</t>
  </si>
  <si>
    <t>Health Education &amp; Publicity for National Programme for Fluorosis (State and District Level)</t>
  </si>
  <si>
    <t>B.10.7.4.6</t>
  </si>
  <si>
    <t>Health Education &amp; Publicity for NIDDCP</t>
  </si>
  <si>
    <t>Information, Communication and Technology under IDSP</t>
  </si>
  <si>
    <t>IEC/ BCC for NVBDCP</t>
  </si>
  <si>
    <t>IEC/BCC: Mass media, Outdoor media, Rural media, Advocacy media for NLEP</t>
  </si>
  <si>
    <t>Travel expenses - Contractual Staff at District level</t>
  </si>
  <si>
    <t xml:space="preserve">Review meetings </t>
  </si>
  <si>
    <t>IEC and community mobilization activities for NMHP</t>
  </si>
  <si>
    <t>Printing of Challan Books under NTCP</t>
  </si>
  <si>
    <t>B.10.7.4.7</t>
  </si>
  <si>
    <t>P.4.1.8.1</t>
  </si>
  <si>
    <t>P.4.1.8.3</t>
  </si>
  <si>
    <t>P.4.1.5.4</t>
  </si>
  <si>
    <t xml:space="preserve">Procurement of Drugs and supplies </t>
  </si>
  <si>
    <t>B.16.2.10.3.1</t>
  </si>
  <si>
    <t>B.16.2.10.3.1.2</t>
  </si>
  <si>
    <t>B.16.2.11</t>
  </si>
  <si>
    <t>B.16.2.11.1</t>
  </si>
  <si>
    <t>B.16.2.11.2</t>
  </si>
  <si>
    <t>B.16.2.11.3</t>
  </si>
  <si>
    <t>B.16.2.11.4</t>
  </si>
  <si>
    <t>B.16.2.11.5</t>
  </si>
  <si>
    <t>B.16.2.11.6</t>
  </si>
  <si>
    <t>B.16.2.11.7</t>
  </si>
  <si>
    <t>B.16.2.11.8</t>
  </si>
  <si>
    <t>P.3.2</t>
  </si>
  <si>
    <t>P.3.2.1</t>
  </si>
  <si>
    <t>P.3.2.2</t>
  </si>
  <si>
    <t>P.3.2.3</t>
  </si>
  <si>
    <t>P.3.2.4</t>
  </si>
  <si>
    <t>P.3.2.6</t>
  </si>
  <si>
    <t>P.3.2.7</t>
  </si>
  <si>
    <t>P.3.2.8</t>
  </si>
  <si>
    <t>P.3.2.5</t>
  </si>
  <si>
    <t>P.4.1.4.1</t>
  </si>
  <si>
    <t>P.4.1.7</t>
  </si>
  <si>
    <t>P.4.1.7.1</t>
  </si>
  <si>
    <t>P.4.1.7.2</t>
  </si>
  <si>
    <t>P.4.1.7.3</t>
  </si>
  <si>
    <t>P.4.3.1.a</t>
  </si>
  <si>
    <t>P.4.3.1.b</t>
  </si>
  <si>
    <t>Rented Building</t>
  </si>
  <si>
    <t>Government Building</t>
  </si>
  <si>
    <t>P.4.4.1</t>
  </si>
  <si>
    <t>P.6.1.2</t>
  </si>
  <si>
    <t>P.6.1.3</t>
  </si>
  <si>
    <t>Female sterilization fixed day services</t>
  </si>
  <si>
    <t>IUCD fixed day services</t>
  </si>
  <si>
    <t>PPIUCD services (Incentive to provider @Rs 150 per PPIUCD insertion and Compensation to beneficiary@Rs 300/PPIUCD insertion)</t>
  </si>
  <si>
    <t xml:space="preserve">PAIUCD Services (Incentive to provider @Rs 150 per PAIUCD insertion and Compensation to beneficiary@Rs 300 per PAIUCD insertion) </t>
  </si>
  <si>
    <t>A.3.5.6</t>
  </si>
  <si>
    <t>A.3.5.6.1</t>
  </si>
  <si>
    <t>A.3.5.6.2</t>
  </si>
  <si>
    <t>A.3.7</t>
  </si>
  <si>
    <t>A 5.3</t>
  </si>
  <si>
    <t>Intensification of School Health Activities</t>
  </si>
  <si>
    <t>Feeding demonstrator for NRC</t>
  </si>
  <si>
    <t>A.9.6.10</t>
  </si>
  <si>
    <t>Oral Pills Training</t>
  </si>
  <si>
    <t>A.9.12.6</t>
  </si>
  <si>
    <t>A.9.12.6.1</t>
  </si>
  <si>
    <t>A.9.12.6.2</t>
  </si>
  <si>
    <t xml:space="preserve">Training of two nodal teachers per school </t>
  </si>
  <si>
    <t xml:space="preserve">ASHA incentive under MAA programme @ Rs 100 per ASHA for quarterly mother's meeting </t>
  </si>
  <si>
    <t>Incentive for National Deworming Day  for mobilising out of school children</t>
  </si>
  <si>
    <t xml:space="preserve">Incentive for IDCF for prophylactic distribution of ORS  to family with under-five children. </t>
  </si>
  <si>
    <t>Printing of compliance cards and reporting formats for National Iron Plus Initiative-for 6-59 months  age group and for 5-10 years age group</t>
  </si>
  <si>
    <t>B.10.7.4.8</t>
  </si>
  <si>
    <t>B.10.7.4.9</t>
  </si>
  <si>
    <t>B.10.7.4.10</t>
  </si>
  <si>
    <t>Printing of IEC materials and reporting formats etc.  for National Deworming Day</t>
  </si>
  <si>
    <t>B.10.7.4.11</t>
  </si>
  <si>
    <t>Printing of IEC Materials and monitoring formats for IDCF</t>
  </si>
  <si>
    <t>Printing cost of IEC materials, monitoring forms etc. for intensification of school health activities</t>
  </si>
  <si>
    <t>Call centre-opex</t>
  </si>
  <si>
    <t>A.1.2.1</t>
  </si>
  <si>
    <t>A.1.2.2</t>
  </si>
  <si>
    <t>A.2.9.1</t>
  </si>
  <si>
    <t>A.2.9.2</t>
  </si>
  <si>
    <t>A.9.7.5</t>
  </si>
  <si>
    <t>B1.1</t>
  </si>
  <si>
    <t>B1.2</t>
  </si>
  <si>
    <t>B.10.6.5</t>
  </si>
  <si>
    <t>B.10.6.6</t>
  </si>
  <si>
    <t>B.10.6.7</t>
  </si>
  <si>
    <t>B.10.6.8</t>
  </si>
  <si>
    <t>B.10.6.9</t>
  </si>
  <si>
    <t>B.10.6.10</t>
  </si>
  <si>
    <t>B.10.6.11</t>
  </si>
  <si>
    <t>B.10.6.12</t>
  </si>
  <si>
    <t>B.10.6.13</t>
  </si>
  <si>
    <t>B.10.6.14</t>
  </si>
  <si>
    <t xml:space="preserve">Planning &amp; Mapping including Baseline/ endline surveys </t>
  </si>
  <si>
    <t>State PMU</t>
  </si>
  <si>
    <t>P.3.3</t>
  </si>
  <si>
    <t xml:space="preserve">Support for Identified Training Institutions </t>
  </si>
  <si>
    <t>P.4.4.1.4</t>
  </si>
  <si>
    <t>Any other</t>
  </si>
  <si>
    <t>P.4.4.2.1</t>
  </si>
  <si>
    <t>P.4.4.2.2</t>
  </si>
  <si>
    <t>P.4.4.2.3</t>
  </si>
  <si>
    <t>P.4.4.3</t>
  </si>
  <si>
    <t>P.6.1.2.1</t>
  </si>
  <si>
    <t>P.6.1.2.2</t>
  </si>
  <si>
    <t>P.10.1</t>
  </si>
  <si>
    <t>P.10.2</t>
  </si>
  <si>
    <t>P.11</t>
  </si>
  <si>
    <t>P.12</t>
  </si>
  <si>
    <t xml:space="preserve">Annual increment for all the existing positions </t>
  </si>
  <si>
    <t>A.10.9</t>
  </si>
  <si>
    <t>A.10.10</t>
  </si>
  <si>
    <t>EPF (Employer's contribution) @ 13.36% for salaries &lt; Rs.15,000 pm</t>
  </si>
  <si>
    <t>Annual increment for all the existing positions</t>
  </si>
  <si>
    <t>M.1.2.4</t>
  </si>
  <si>
    <t>M.1.2.5</t>
  </si>
  <si>
    <t>M.2.2.2</t>
  </si>
  <si>
    <t>M.3.1.4</t>
  </si>
  <si>
    <t>M.3.1.5</t>
  </si>
  <si>
    <t>M.1.4.3</t>
  </si>
  <si>
    <t>F.1.4.f.i</t>
  </si>
  <si>
    <t>F.1.4.f.ii</t>
  </si>
  <si>
    <t>F.1.4.f.iii</t>
  </si>
  <si>
    <t>G.1.</t>
  </si>
  <si>
    <t>G.1.1</t>
  </si>
  <si>
    <t xml:space="preserve">G.1.2 </t>
  </si>
  <si>
    <t xml:space="preserve">G.1.3 </t>
  </si>
  <si>
    <t>G.1.3.b</t>
  </si>
  <si>
    <t>G.1.4</t>
  </si>
  <si>
    <t>G.1.5</t>
  </si>
  <si>
    <t xml:space="preserve"> G.2</t>
  </si>
  <si>
    <t>G.2.1</t>
  </si>
  <si>
    <t>G.2.2</t>
  </si>
  <si>
    <t>G.2.3</t>
  </si>
  <si>
    <t>G.2.4</t>
  </si>
  <si>
    <t>G.2.5</t>
  </si>
  <si>
    <t>G.3.1</t>
  </si>
  <si>
    <t>G.4.</t>
  </si>
  <si>
    <t xml:space="preserve">G.4.1 </t>
  </si>
  <si>
    <t>G.4.1.a</t>
  </si>
  <si>
    <t>G.4.1.b</t>
  </si>
  <si>
    <t xml:space="preserve">G.4.2 </t>
  </si>
  <si>
    <t>G.4.3</t>
  </si>
  <si>
    <t>G.4.3.a</t>
  </si>
  <si>
    <t>G.4.3.b</t>
  </si>
  <si>
    <t>G.4.3.c</t>
  </si>
  <si>
    <t xml:space="preserve">G.4.4 </t>
  </si>
  <si>
    <t>G.4.4.a</t>
  </si>
  <si>
    <t>G.4.4.b</t>
  </si>
  <si>
    <t>G.4.5</t>
  </si>
  <si>
    <t>G.4.5.a</t>
  </si>
  <si>
    <t>G.4.5.b</t>
  </si>
  <si>
    <t xml:space="preserve">Public Private Mix (PP/NGO Support) </t>
  </si>
  <si>
    <t>Management of Health Society (State to provide details of PM Staff in the remarks column separately)</t>
  </si>
  <si>
    <t>D.6</t>
  </si>
  <si>
    <t>Training on Other Disease control program if required (Please specify )</t>
  </si>
  <si>
    <t>Health Kiosk (for establishment)</t>
  </si>
  <si>
    <t>ASHA Cost (URBAN)</t>
  </si>
  <si>
    <t>Research Studies</t>
  </si>
  <si>
    <t>Training on Quality Assurance</t>
  </si>
  <si>
    <t>Developing/strengthening and equipping Cardiac Care Unit (CCU)/ICU</t>
  </si>
  <si>
    <t xml:space="preserve">District NCD Clinic </t>
  </si>
  <si>
    <t>O.2.2</t>
  </si>
  <si>
    <t>O.2.2.1</t>
  </si>
  <si>
    <t>O.2.2.1.1</t>
  </si>
  <si>
    <t>O.2.2.1.2</t>
  </si>
  <si>
    <t>O.2.2.1.4</t>
  </si>
  <si>
    <t>O.2.2.1.5</t>
  </si>
  <si>
    <t>O.2.2.1.6</t>
  </si>
  <si>
    <t>O.2.2.1.7</t>
  </si>
  <si>
    <t>O.2.2.1.8</t>
  </si>
  <si>
    <t>O.2.2.1.8.i</t>
  </si>
  <si>
    <t>O.2.2.1.8.ii</t>
  </si>
  <si>
    <t>O.2.3</t>
  </si>
  <si>
    <t>O.2.3.1</t>
  </si>
  <si>
    <t>O.2.3.2</t>
  </si>
  <si>
    <t>O.2.3.3</t>
  </si>
  <si>
    <t>O.2.6</t>
  </si>
  <si>
    <t>O.2.6.1</t>
  </si>
  <si>
    <t>O.2.7</t>
  </si>
  <si>
    <t>O.2.7.1</t>
  </si>
  <si>
    <t>O.2.8</t>
  </si>
  <si>
    <t>O.2.8.1</t>
  </si>
  <si>
    <t>O.2.8.2</t>
  </si>
  <si>
    <t>O.2.8.3</t>
  </si>
  <si>
    <t>O.2.9</t>
  </si>
  <si>
    <t>O.2.9.1</t>
  </si>
  <si>
    <t>O.2.9.2</t>
  </si>
  <si>
    <t>Quality Assurance Implementation (for traversing gaps)</t>
  </si>
  <si>
    <t>Misc. (Incentives,  TISS Quality Course &amp; IT Based application  etc.)</t>
  </si>
  <si>
    <t>Kayakalp Trainings</t>
  </si>
  <si>
    <t>Assessments</t>
  </si>
  <si>
    <t>Kayakalp Awards</t>
  </si>
  <si>
    <t>Support for Implementation of Kayakalp</t>
  </si>
  <si>
    <t>Contingencies</t>
  </si>
  <si>
    <t>Swachh Swasth Sarvatra</t>
  </si>
  <si>
    <t>B18.3</t>
  </si>
  <si>
    <t>Universal health check-up and screening of NCDs</t>
  </si>
  <si>
    <t>Any other interventions (e.g.; rapid assessments, protocol development)</t>
  </si>
  <si>
    <t>Operational Cost of RBSK (Mobility support, DEIC etc.)</t>
  </si>
  <si>
    <t>Training / Orientation technical manuals</t>
  </si>
  <si>
    <t>Other (support provisions to ASHA such as uniform, diary, ASHA Ghar etc.)</t>
  </si>
  <si>
    <t>Rollout of B.Sc. ( Community Health)</t>
  </si>
  <si>
    <t>Orientation of Community leader &amp; of VHSC,SHC,PHC,CHC etc.</t>
  </si>
  <si>
    <t>Targeting Naturally Occurring Gathering of People/ Health Mela</t>
  </si>
  <si>
    <t>Printing of MCP cards,  safe motherhood booklets  etc.</t>
  </si>
  <si>
    <t>Community Action for Health (Visioning workshops at state, dist., block level, Training of VHSNC, Training of RKS)</t>
  </si>
  <si>
    <t>Quality Assurance &amp; Grievance Redressal</t>
  </si>
  <si>
    <t>Free Pathological services</t>
  </si>
  <si>
    <t xml:space="preserve">Other Expenditures (Power Backup, Convergence etc.) </t>
  </si>
  <si>
    <t>Training@Rs.10 lakh/ Dist.. for 7 level training</t>
  </si>
  <si>
    <t>Obstetricians and Gynaecologists</t>
  </si>
  <si>
    <t>Paediatricians</t>
  </si>
  <si>
    <t>Anaesthetists</t>
  </si>
  <si>
    <t>Ophthalmologists</t>
  </si>
  <si>
    <t>Ophthalmic Assistant/ Refractionist</t>
  </si>
  <si>
    <t>Hospital Superintendent</t>
  </si>
  <si>
    <t>Block Medical Officer/ Medical Superintendent</t>
  </si>
  <si>
    <t>Honorarium to ICTC counsellors for Adolescent Health  activities</t>
  </si>
  <si>
    <t>Lactation Counsellors  for high case load facilities</t>
  </si>
  <si>
    <t>RI strengthening project (Review meeting, Mobility support, Outreach services etc.)</t>
  </si>
  <si>
    <t>Obstetrician / Gynaecologist</t>
  </si>
  <si>
    <t>Operational Expenses (rent, telephone, electricity etc.)</t>
  </si>
  <si>
    <t>Other  Non-Monetary Incentives  Costs (badge, uniform, ID, etc.)</t>
  </si>
  <si>
    <t>Lab. Technician (3 days)</t>
  </si>
  <si>
    <t>Costs on Account of newly formed districts</t>
  </si>
  <si>
    <t>a) LY &amp; Hy Survey in 350 dist.</t>
  </si>
  <si>
    <t>b) Mf Survey in Non- endemic dist.</t>
  </si>
  <si>
    <t>c) ICT survey in 200 dist.</t>
  </si>
  <si>
    <t>ASHA incentive for one time line listing of Lymphoedema and Hydrocele cases in non-endemic dist..</t>
  </si>
  <si>
    <t xml:space="preserve">Cancer  Care (for equipment) </t>
  </si>
  <si>
    <t>Vehicle Operation (POL &amp; Maintenance)</t>
  </si>
  <si>
    <t>Renovation and furnishing, furniture, computers, office equipment (fax, phone, photocopier etc.)</t>
  </si>
  <si>
    <t>Mobility , Miscellaneous &amp; Contingencies</t>
  </si>
  <si>
    <t>Patient referral cards</t>
  </si>
  <si>
    <t>Research &amp; Surveillance</t>
  </si>
  <si>
    <t>Administrative Staff</t>
  </si>
  <si>
    <t xml:space="preserve">MOs- AYUSH </t>
  </si>
  <si>
    <t>MOs- MBBS</t>
  </si>
  <si>
    <t>EPF (Employer's contribution) @ 13.36% for salaries &lt;= Rs.15,000 pm</t>
  </si>
  <si>
    <t xml:space="preserve"> Financial Management Report to be submitted by the States/UT Health/RCH Societies to Centre on Quarterly basis</t>
  </si>
  <si>
    <t xml:space="preserve">National Health Mission </t>
  </si>
  <si>
    <t>NOTES: (1)  The total budget and in Col. 1 and Exp planned as per AWP in Col 2 may be indicated as approved by GOI. (2) In case there are overlapping activities (i.e., expenditure may be comprising one or more component (s), it can be shown under the item</t>
  </si>
  <si>
    <t>Rs. In Lakhs</t>
  </si>
  <si>
    <t>Reporting Quarter</t>
  </si>
  <si>
    <t>Target / Planned</t>
  </si>
  <si>
    <t>Actual  / Achievement</t>
  </si>
  <si>
    <t>Variance %</t>
  </si>
  <si>
    <t xml:space="preserve">Actual Expenditure </t>
  </si>
  <si>
    <t>STRATEGY/ACTIVITIES</t>
  </si>
  <si>
    <t>Other</t>
  </si>
  <si>
    <t xml:space="preserve">Facility Based Newborn Care/FBNC
</t>
  </si>
  <si>
    <t>Male Sterilization fixed day services/NSV Camps</t>
  </si>
  <si>
    <t>Other strategies/activities (such as strengthening services for IUCD, Sterilisation, new contraceptives etc.)</t>
  </si>
  <si>
    <t>RBSK and School Health training</t>
  </si>
  <si>
    <t>Printing of IUCD cards, MPA Card, FP manuals, guidelines etc.</t>
  </si>
  <si>
    <t>Drugs and Supplies for RKSK (Sanitary napkins procurement)</t>
  </si>
  <si>
    <t>Flexible Pool for Communicable Disease</t>
  </si>
  <si>
    <t>DCPs</t>
  </si>
  <si>
    <t>ACSM (Printing/ IEC/ BCC to be budgeted under B.10.6)</t>
  </si>
  <si>
    <t>Medical Colleges (All service delivery to be budgeted under B.30)</t>
  </si>
  <si>
    <t>Contractual Services (All service delivery to be budgeted under B.30)</t>
  </si>
  <si>
    <t xml:space="preserve">Orientation/review  of ASHA/ANM/AWW (as applicable) for New Contraceptives, Post partum and post abortion Family Planning, Scheme for home delivery of contraceptives (HDC), Ensuring spacing at birth (ESB {wherever applicable}), Pregnancy Testing Kits (PTK) </t>
  </si>
  <si>
    <t>National Iron Plus Initiative and National Deworming Day (Drugs &amp; Supplies)</t>
  </si>
  <si>
    <t>I.1.2.1</t>
  </si>
  <si>
    <t>I.1.2.2</t>
  </si>
  <si>
    <t>I.1.2.3</t>
  </si>
  <si>
    <t>I.1.2.4</t>
  </si>
  <si>
    <t>I.1.2.5</t>
  </si>
  <si>
    <t>I.1.5.1</t>
  </si>
  <si>
    <t>J.1.1.a</t>
  </si>
  <si>
    <t>J.1.1.b</t>
  </si>
  <si>
    <t>K.2.2.1</t>
  </si>
  <si>
    <t>K.2.3.1</t>
  </si>
  <si>
    <t>B13</t>
  </si>
  <si>
    <t>B16</t>
  </si>
  <si>
    <t>B30.1</t>
  </si>
  <si>
    <t>B30.2</t>
  </si>
  <si>
    <t>B30.3</t>
  </si>
  <si>
    <t>B30.4</t>
  </si>
  <si>
    <t>B30.4.1</t>
  </si>
  <si>
    <t>B30.4.2</t>
  </si>
  <si>
    <t>B30.4.3</t>
  </si>
  <si>
    <t>B30.4.3.a</t>
  </si>
  <si>
    <t>B30.4.3.b</t>
  </si>
  <si>
    <t>B30.4.3.c</t>
  </si>
  <si>
    <t>B30.4.4</t>
  </si>
  <si>
    <t>B30.5</t>
  </si>
  <si>
    <t>B30.6</t>
  </si>
  <si>
    <t>B30.6.1</t>
  </si>
  <si>
    <t>B30.6.2</t>
  </si>
  <si>
    <t>B30.6.3</t>
  </si>
  <si>
    <t>B30.7</t>
  </si>
  <si>
    <t>B30.7.1</t>
  </si>
  <si>
    <t>B30.7.2</t>
  </si>
  <si>
    <t>B30.8</t>
  </si>
  <si>
    <t>B30.9</t>
  </si>
  <si>
    <t>B30.10</t>
  </si>
  <si>
    <t>B30.11</t>
  </si>
  <si>
    <t>B30.11.6</t>
  </si>
  <si>
    <t>B30.11.7</t>
  </si>
  <si>
    <t>B30.11.8</t>
  </si>
  <si>
    <t>B30.11.9</t>
  </si>
  <si>
    <t>B30.11.16</t>
  </si>
  <si>
    <t>B30.11.17</t>
  </si>
  <si>
    <t>B30.12</t>
  </si>
  <si>
    <t>B30.12.1</t>
  </si>
  <si>
    <t>B30.12.2</t>
  </si>
  <si>
    <t>B30.12.3</t>
  </si>
  <si>
    <t>B30.12.4</t>
  </si>
  <si>
    <t>B30.12.5</t>
  </si>
  <si>
    <t>B30.13</t>
  </si>
  <si>
    <t>B30.13.1</t>
  </si>
  <si>
    <t>B30.13.2</t>
  </si>
  <si>
    <t>B30.13.3</t>
  </si>
  <si>
    <t>B30.13.4</t>
  </si>
  <si>
    <t>B30.13.5</t>
  </si>
  <si>
    <t>B30.13.6</t>
  </si>
  <si>
    <t>B30.13.7</t>
  </si>
  <si>
    <t>B30.13.8</t>
  </si>
  <si>
    <t>B30.13.9</t>
  </si>
  <si>
    <t>B30.13.10</t>
  </si>
  <si>
    <t>B30.13.11</t>
  </si>
  <si>
    <t>B30.13.12</t>
  </si>
  <si>
    <t>B30.13.13</t>
  </si>
  <si>
    <t>B30.13.13.a</t>
  </si>
  <si>
    <t>B30.13.13.b</t>
  </si>
  <si>
    <t>B30.13.14</t>
  </si>
  <si>
    <t>B30.14</t>
  </si>
  <si>
    <t>B30.15</t>
  </si>
  <si>
    <t>B30.16</t>
  </si>
  <si>
    <t>B30.17</t>
  </si>
  <si>
    <t>B30.17.1</t>
  </si>
  <si>
    <t>B30.18</t>
  </si>
  <si>
    <t>B30.19</t>
  </si>
  <si>
    <t>B30.20</t>
  </si>
  <si>
    <t>B30.21</t>
  </si>
  <si>
    <t>B30</t>
  </si>
  <si>
    <t>Others (pl specify)</t>
  </si>
  <si>
    <t>Financial Progress</t>
  </si>
  <si>
    <t>Budget Allotted as per ROP (SPIP Approval)</t>
  </si>
  <si>
    <t>April to Reporting Quarter (Cumulative)</t>
  </si>
  <si>
    <t>A.2.4.2</t>
  </si>
  <si>
    <t>Monitoring and Award/ Recognition  for MAA programme</t>
  </si>
  <si>
    <t>A.3.7.1</t>
  </si>
  <si>
    <t>A.3.7.2</t>
  </si>
  <si>
    <t>Nayi Pehl Kit</t>
  </si>
  <si>
    <t>A.3.7.3</t>
  </si>
  <si>
    <t>A.3.7.5</t>
  </si>
  <si>
    <t>Other activities (demand generation, strengthening service delivery etc.)</t>
  </si>
  <si>
    <t>Training Institutes &amp; Skill lab</t>
  </si>
  <si>
    <t>skill Lab</t>
  </si>
  <si>
    <t>New born screening-  Inborn error of metabolism (please give details per unit cost of screening, number of children to be screened and the delivery points Add details)</t>
  </si>
  <si>
    <t>New born screening as per  RBSK Comprehensive Newborn Screening: Handbook for screening visible birth defects at all delivery points (please give details per unit cost , number of deliveries to be screened and the delivery points Add details)</t>
  </si>
  <si>
    <t>A 5.3.1</t>
  </si>
  <si>
    <t xml:space="preserve">Training kits for teachers </t>
  </si>
  <si>
    <t>A 5.3.2</t>
  </si>
  <si>
    <t>School Kits</t>
  </si>
  <si>
    <t>ASHA PPIUCD incentive for accompanying the client for PPIUCD insertion (@ Rs. 150/ASHA/insertion)</t>
  </si>
  <si>
    <t>ASHA PAIUCD incentive for accompanying the client for PAIUCD insertion (@ Rs. 150/ASHA/insertion)</t>
  </si>
  <si>
    <t>ASHA Incentive under ESB scheme for promoting adoption of limiting method upto two children</t>
  </si>
  <si>
    <t>Incentive for mobilizing adolescents  and community for AHD</t>
  </si>
  <si>
    <t>Incentive for mobilizing WRA (non pregnant &amp; non-lactating Women 20-49 years)</t>
  </si>
  <si>
    <t>A.11.1</t>
  </si>
  <si>
    <t>Planning, including mapping and co-ordination with other departments</t>
  </si>
  <si>
    <t>A.11.2</t>
  </si>
  <si>
    <t>Services for Vulnerable groups</t>
  </si>
  <si>
    <t>A.11.3</t>
  </si>
  <si>
    <t>LWE affected areas special plan</t>
  </si>
  <si>
    <t>Compensation for female sterilization
(Provide breakup for cases covered in public facility, private facility. 
Enhanced Compensation Scheme (if applicable) additionally provide number of PPS done. 
Female sterilization done in MPV districts may also be budgeted in this head and the break up to be reflected)</t>
  </si>
  <si>
    <t>Compensation for male sterilization/NSV 
(Provide breakup for cases covered in public facility, private facility. 
Male sterilization done in MPV districts may also be budgeted in this head and the break up to be reflected)</t>
  </si>
  <si>
    <t>District Hospitals (As per the DH Strengthening Guidelines)</t>
  </si>
  <si>
    <t>B.10.6.9.a</t>
  </si>
  <si>
    <t>B.10.6.9.b</t>
  </si>
  <si>
    <t>B.10.6.9.c</t>
  </si>
  <si>
    <t>B.10.6.9.d</t>
  </si>
  <si>
    <t>B.10.6.9.e</t>
  </si>
  <si>
    <t>B.10.6.9.f</t>
  </si>
  <si>
    <t>IEC/BCC for Malaria</t>
  </si>
  <si>
    <t>IEC/BCC for Social mobilization (Dengue and Chikungunya)</t>
  </si>
  <si>
    <t>IEC/BCC specific to J.E. in endemic areas</t>
  </si>
  <si>
    <t>Specific IEC/BCC for Lymphatic Filariasis at State, District, PHC, Sub-centre and village level including VHSC/GKs for community mobilization efforts to realize the desired drug compliance of 85% during MDA</t>
  </si>
  <si>
    <t>IEC/BCC/Advocacy for Kala-azar</t>
  </si>
  <si>
    <t>IEC/BCC activities as per the GFATM project</t>
  </si>
  <si>
    <t>B.10.6.12.a</t>
  </si>
  <si>
    <t>B.10.6.12.b</t>
  </si>
  <si>
    <t>Awareness generation activities in the community, schools, workplaces with community involvement</t>
  </si>
  <si>
    <t>B.10.6.14.1.b</t>
  </si>
  <si>
    <t>Places covered with hoardings/ bill boards/ signage etc.</t>
  </si>
  <si>
    <t>B.10.6.14.1.c</t>
  </si>
  <si>
    <t>Usage of Folk media such as Nukkad Natak/ mobile audio visual services/ local radio etc.</t>
  </si>
  <si>
    <t>B.10.6.14.2</t>
  </si>
  <si>
    <t>IEC/SBCC material used for patients counselling</t>
  </si>
  <si>
    <t>B.10.6.14.3</t>
  </si>
  <si>
    <t>IEC/Advocacy Campaigns</t>
  </si>
  <si>
    <t>B.10.6.14.3.a</t>
  </si>
  <si>
    <t>Development of IEC Material</t>
  </si>
  <si>
    <t>B.10.6.14.3.b</t>
  </si>
  <si>
    <t>State-level IEC Campaigns/Other IEC Campaigns</t>
  </si>
  <si>
    <t>Printing of under WIFS -WIFS cards, WIFS registers, reporting  format etc</t>
  </si>
  <si>
    <t>B.13.4</t>
  </si>
  <si>
    <t>B.16.2.11.8.a</t>
  </si>
  <si>
    <t>District  NCD Clinic</t>
  </si>
  <si>
    <t>B.16.2.11.8.b</t>
  </si>
  <si>
    <t>B.16.2.11.8.c</t>
  </si>
  <si>
    <t>CHC N C D Clinic</t>
  </si>
  <si>
    <t>B.16.2.11.8.d</t>
  </si>
  <si>
    <t>B.16.2.11.8.e</t>
  </si>
  <si>
    <t>National Programme for  Prevention and control of Deafness</t>
  </si>
  <si>
    <t>Miscellaneous including Travel / POL / Stationary / Communications / Drugs etc.</t>
  </si>
  <si>
    <t>B.30.1.1</t>
  </si>
  <si>
    <t>B.30.1.2</t>
  </si>
  <si>
    <t>B.30.1.3</t>
  </si>
  <si>
    <t>B.30.1.4</t>
  </si>
  <si>
    <t>B.30.1.5</t>
  </si>
  <si>
    <t>B.30.1.6</t>
  </si>
  <si>
    <t>B.30.1.7</t>
  </si>
  <si>
    <t>B.30.1.8</t>
  </si>
  <si>
    <t>B.30.1.9</t>
  </si>
  <si>
    <t>B.30.1.10</t>
  </si>
  <si>
    <t>B.30.1.11</t>
  </si>
  <si>
    <t>B.30.2.1</t>
  </si>
  <si>
    <t>B.30.2.2</t>
  </si>
  <si>
    <t>B.30.2.3</t>
  </si>
  <si>
    <t>B.30.2.4</t>
  </si>
  <si>
    <t>B.30.2.5</t>
  </si>
  <si>
    <t>B.30.2.6</t>
  </si>
  <si>
    <t>B.30.2.7</t>
  </si>
  <si>
    <t>B.30.2.8</t>
  </si>
  <si>
    <t>B.30.3.2</t>
  </si>
  <si>
    <t>B.30.3.3</t>
  </si>
  <si>
    <t>B.30.3.4</t>
  </si>
  <si>
    <t>B.30.3.5</t>
  </si>
  <si>
    <t>B.30.3.6</t>
  </si>
  <si>
    <t>B.30.3.7</t>
  </si>
  <si>
    <t>B.30.3.8</t>
  </si>
  <si>
    <t>B.30.3.9</t>
  </si>
  <si>
    <t>Training under Immunisation</t>
  </si>
  <si>
    <t>Management of IDD Monitoring Laboratory</t>
  </si>
  <si>
    <t>D.7</t>
  </si>
  <si>
    <t>Training specific for JE prevention and management</t>
  </si>
  <si>
    <t>F.1.3.m</t>
  </si>
  <si>
    <t>Monitoring &amp; Evaluation (Post MDA assessment by medical colleges (Govt. &amp; private)/ICMR institutions )</t>
  </si>
  <si>
    <t>Infrastructure (INF)</t>
  </si>
  <si>
    <t>Mission Parivar Vikas (Please provide break up of the services to be undertaken as per GoI guidelines) (The budget line is applicable for 7 states (145 High fertility districts under MPV))</t>
  </si>
  <si>
    <t>Training of master trainers at district and Block level</t>
  </si>
  <si>
    <t>Training of two nodal teachers per school</t>
  </si>
  <si>
    <t>B12.2.9.1</t>
  </si>
  <si>
    <t>Drop back scheme for sterilization clients</t>
  </si>
  <si>
    <t>A.1.5.4</t>
  </si>
  <si>
    <t>PMSMA activities at State/ District level</t>
  </si>
  <si>
    <t>A.1.5.1</t>
  </si>
  <si>
    <t>A.1.5.2</t>
  </si>
  <si>
    <t>A.1.5.3</t>
  </si>
  <si>
    <t>Line listing and follow-up of severely anaemic women</t>
  </si>
  <si>
    <t>Line listing of the women with blood disorders</t>
  </si>
  <si>
    <t>Follow up mechanism for the severely anaemic women and the women with blood disorders</t>
  </si>
  <si>
    <t>A.9.5.5.1</t>
  </si>
  <si>
    <t>A.9.5.5.2</t>
  </si>
  <si>
    <t>A.9.5.5.2.d</t>
  </si>
  <si>
    <t>Other Child Health Training</t>
  </si>
  <si>
    <t>Other Child Health Training (please specify)</t>
  </si>
  <si>
    <t>4 days training for activity based newborn care</t>
  </si>
  <si>
    <t>2 weeks observership for facility based newborn care</t>
  </si>
  <si>
    <t>Orientation on National Deworming Day</t>
  </si>
  <si>
    <t>B.16.2.1.1</t>
  </si>
  <si>
    <t xml:space="preserve">RTI /STI drugs and consumables </t>
  </si>
  <si>
    <t>B.16.2.1.2</t>
  </si>
  <si>
    <t xml:space="preserve">Drugs for Safe Abortion </t>
  </si>
  <si>
    <t>B.16.2.1.3</t>
  </si>
  <si>
    <t>B.16.2.1.3.1</t>
  </si>
  <si>
    <t>JSSK drugs and consumables</t>
  </si>
  <si>
    <t>B.16.2.1.4</t>
  </si>
  <si>
    <t>B.16.2.1.5</t>
  </si>
  <si>
    <t>RPR Kits</t>
  </si>
  <si>
    <t>Whole blood finger prick test for HIV</t>
  </si>
  <si>
    <t>B.16.2.2.1</t>
  </si>
  <si>
    <t>B.16.2.2.2</t>
  </si>
  <si>
    <t>B.16.2.2.3</t>
  </si>
  <si>
    <t>B.16.2.2.4</t>
  </si>
  <si>
    <t>Vitamin A syrup</t>
  </si>
  <si>
    <t>ORS</t>
  </si>
  <si>
    <t>Zinc</t>
  </si>
  <si>
    <t>District CCU/ICU &amp; Cancer Care</t>
  </si>
  <si>
    <t>O.2.2.1.6 i</t>
  </si>
  <si>
    <t>O.2.2.1.6 ii</t>
  </si>
  <si>
    <t>B.10.7.4.12</t>
  </si>
  <si>
    <t>Innovation/Rheumatic Heart Diseases/Rheumatic Fever Intervention</t>
  </si>
  <si>
    <t>C.1.a</t>
  </si>
  <si>
    <t>Mobility Support for supervision for district level officers.</t>
  </si>
  <si>
    <t>C.1.b</t>
  </si>
  <si>
    <t>C.1.c</t>
  </si>
  <si>
    <t>Support for Quarterly State level review meetings of district officer</t>
  </si>
  <si>
    <t>C.1.d</t>
  </si>
  <si>
    <t>Quarterly review meetings exclusive for RI at district level with Block MOs, CDPO, and other stake holders</t>
  </si>
  <si>
    <t>C.1.e</t>
  </si>
  <si>
    <t>Quarterly review meetings exclusive for RI at block level</t>
  </si>
  <si>
    <t>C.1.f</t>
  </si>
  <si>
    <t>Focus on slum &amp; underserved areas in urban areas/alternative vaccinator for slums (only where regular ANM under NUHM not engaged)</t>
  </si>
  <si>
    <t>C.1.g</t>
  </si>
  <si>
    <t>Mobilization of children through ASHA or other mobilizers</t>
  </si>
  <si>
    <t>C.1.h</t>
  </si>
  <si>
    <t>Alternative vaccine delivery in hard to reach areas</t>
  </si>
  <si>
    <t>C.1.i</t>
  </si>
  <si>
    <t>Alternative Vaccine Delivery in other areas</t>
  </si>
  <si>
    <t>C.1.j</t>
  </si>
  <si>
    <t>To develop microplan at sub-centre level</t>
  </si>
  <si>
    <t>C.1.k</t>
  </si>
  <si>
    <t>For consolidation of micro plans at block level</t>
  </si>
  <si>
    <t>C.1.l</t>
  </si>
  <si>
    <t>POL for vaccine delivery from State to district and from district to PHC/CHCs</t>
  </si>
  <si>
    <t>C.1.m</t>
  </si>
  <si>
    <t>C.1.n</t>
  </si>
  <si>
    <t>Red/Black plastic bags etc.</t>
  </si>
  <si>
    <t>C.1.o</t>
  </si>
  <si>
    <t>C.1.p</t>
  </si>
  <si>
    <t>Safety Pits</t>
  </si>
  <si>
    <t>C.1.r</t>
  </si>
  <si>
    <t xml:space="preserve">Teeka Express Operational Cost </t>
  </si>
  <si>
    <t>C.1.s</t>
  </si>
  <si>
    <t>Measles Rubella SIA operational Cost</t>
  </si>
  <si>
    <t>C.1.t</t>
  </si>
  <si>
    <t xml:space="preserve">JE Campaign Operational Cost </t>
  </si>
  <si>
    <t>C.1.u</t>
  </si>
  <si>
    <t>Operational cost of e-VIN(like temperature logger sim card and  Data sim card for e-VIN)</t>
  </si>
  <si>
    <t>C.1.v</t>
  </si>
  <si>
    <t>Externally aided component (EAC) (GFATM Project)</t>
  </si>
  <si>
    <t>F.2.c</t>
  </si>
  <si>
    <t>F.2.d</t>
  </si>
  <si>
    <t>Procurement &amp; Supply Chain Management Cost (PSM)</t>
  </si>
  <si>
    <t>F.2.e</t>
  </si>
  <si>
    <t>F.2.f</t>
  </si>
  <si>
    <t>Non Health Equipments</t>
  </si>
  <si>
    <t>F.2.g</t>
  </si>
  <si>
    <t>F.2.h</t>
  </si>
  <si>
    <t>Programme Administration Costs</t>
  </si>
  <si>
    <t>F.2.h.1</t>
  </si>
  <si>
    <t>AHSA Involvement</t>
  </si>
  <si>
    <t>Incentive to ASHA</t>
  </si>
  <si>
    <t>Material &amp; Supplies: Supportive drugs, lab. reagents &amp; equipments and printing works (Procurement of drugs and consumables to be budgeted under B.16.2.10 &amp; printing under B.10.7.4)</t>
  </si>
  <si>
    <t>NGO -  Scheme</t>
  </si>
  <si>
    <t>At Camps</t>
  </si>
  <si>
    <t>Human Resources &amp; Capacity building</t>
  </si>
  <si>
    <t>O.2.7.2</t>
  </si>
  <si>
    <t>B.13.5</t>
  </si>
  <si>
    <t>Equipment for Blood Banks/ BSUs</t>
  </si>
  <si>
    <t>MVA /EVA for Safe Abortion services</t>
  </si>
  <si>
    <t>Others (please specify)</t>
  </si>
  <si>
    <t>B16.1.1.1</t>
  </si>
  <si>
    <t>B16.1.1.2</t>
  </si>
  <si>
    <t>B16.1.1.3</t>
  </si>
  <si>
    <t>Human Resources (PM only Logistics Astt., Managers etc.)</t>
  </si>
  <si>
    <t>Public Health Manager/Public Health Specialist</t>
  </si>
  <si>
    <t>1.1.3.1.2</t>
  </si>
  <si>
    <t>15.1.1</t>
  </si>
  <si>
    <t>1.1.3.2.1</t>
  </si>
  <si>
    <t>9.5.3.1</t>
  </si>
  <si>
    <t>9.5.3.2</t>
  </si>
  <si>
    <t>2.2.1</t>
  </si>
  <si>
    <t>8.4.5</t>
  </si>
  <si>
    <t>11.6.3</t>
  </si>
  <si>
    <t>11.6.4</t>
  </si>
  <si>
    <t>1.2.2.3</t>
  </si>
  <si>
    <t>3.1.1.2.1</t>
  </si>
  <si>
    <t>3.1.1.2.2</t>
  </si>
  <si>
    <t>11.6.5</t>
  </si>
  <si>
    <t>12.5.1</t>
  </si>
  <si>
    <t>2.2.3</t>
  </si>
  <si>
    <t>1.3.1.7</t>
  </si>
  <si>
    <t>1.1.2.1</t>
  </si>
  <si>
    <t>1.1.2.2</t>
  </si>
  <si>
    <t>1.1.2.3</t>
  </si>
  <si>
    <t>12.5.2</t>
  </si>
  <si>
    <t>12.5.3</t>
  </si>
  <si>
    <t>9.2.2</t>
  </si>
  <si>
    <t>9.5.1.25</t>
  </si>
  <si>
    <t>9.5.28.5</t>
  </si>
  <si>
    <t>9.5.2.11</t>
  </si>
  <si>
    <t>9.5.2.16</t>
  </si>
  <si>
    <t>9.5.2.17</t>
  </si>
  <si>
    <t>9.5.2.18</t>
  </si>
  <si>
    <t>9.5.2.19</t>
  </si>
  <si>
    <t>9.5.3.19</t>
  </si>
  <si>
    <t>9.5.3.20</t>
  </si>
  <si>
    <t>9.1.6.2</t>
  </si>
  <si>
    <t>9.5.3.25</t>
  </si>
  <si>
    <t>9.5.4.14</t>
  </si>
  <si>
    <t>9.5.28.3</t>
  </si>
  <si>
    <t>9.5.28.4</t>
  </si>
  <si>
    <t>9.5.28.1</t>
  </si>
  <si>
    <t>9.5.5.1</t>
  </si>
  <si>
    <t>9.5.5.2</t>
  </si>
  <si>
    <t>9.5.5.3</t>
  </si>
  <si>
    <t>3.1.2.6</t>
  </si>
  <si>
    <t>3.1.1.1.3</t>
  </si>
  <si>
    <t>3.1.1.1.4</t>
  </si>
  <si>
    <t>3.1.1.1.5</t>
  </si>
  <si>
    <t>3.1.1.1.2</t>
  </si>
  <si>
    <t>3.1.1.1.6</t>
  </si>
  <si>
    <t>3.1.1.1.7</t>
  </si>
  <si>
    <t>3.1.1.2.4</t>
  </si>
  <si>
    <t>3.1.1.2.5</t>
  </si>
  <si>
    <t>3.1.1.2.6</t>
  </si>
  <si>
    <t>3.1.1.2.7</t>
  </si>
  <si>
    <t>3.1.1.3.1</t>
  </si>
  <si>
    <t>3.1.1.3.2</t>
  </si>
  <si>
    <t>3.1.1.3.3</t>
  </si>
  <si>
    <t>3.1.1.1.8</t>
  </si>
  <si>
    <t>3.1.1.1.9</t>
  </si>
  <si>
    <t>3.1.1.1.10</t>
  </si>
  <si>
    <t>3.1.3.2</t>
  </si>
  <si>
    <t>3.1.3.3</t>
  </si>
  <si>
    <t>3.1.2.4</t>
  </si>
  <si>
    <t>4.1.1</t>
  </si>
  <si>
    <t>4.1.2</t>
  </si>
  <si>
    <t>4.1.3</t>
  </si>
  <si>
    <t>4.1.4</t>
  </si>
  <si>
    <t>4.1.5</t>
  </si>
  <si>
    <t>4.1.6</t>
  </si>
  <si>
    <t>4.1.7</t>
  </si>
  <si>
    <t>9.5.27.3</t>
  </si>
  <si>
    <t>5.2.1.3</t>
  </si>
  <si>
    <t>5.2.1.4</t>
  </si>
  <si>
    <t>5.2.1.5</t>
  </si>
  <si>
    <t>5.2.1.12</t>
  </si>
  <si>
    <t>5.2.2.6</t>
  </si>
  <si>
    <t>5.3.4</t>
  </si>
  <si>
    <t>5.3.5</t>
  </si>
  <si>
    <t>5.3.6</t>
  </si>
  <si>
    <t>5.2.1.13</t>
  </si>
  <si>
    <t>5.2.2.9</t>
  </si>
  <si>
    <t>5.2.1.2</t>
  </si>
  <si>
    <t>5.2.1.1</t>
  </si>
  <si>
    <t>5.2.1.8</t>
  </si>
  <si>
    <t>9.5.28.2</t>
  </si>
  <si>
    <t>3.3.1</t>
  </si>
  <si>
    <t>3.3.2</t>
  </si>
  <si>
    <t>9.5.24.1</t>
  </si>
  <si>
    <t>11.9.1</t>
  </si>
  <si>
    <t>11.24.2</t>
  </si>
  <si>
    <t>11.13.1</t>
  </si>
  <si>
    <t>11.14.1</t>
  </si>
  <si>
    <t>11.18.1</t>
  </si>
  <si>
    <t>11.20.1</t>
  </si>
  <si>
    <t>11.21.1</t>
  </si>
  <si>
    <t>12.1.2</t>
  </si>
  <si>
    <t>12.4.2</t>
  </si>
  <si>
    <t>12.3.4</t>
  </si>
  <si>
    <t>12.2.5</t>
  </si>
  <si>
    <t>12.5.4</t>
  </si>
  <si>
    <t>12.5.5</t>
  </si>
  <si>
    <t>12.8.1</t>
  </si>
  <si>
    <t>12.4.3</t>
  </si>
  <si>
    <t>12.4.4</t>
  </si>
  <si>
    <t>12.2.6</t>
  </si>
  <si>
    <t>12.2.7</t>
  </si>
  <si>
    <t>12.2.8</t>
  </si>
  <si>
    <t>12.10.1</t>
  </si>
  <si>
    <t>12.1.1</t>
  </si>
  <si>
    <t>12.1.3</t>
  </si>
  <si>
    <t>2.1.1.1</t>
  </si>
  <si>
    <t>2.1.1.2</t>
  </si>
  <si>
    <t>9.5.23.1</t>
  </si>
  <si>
    <t>9.5.23.2</t>
  </si>
  <si>
    <t>2.1.2.1</t>
  </si>
  <si>
    <t>2.1.2.2</t>
  </si>
  <si>
    <t>2.1.3.1</t>
  </si>
  <si>
    <t>2.2.5</t>
  </si>
  <si>
    <t>7.4.2</t>
  </si>
  <si>
    <t>7.4.3</t>
  </si>
  <si>
    <t>9.5.23.3</t>
  </si>
  <si>
    <t>15.9.1</t>
  </si>
  <si>
    <t>15.9.2</t>
  </si>
  <si>
    <t>15.9.3</t>
  </si>
  <si>
    <t>15.9.4</t>
  </si>
  <si>
    <t>15.9.7</t>
  </si>
  <si>
    <t>3.2.4.1</t>
  </si>
  <si>
    <t>3.2.4.2</t>
  </si>
  <si>
    <t>3.2.4.3</t>
  </si>
  <si>
    <t>3.2.4.5</t>
  </si>
  <si>
    <t>9.5.25.1</t>
  </si>
  <si>
    <t>9.5.25.3</t>
  </si>
  <si>
    <t>13.1.1</t>
  </si>
  <si>
    <t>13.1.2</t>
  </si>
  <si>
    <t>13.1.3</t>
  </si>
  <si>
    <t>13.2.1</t>
  </si>
  <si>
    <t>13.2.2</t>
  </si>
  <si>
    <t>13.2.3</t>
  </si>
  <si>
    <t>13.2.4</t>
  </si>
  <si>
    <t>13.2.5</t>
  </si>
  <si>
    <t>14.2.2</t>
  </si>
  <si>
    <t>6.1.1.9</t>
  </si>
  <si>
    <t>6.1.1.2</t>
  </si>
  <si>
    <t>6.1.1.3</t>
  </si>
  <si>
    <t>6.1.1.10</t>
  </si>
  <si>
    <t>6.1.1.7</t>
  </si>
  <si>
    <t>6.1.1.8</t>
  </si>
  <si>
    <t>6.2.1.1</t>
  </si>
  <si>
    <t>6.2.1.2</t>
  </si>
  <si>
    <t>6.2.1.8</t>
  </si>
  <si>
    <t>6.2.1.3</t>
  </si>
  <si>
    <t>6.2.1.4</t>
  </si>
  <si>
    <t>6.2.2.1</t>
  </si>
  <si>
    <t>6.2.2.7</t>
  </si>
  <si>
    <t>6.2.3</t>
  </si>
  <si>
    <t>6.2.21.1</t>
  </si>
  <si>
    <t>6.2.21.2</t>
  </si>
  <si>
    <t>6.2.5.1</t>
  </si>
  <si>
    <t>6.2.9</t>
  </si>
  <si>
    <t>6.2.4.3</t>
  </si>
  <si>
    <t>6.2.6.1</t>
  </si>
  <si>
    <t>6.2.6.2</t>
  </si>
  <si>
    <t>6.2.6.3</t>
  </si>
  <si>
    <t>6.2.6.4</t>
  </si>
  <si>
    <t>6.2.10.1</t>
  </si>
  <si>
    <t>6.2.15</t>
  </si>
  <si>
    <t>6.2.16</t>
  </si>
  <si>
    <t>6.2.17</t>
  </si>
  <si>
    <t>6.2.18.1</t>
  </si>
  <si>
    <t>6.2.19</t>
  </si>
  <si>
    <t>6.4.1</t>
  </si>
  <si>
    <t>6.4.2</t>
  </si>
  <si>
    <t>14.1.1.1</t>
  </si>
  <si>
    <t>14.1.1.3</t>
  </si>
  <si>
    <t>14.2.1</t>
  </si>
  <si>
    <t>1.1.7.4</t>
  </si>
  <si>
    <t>1.1.7.5</t>
  </si>
  <si>
    <t>2.3.2.1</t>
  </si>
  <si>
    <t>10.2.1</t>
  </si>
  <si>
    <t>1.3.2.1</t>
  </si>
  <si>
    <t>15.2.1</t>
  </si>
  <si>
    <t>9.5.8.1</t>
  </si>
  <si>
    <t>11.12.2</t>
  </si>
  <si>
    <t>5.3.8</t>
  </si>
  <si>
    <t>1.3.2.2</t>
  </si>
  <si>
    <t>1.3.2.3</t>
  </si>
  <si>
    <t>1.3.2.5</t>
  </si>
  <si>
    <t>9.5.9.1</t>
  </si>
  <si>
    <t>1.1.6.3</t>
  </si>
  <si>
    <t>1.1.6.4</t>
  </si>
  <si>
    <t>8.1.1.1</t>
  </si>
  <si>
    <t>8.1.1.2</t>
  </si>
  <si>
    <t>8.1.1.4</t>
  </si>
  <si>
    <t>8.1.1.5</t>
  </si>
  <si>
    <t>8.1.1.6</t>
  </si>
  <si>
    <t>8.1.1.7</t>
  </si>
  <si>
    <t>8.1.1.8</t>
  </si>
  <si>
    <t>8.1.1.9</t>
  </si>
  <si>
    <t>8.1.1.10</t>
  </si>
  <si>
    <t>8.1.1.11</t>
  </si>
  <si>
    <t>8.1.1.12</t>
  </si>
  <si>
    <t>8.1.2.1</t>
  </si>
  <si>
    <t>8.1.2.2</t>
  </si>
  <si>
    <t>8.1.2.3</t>
  </si>
  <si>
    <t>8.1.3.1</t>
  </si>
  <si>
    <t>8.1.2.4</t>
  </si>
  <si>
    <t>8.1.2.5</t>
  </si>
  <si>
    <t>8.1.2.6</t>
  </si>
  <si>
    <t>8.1.3.4</t>
  </si>
  <si>
    <t>8.1.3.2</t>
  </si>
  <si>
    <t>8.1.3.3</t>
  </si>
  <si>
    <t>8.1.3.5</t>
  </si>
  <si>
    <t>8.1.3.6</t>
  </si>
  <si>
    <t>8.1.3.7</t>
  </si>
  <si>
    <t>8.1.3.8</t>
  </si>
  <si>
    <t>8.1.3.9</t>
  </si>
  <si>
    <t>8.1.3.10</t>
  </si>
  <si>
    <t>8.1.4.1</t>
  </si>
  <si>
    <t>8.1.4.2</t>
  </si>
  <si>
    <t>8.1.5</t>
  </si>
  <si>
    <t>8.1.6.1</t>
  </si>
  <si>
    <t>8.1.6.2</t>
  </si>
  <si>
    <t>8.1.6.3</t>
  </si>
  <si>
    <t>8.1.8.1</t>
  </si>
  <si>
    <t>8.1.8.2</t>
  </si>
  <si>
    <t>8.1.8.3</t>
  </si>
  <si>
    <t>8.1.8.4</t>
  </si>
  <si>
    <t>8.1.8.6</t>
  </si>
  <si>
    <t>8.1.9.1</t>
  </si>
  <si>
    <t>8.1.9.2</t>
  </si>
  <si>
    <t>8.1.9.3</t>
  </si>
  <si>
    <t>8.1.9.4</t>
  </si>
  <si>
    <t>8.1.11.1</t>
  </si>
  <si>
    <t>8.1.11.2</t>
  </si>
  <si>
    <t>8.1.11.3</t>
  </si>
  <si>
    <t>8.1.11.4</t>
  </si>
  <si>
    <t>8.1.11.5</t>
  </si>
  <si>
    <t>8.1.13.1</t>
  </si>
  <si>
    <t>8.1.13.2</t>
  </si>
  <si>
    <t>8.1.13.6</t>
  </si>
  <si>
    <t>8.1.13.8</t>
  </si>
  <si>
    <t>8.1.13.7</t>
  </si>
  <si>
    <t>8.1.13.21</t>
  </si>
  <si>
    <t>8.1.13.11</t>
  </si>
  <si>
    <t>8.1.13.12</t>
  </si>
  <si>
    <t>8.1.16.1</t>
  </si>
  <si>
    <t>8.1.13.13</t>
  </si>
  <si>
    <t>8.1.13.14</t>
  </si>
  <si>
    <t>8.1.13.15</t>
  </si>
  <si>
    <t>8.1.13.16</t>
  </si>
  <si>
    <t>8.1.13.5</t>
  </si>
  <si>
    <t>8.1.13.9</t>
  </si>
  <si>
    <t>8.1.13.17</t>
  </si>
  <si>
    <t>8.1.14.1</t>
  </si>
  <si>
    <t>8.1.14.2</t>
  </si>
  <si>
    <t>8.1.14.3</t>
  </si>
  <si>
    <t>8.1.14.4</t>
  </si>
  <si>
    <t>8.1.14.5</t>
  </si>
  <si>
    <t>8.1.15.1</t>
  </si>
  <si>
    <t>8.1.15.2</t>
  </si>
  <si>
    <t>8.1.15.3</t>
  </si>
  <si>
    <t>8.1.15.4</t>
  </si>
  <si>
    <t>8.1.15.5</t>
  </si>
  <si>
    <t>8.1.15.6</t>
  </si>
  <si>
    <t>8.1.15.7</t>
  </si>
  <si>
    <t>8.1.15.8</t>
  </si>
  <si>
    <t>8.1.15.9</t>
  </si>
  <si>
    <t>8.1.15.10</t>
  </si>
  <si>
    <t>8.1.15.11</t>
  </si>
  <si>
    <t>8.1.16.2</t>
  </si>
  <si>
    <t>8.1.15.13</t>
  </si>
  <si>
    <t>8.1.16</t>
  </si>
  <si>
    <t>8.4.1</t>
  </si>
  <si>
    <t>8.4.3</t>
  </si>
  <si>
    <t>8.4.4</t>
  </si>
  <si>
    <t>8.1.13.3</t>
  </si>
  <si>
    <t>8.1.8.5</t>
  </si>
  <si>
    <t>8.4.2</t>
  </si>
  <si>
    <t>8.4.10</t>
  </si>
  <si>
    <t>2.3.1.9</t>
  </si>
  <si>
    <t>3.1.3.4</t>
  </si>
  <si>
    <t>14.2.4</t>
  </si>
  <si>
    <t>14.2.5</t>
  </si>
  <si>
    <t>14.2.6</t>
  </si>
  <si>
    <t>1.3.2.4</t>
  </si>
  <si>
    <t>6.2.8.1</t>
  </si>
  <si>
    <t>6.2.8.2</t>
  </si>
  <si>
    <t>5.3.9</t>
  </si>
  <si>
    <t>2.2.6</t>
  </si>
  <si>
    <t>2.2.7</t>
  </si>
  <si>
    <t>2.2.9</t>
  </si>
  <si>
    <t>14.2.8</t>
  </si>
  <si>
    <t>14.2.13</t>
  </si>
  <si>
    <t>9.5.10.1</t>
  </si>
  <si>
    <t>14.2.7</t>
  </si>
  <si>
    <t>3.1.1.1.11</t>
  </si>
  <si>
    <t>2.2.8</t>
  </si>
  <si>
    <t>3.1.1.5.1</t>
  </si>
  <si>
    <t>5.3.10</t>
  </si>
  <si>
    <t>10.2.2</t>
  </si>
  <si>
    <t>6.2.11.1</t>
  </si>
  <si>
    <t>10.4.1</t>
  </si>
  <si>
    <t>3.1.1.4.1</t>
  </si>
  <si>
    <t>3.2.5.1.1</t>
  </si>
  <si>
    <t>3.2.5.1.2</t>
  </si>
  <si>
    <t>3.2.5.1.3</t>
  </si>
  <si>
    <t>15.3.1</t>
  </si>
  <si>
    <t>9.5.12.1</t>
  </si>
  <si>
    <t>3.2.5.1.4</t>
  </si>
  <si>
    <t>3.2.5.1.5</t>
  </si>
  <si>
    <t>5.3.11</t>
  </si>
  <si>
    <t>10.3.1.1</t>
  </si>
  <si>
    <t>10.3.1.2</t>
  </si>
  <si>
    <t>10.3.1.3</t>
  </si>
  <si>
    <t>6.2.12.13</t>
  </si>
  <si>
    <t>1.1.5.1</t>
  </si>
  <si>
    <t>3.2.5.2.1</t>
  </si>
  <si>
    <t>15.3.2</t>
  </si>
  <si>
    <t>9.5.12.2</t>
  </si>
  <si>
    <t>3.1.1.4.2</t>
  </si>
  <si>
    <t>10.3.1.4</t>
  </si>
  <si>
    <t>9.5.12.3</t>
  </si>
  <si>
    <t>9.5.12.4</t>
  </si>
  <si>
    <t>6.2.12.14</t>
  </si>
  <si>
    <t>3.2.5.2.2</t>
  </si>
  <si>
    <t>10.2.3</t>
  </si>
  <si>
    <t>1.1.5.2</t>
  </si>
  <si>
    <t>5.3.13</t>
  </si>
  <si>
    <t>3.1.1.4.3</t>
  </si>
  <si>
    <t>3.1.1.4.4</t>
  </si>
  <si>
    <t>10.2.5</t>
  </si>
  <si>
    <t>9.5.12.6</t>
  </si>
  <si>
    <t>3.1.1.4.5</t>
  </si>
  <si>
    <t>10.2.6.1</t>
  </si>
  <si>
    <t>10.2.6.2</t>
  </si>
  <si>
    <t>10.4.6</t>
  </si>
  <si>
    <t>10.2.7.1</t>
  </si>
  <si>
    <t>10.2.7.2</t>
  </si>
  <si>
    <t>10.2.7.3</t>
  </si>
  <si>
    <t>10.3.1.5</t>
  </si>
  <si>
    <t>3.1.1.4.6</t>
  </si>
  <si>
    <t>3.2.5.2.3</t>
  </si>
  <si>
    <t>2.2.10</t>
  </si>
  <si>
    <t>3.2.5.2.4</t>
  </si>
  <si>
    <t>1.1.5.4</t>
  </si>
  <si>
    <t>1.1.5.5</t>
  </si>
  <si>
    <t>6.2.14.1</t>
  </si>
  <si>
    <t>6.2.14.2</t>
  </si>
  <si>
    <t>6.5.1</t>
  </si>
  <si>
    <t>15.6.1</t>
  </si>
  <si>
    <t>15.6.2</t>
  </si>
  <si>
    <t>2.3.3.2</t>
  </si>
  <si>
    <t>2.3.3.3</t>
  </si>
  <si>
    <t>2.3.2.4</t>
  </si>
  <si>
    <t>9.5.15.1</t>
  </si>
  <si>
    <t>15.6.4</t>
  </si>
  <si>
    <t>2.1.3.2</t>
  </si>
  <si>
    <t>9.5.16.1</t>
  </si>
  <si>
    <t>9.5.17.1</t>
  </si>
  <si>
    <t>9.5.17.2</t>
  </si>
  <si>
    <t>9.5.17.3</t>
  </si>
  <si>
    <t>5.3.16</t>
  </si>
  <si>
    <t>2.3.3.4.1</t>
  </si>
  <si>
    <t>2.3.3.4.2</t>
  </si>
  <si>
    <t>2.3.3.4.3</t>
  </si>
  <si>
    <t>2.3.3.4.4</t>
  </si>
  <si>
    <t>2.3.3.4.5</t>
  </si>
  <si>
    <t>10.2.10</t>
  </si>
  <si>
    <t>2.3.2.5</t>
  </si>
  <si>
    <t>15.8.1</t>
  </si>
  <si>
    <t>10.2.12</t>
  </si>
  <si>
    <t>10.2.13</t>
  </si>
  <si>
    <t xml:space="preserve"> </t>
  </si>
  <si>
    <t>9.5.1.12</t>
  </si>
  <si>
    <t>1.2.1.1</t>
  </si>
  <si>
    <t>3.1.1.1.1</t>
  </si>
  <si>
    <t>9.5.1.1</t>
  </si>
  <si>
    <t>2.3.1.2</t>
  </si>
  <si>
    <t>2.3.1.3</t>
  </si>
  <si>
    <t>2.3.1.4</t>
  </si>
  <si>
    <t>1.1.1.1</t>
  </si>
  <si>
    <t>6.4.3</t>
  </si>
  <si>
    <t>1.1.1.3</t>
  </si>
  <si>
    <t>1.1.1.2</t>
  </si>
  <si>
    <t>1.1.1.4</t>
  </si>
  <si>
    <t>9.5.2.1</t>
  </si>
  <si>
    <t>1.3.1.2</t>
  </si>
  <si>
    <t>1.3.1.3</t>
  </si>
  <si>
    <t>1.3.1.4</t>
  </si>
  <si>
    <t>6.2.2.8</t>
  </si>
  <si>
    <t>9.5.2.3</t>
  </si>
  <si>
    <t>9.5.2.4</t>
  </si>
  <si>
    <t>6.4.4</t>
  </si>
  <si>
    <t>2.3.3.1</t>
  </si>
  <si>
    <t>1.1.3.1.1</t>
  </si>
  <si>
    <t>5.1.2</t>
  </si>
  <si>
    <t>6.2.4.1</t>
  </si>
  <si>
    <t>6.2.4.2</t>
  </si>
  <si>
    <t>12.3.3</t>
  </si>
  <si>
    <t>5.2.1.9</t>
  </si>
  <si>
    <t>9.5.4.1</t>
  </si>
  <si>
    <t>2.2.2</t>
  </si>
  <si>
    <t xml:space="preserve">AFHCs at Medical college/ DH/CHC/PHC level  </t>
  </si>
  <si>
    <t xml:space="preserve">Dissemination workshops under RKSK </t>
  </si>
  <si>
    <t xml:space="preserve">Review meetings/ workshops under RKSK </t>
  </si>
  <si>
    <t>Mobility and communication support for RKSK district coordinator/ consultant</t>
  </si>
  <si>
    <t>AH/ RKSK Clinics</t>
  </si>
  <si>
    <t>Mobility &amp; Communication support for AH counsellors</t>
  </si>
  <si>
    <t>3.2.2</t>
  </si>
  <si>
    <t>2.3.1.5</t>
  </si>
  <si>
    <t>2.3.1.6</t>
  </si>
  <si>
    <t>12.4.1</t>
  </si>
  <si>
    <t xml:space="preserve">Organising Adolescent Friendly Club  meetings at subcentre level </t>
  </si>
  <si>
    <t>A.4.2.4</t>
  </si>
  <si>
    <t xml:space="preserve">PE Kit and PE Diary  </t>
  </si>
  <si>
    <t>9.5.2.5</t>
  </si>
  <si>
    <t>A.2.11.1</t>
  </si>
  <si>
    <t>Provision for State &amp; District level (Training and Workshops) (Dissemination to be budgeted under IEC; Meetings/ review meetings to be budgeted under PM)</t>
  </si>
  <si>
    <t>1.1.7.1</t>
  </si>
  <si>
    <t>2.3.1.7</t>
  </si>
  <si>
    <t>A.6.1</t>
  </si>
  <si>
    <t>Special plans for tribal areas</t>
  </si>
  <si>
    <t>A.6.2</t>
  </si>
  <si>
    <t xml:space="preserve">Tribal RCH: Outreach activities </t>
  </si>
  <si>
    <t>9.2.1</t>
  </si>
  <si>
    <t>9.5.1.2</t>
  </si>
  <si>
    <t>A.9.1.2.1</t>
  </si>
  <si>
    <t xml:space="preserve">HR for Skill Lab </t>
  </si>
  <si>
    <t>A.9.1.2.3</t>
  </si>
  <si>
    <t>Onsite mentoring at Delivery Points/ Nursing Institutions/ Nursing Schools</t>
  </si>
  <si>
    <t>Models and Equipments for DAKSHATA training</t>
  </si>
  <si>
    <t>A.9.1.2.2</t>
  </si>
  <si>
    <t>Setting up of Skill Lab</t>
  </si>
  <si>
    <t>9.1.2</t>
  </si>
  <si>
    <t>9.5.1.5</t>
  </si>
  <si>
    <t>9.5.1.6</t>
  </si>
  <si>
    <t>A.9.3.1.1</t>
  </si>
  <si>
    <t>Setting up of SBA Training Centres</t>
  </si>
  <si>
    <t>A.9.3.1.2</t>
  </si>
  <si>
    <t>TOT for SBA</t>
  </si>
  <si>
    <t>A.9.3.1.3</t>
  </si>
  <si>
    <t>Training of Staff Nurses/ANMs / LHVs in SBA</t>
  </si>
  <si>
    <t>9.1.3</t>
  </si>
  <si>
    <t>9.5.1.7</t>
  </si>
  <si>
    <t>9.5.1.8</t>
  </si>
  <si>
    <t>A.9.3.2.1</t>
  </si>
  <si>
    <t>Setting up of EmOC Training Centres</t>
  </si>
  <si>
    <t>A.9.3.2.2</t>
  </si>
  <si>
    <t>TOT for EmOC</t>
  </si>
  <si>
    <t>A.9.3.2.3</t>
  </si>
  <si>
    <t>Training of Medical Officers in EmOC</t>
  </si>
  <si>
    <t>9.1.4</t>
  </si>
  <si>
    <t>9.5.1.9</t>
  </si>
  <si>
    <t>9.5.1.10</t>
  </si>
  <si>
    <t>A.9.3.3.1</t>
  </si>
  <si>
    <t>Setting up of Life saving Anaesthesia skills Training Centres</t>
  </si>
  <si>
    <t>A.9.3.3.2</t>
  </si>
  <si>
    <t>TOT for Anaesthesia skills training</t>
  </si>
  <si>
    <t>A.9.3.3.3</t>
  </si>
  <si>
    <t>Training of Medical Officers in life saving Anaesthesia skills</t>
  </si>
  <si>
    <t>9.5.1.11</t>
  </si>
  <si>
    <t>A.9.3.4.1</t>
  </si>
  <si>
    <t>TOT on safe abortion services</t>
  </si>
  <si>
    <t>Training of Medical Officers in safe abortion</t>
  </si>
  <si>
    <t>9.5.1.13</t>
  </si>
  <si>
    <t>9.5.1.14</t>
  </si>
  <si>
    <t>9.5.1.16</t>
  </si>
  <si>
    <t>9.5.1.17</t>
  </si>
  <si>
    <t>9.5.1.18</t>
  </si>
  <si>
    <t>9.5.6.1</t>
  </si>
  <si>
    <t>9.5.6.2</t>
  </si>
  <si>
    <t>9.5.2.6</t>
  </si>
  <si>
    <t>9.5.2.7</t>
  </si>
  <si>
    <t>9.5.2.8</t>
  </si>
  <si>
    <t>9.5.2.9</t>
  </si>
  <si>
    <t>9.5.2.10</t>
  </si>
  <si>
    <t>9.5.2.13</t>
  </si>
  <si>
    <t>9.5.2.14</t>
  </si>
  <si>
    <t>9.5.2.15</t>
  </si>
  <si>
    <t>9.5.3.3</t>
  </si>
  <si>
    <t>9.5.3.4</t>
  </si>
  <si>
    <t>9.5.3.5</t>
  </si>
  <si>
    <t>9.5.3.6</t>
  </si>
  <si>
    <t>9.5.3.7</t>
  </si>
  <si>
    <t>9.5.3.8</t>
  </si>
  <si>
    <t>9.5.3.9</t>
  </si>
  <si>
    <t>9.5.3.10</t>
  </si>
  <si>
    <t>A.9.3.5.1</t>
  </si>
  <si>
    <t>TOT for RTI/STI training</t>
  </si>
  <si>
    <t>A.9.3.5.2</t>
  </si>
  <si>
    <t>Training of laboratory technicians in RTI/STI</t>
  </si>
  <si>
    <t>A.9.3.5.3</t>
  </si>
  <si>
    <t>Training of Medical Officers in RTI/STI</t>
  </si>
  <si>
    <t>A.9.3.6.1</t>
  </si>
  <si>
    <t>TOT for BEmOC training</t>
  </si>
  <si>
    <t>A.9.3.6.2</t>
  </si>
  <si>
    <t>BEmOC training  for MOs/LMOs</t>
  </si>
  <si>
    <t>Blood Bank/Blood Storage Unit (BSU) Training</t>
  </si>
  <si>
    <t xml:space="preserve">Training for Haemoglobinopathies </t>
  </si>
  <si>
    <t>A.9.5.1.1</t>
  </si>
  <si>
    <t>TOT on IMNCI (pre-service and in-service)</t>
  </si>
  <si>
    <t>A.9.5.1.2</t>
  </si>
  <si>
    <t>IMNCI Training for ANMs / LHVs</t>
  </si>
  <si>
    <t>9.5.6.3</t>
  </si>
  <si>
    <t>A.9.6.1.1</t>
  </si>
  <si>
    <t>TOT on laparoscopic sterilization</t>
  </si>
  <si>
    <t>A.9.6.1.2</t>
  </si>
  <si>
    <t>Laparoscopic sterilization training for doctors (teams of doctor, SN and OT assistant)</t>
  </si>
  <si>
    <t>A.9.6.1.3</t>
  </si>
  <si>
    <t>Refresher training on laparoscopic sterilization</t>
  </si>
  <si>
    <t>A.9.6.2.1</t>
  </si>
  <si>
    <t>TOT on Minilap</t>
  </si>
  <si>
    <t>A.9.6.2.2</t>
  </si>
  <si>
    <t>Minilap training for medical officers</t>
  </si>
  <si>
    <t>A.9.6.2.3</t>
  </si>
  <si>
    <t>Refresher training on Minilap sterilization</t>
  </si>
  <si>
    <t>A.9.6.3.1</t>
  </si>
  <si>
    <t>TOT on NSV</t>
  </si>
  <si>
    <t>A.9.6.3.3</t>
  </si>
  <si>
    <t>Refresher training on NSV sterilization</t>
  </si>
  <si>
    <t>9.5.3.11</t>
  </si>
  <si>
    <t>9.5.3.12</t>
  </si>
  <si>
    <t>9.5.3.13</t>
  </si>
  <si>
    <t>9.5.3.14</t>
  </si>
  <si>
    <t>A.9.6.4.1</t>
  </si>
  <si>
    <t>TOT (IUCD insertion training)</t>
  </si>
  <si>
    <t>A.9.6.4.2</t>
  </si>
  <si>
    <t>Training of Medical officers  (IUCD insertion training)</t>
  </si>
  <si>
    <t>A.9.6.4.3</t>
  </si>
  <si>
    <t>Training of AYUSH doctors  (IUCD insertion training)</t>
  </si>
  <si>
    <t>A.9.6.4.4</t>
  </si>
  <si>
    <t>Training of Nurses (Staff Nurse/LHV/ANM)  (IUCD insertion training)</t>
  </si>
  <si>
    <t>9.5.3.15</t>
  </si>
  <si>
    <t>9.5.3.16</t>
  </si>
  <si>
    <t>9.5.3.17</t>
  </si>
  <si>
    <t>9.5.3.18</t>
  </si>
  <si>
    <t>A.9.6.5.1</t>
  </si>
  <si>
    <t>TOT (PPIUCD insertion training)</t>
  </si>
  <si>
    <t>A.9.6.5.2</t>
  </si>
  <si>
    <t>Training of Medical officers (PPIUCD insertion training)</t>
  </si>
  <si>
    <t>A.9.6.5.3</t>
  </si>
  <si>
    <t>Training of AYUSH doctors (PPIUCD insertion training)</t>
  </si>
  <si>
    <t>A.9.6.5.4</t>
  </si>
  <si>
    <t>Training of Nurses (Staff Nurse/LHV/ANM) (PPIUCD insertion training)</t>
  </si>
  <si>
    <t>9.5.3.21</t>
  </si>
  <si>
    <t>9.5.3.22</t>
  </si>
  <si>
    <t>9.5.3.23</t>
  </si>
  <si>
    <t>9.5.3.24</t>
  </si>
  <si>
    <t>A.9.6.9.1</t>
  </si>
  <si>
    <t>TOT (Injectible Contraceptive Trainings)</t>
  </si>
  <si>
    <t>A.9.6.9.2</t>
  </si>
  <si>
    <t>Training of Medical officers (Injectible Contraceptive Trainings)</t>
  </si>
  <si>
    <t>A.9.6.9.3</t>
  </si>
  <si>
    <t>Training of AYUSH doctors (Injectible Contraceptive Trainings)</t>
  </si>
  <si>
    <t>A.9.6.9.4</t>
  </si>
  <si>
    <t>Training of Nurses (Staff Nurse/LHV/ANM) (Injectible Contraceptive Trainings)</t>
  </si>
  <si>
    <t>9.5.4.2</t>
  </si>
  <si>
    <t>9.5.4.3</t>
  </si>
  <si>
    <t>9.5.4.4</t>
  </si>
  <si>
    <t>9.5.4.5</t>
  </si>
  <si>
    <t>AFHS training of ANM/LHV/MPW</t>
  </si>
  <si>
    <t>Training of AH counsellors</t>
  </si>
  <si>
    <t>9.5.4.6</t>
  </si>
  <si>
    <t>9.5.4.7</t>
  </si>
  <si>
    <t>9.5.4.8</t>
  </si>
  <si>
    <t>Training of Peer Educator (District level)</t>
  </si>
  <si>
    <t>Training of Peer Educator (Block Level)</t>
  </si>
  <si>
    <t>Training of Peer Educator (Sub block level)</t>
  </si>
  <si>
    <t>9.5.4.9</t>
  </si>
  <si>
    <t>9.5.4.10</t>
  </si>
  <si>
    <t>WIFS trainings (District)</t>
  </si>
  <si>
    <t>WIFS trainings (Block)</t>
  </si>
  <si>
    <t>9.5.4.11</t>
  </si>
  <si>
    <t>9.5.4.12</t>
  </si>
  <si>
    <t>MHS Trainings (District)</t>
  </si>
  <si>
    <t>MHS Trainings (Block)</t>
  </si>
  <si>
    <t>Training on Finance</t>
  </si>
  <si>
    <t>Training on HR</t>
  </si>
  <si>
    <t>Any other (please specify)</t>
  </si>
  <si>
    <t>9.5.21</t>
  </si>
  <si>
    <t>9.1.5</t>
  </si>
  <si>
    <t>Equipment for nursing schools/institutions</t>
  </si>
  <si>
    <t>Strengthening of Existing Training Institutions/Nursing School (excluding infrastructure and HR)</t>
  </si>
  <si>
    <t>Salaries for Staff on Deputation (Please specify)</t>
  </si>
  <si>
    <t>A.10.1.10</t>
  </si>
  <si>
    <t>State level HR under RMNCH+A &amp; HSS</t>
  </si>
  <si>
    <t>State level HR under DCP</t>
  </si>
  <si>
    <t>State level HR under NCD</t>
  </si>
  <si>
    <t>District level HR under RMNCH+A &amp; HSS</t>
  </si>
  <si>
    <t>District level HR under DCP</t>
  </si>
  <si>
    <t>District level HR under NCD</t>
  </si>
  <si>
    <t>Block level HR under RMNCH+A &amp; HSS</t>
  </si>
  <si>
    <t>Block level HR under DCP</t>
  </si>
  <si>
    <t>Block level HR under NCD</t>
  </si>
  <si>
    <t>1.1.7.2</t>
  </si>
  <si>
    <t>2.3.1.8</t>
  </si>
  <si>
    <t>3.1.2.1</t>
  </si>
  <si>
    <t>3.1.2.2</t>
  </si>
  <si>
    <t>3.1.2.3</t>
  </si>
  <si>
    <t>B1.1.1.1</t>
  </si>
  <si>
    <t>Induction training</t>
  </si>
  <si>
    <t>B1.1.1.2</t>
  </si>
  <si>
    <t xml:space="preserve">Module VI &amp; VII </t>
  </si>
  <si>
    <t>B1.1.1.3</t>
  </si>
  <si>
    <t xml:space="preserve">Supplementary training for ASHAs </t>
  </si>
  <si>
    <t>3.1.1.1.12</t>
  </si>
  <si>
    <t>3.1.1.6.1</t>
  </si>
  <si>
    <t>3.1.1.6.2</t>
  </si>
  <si>
    <t xml:space="preserve">ASHA incentives for routine activities </t>
  </si>
  <si>
    <t>Any other ASHA incentives (please specify)</t>
  </si>
  <si>
    <t>B1.1.6.1</t>
  </si>
  <si>
    <t>HR at State Level (PM HR only)</t>
  </si>
  <si>
    <t>B1.1.6.2</t>
  </si>
  <si>
    <t>HR at District Level (PM HR only)</t>
  </si>
  <si>
    <t>B1.1.6.3</t>
  </si>
  <si>
    <t>HR at Block Level (PM HR only)</t>
  </si>
  <si>
    <t>5.2.1.7</t>
  </si>
  <si>
    <t>9.5.24.2</t>
  </si>
  <si>
    <t>9.5.26.1</t>
  </si>
  <si>
    <t>9.5.26.2</t>
  </si>
  <si>
    <t>9.5.26.3</t>
  </si>
  <si>
    <t>12.9.1</t>
  </si>
  <si>
    <t>Training cum review meeting for HMIS &amp; MCTS at State level</t>
  </si>
  <si>
    <t>Training cum review meeting for HMIS &amp; MCTS at District level</t>
  </si>
  <si>
    <t>Training cum review meeting for HMIS &amp; MCTS at Block level</t>
  </si>
  <si>
    <t xml:space="preserve">Printing of HMIS Formats </t>
  </si>
  <si>
    <t>HR Suppport for HMIS &amp; MCTS</t>
  </si>
  <si>
    <t xml:space="preserve">Mobility Support for HMIS &amp; MCTS </t>
  </si>
  <si>
    <t>12.9.2</t>
  </si>
  <si>
    <t>12.9.3</t>
  </si>
  <si>
    <t xml:space="preserve">Printing of RCH Registers </t>
  </si>
  <si>
    <t>Printing of MCTS follow-up formats/ services due list/ work plan</t>
  </si>
  <si>
    <t>Operational cost for HMIS &amp; MCTS (incl. Internet connectivity; AMC of Laptop, printers, computers, UPS; Office expenditure; Mobile reimbursement)</t>
  </si>
  <si>
    <t>Procurement of Computer/Printer/UPS/ Laptop/ VSAT</t>
  </si>
  <si>
    <t>Call Centre (Capex/ Opex)</t>
  </si>
  <si>
    <t>Procurement under LaQshya</t>
  </si>
  <si>
    <t>Equipment for  Obstetric ICUs/ HDUs (as per operational guidelines of ICUs and HDUs, 2017)</t>
  </si>
  <si>
    <t>Any other equipment (please specify)</t>
  </si>
  <si>
    <t>6.2.2.3</t>
  </si>
  <si>
    <t>6.2.2.4</t>
  </si>
  <si>
    <t>IFA syrups (with auto dispenser) for children (6-60months)</t>
  </si>
  <si>
    <t>Albendazole Tablets for children (6-60months)</t>
  </si>
  <si>
    <t>6.2.2.5</t>
  </si>
  <si>
    <t>6.2.2.6</t>
  </si>
  <si>
    <t>IFA tablets  (IFA WIFS Junior tablets- pink sugar coated) for children (5-10 yrs)</t>
  </si>
  <si>
    <t>Albendazole Tablets for children (5-10 yrs)</t>
  </si>
  <si>
    <t>IFA tablets under WIFS (10-19 yrs)</t>
  </si>
  <si>
    <t>Albendazole Tablets under WIFS (10-19 yrs)</t>
  </si>
  <si>
    <t>Any other Drugs &amp; Supplies (Please specify)</t>
  </si>
  <si>
    <t>6.2.4.4</t>
  </si>
  <si>
    <t>6.2.1.5</t>
  </si>
  <si>
    <t>6.2.1.6</t>
  </si>
  <si>
    <t xml:space="preserve">IFA tablets for non-pregnant &amp; non-lactating women in Reproductive Age (20-49 years) </t>
  </si>
  <si>
    <t xml:space="preserve">Albendazole Tablets for non-pregnant &amp; non-lactating women in Reproductive Age (20-49 years) </t>
  </si>
  <si>
    <t>IFA tablets for Pregnant &amp; Lactating Mothers</t>
  </si>
  <si>
    <t>Folic Acid Tablets (400 mcg) for Pregnant &amp; Lactating Mothers</t>
  </si>
  <si>
    <t>Calcium tablets</t>
  </si>
  <si>
    <t>Albendazole tablets</t>
  </si>
  <si>
    <t>Other JSSK drugs &amp; consumables</t>
  </si>
  <si>
    <t>6.2.7.1</t>
  </si>
  <si>
    <t>6.2.7.2</t>
  </si>
  <si>
    <t xml:space="preserve">Drugs and Supplies for blood services </t>
  </si>
  <si>
    <t>6.2.12.1</t>
  </si>
  <si>
    <t>6.2.12.2</t>
  </si>
  <si>
    <t>6.2.12.3</t>
  </si>
  <si>
    <t>6.2.12.4</t>
  </si>
  <si>
    <t>6.2.12.5</t>
  </si>
  <si>
    <t>6.2.12.6</t>
  </si>
  <si>
    <t>6.2.12.7</t>
  </si>
  <si>
    <t>6.2.12.8</t>
  </si>
  <si>
    <t>6.2.12.9</t>
  </si>
  <si>
    <t>6.2.12.10</t>
  </si>
  <si>
    <t>6.2.12.11</t>
  </si>
  <si>
    <t>6.2.12.12</t>
  </si>
  <si>
    <t>B.16.2.11.3.a</t>
  </si>
  <si>
    <t>Chloroquine phosphate tablets</t>
  </si>
  <si>
    <t>B.16.2.11.3.b</t>
  </si>
  <si>
    <t>Primaquine tablets 2.5 mg</t>
  </si>
  <si>
    <t>B.16.2.11.3.c</t>
  </si>
  <si>
    <t>Primaquine tablets 7.5 mg</t>
  </si>
  <si>
    <t>B.16.2.11.3.d</t>
  </si>
  <si>
    <t>Quinine sulphate tablets</t>
  </si>
  <si>
    <t>B.16.2.11.3.e</t>
  </si>
  <si>
    <t>Quinine Injections and Artisunate Injection</t>
  </si>
  <si>
    <t>B.16.2.11.3.f</t>
  </si>
  <si>
    <t>DEC 100 mg tablets</t>
  </si>
  <si>
    <t>B.16.2.11.3.g</t>
  </si>
  <si>
    <t>Albendazole 400 mg tablets</t>
  </si>
  <si>
    <t>B.16.2.11.3.h</t>
  </si>
  <si>
    <t>Dengue NS1 antigen kit</t>
  </si>
  <si>
    <t>B.16.2.11.3.i</t>
  </si>
  <si>
    <t>Temephos, Bti (AS) / Bti (wp) (for polluted &amp; non polluted water)</t>
  </si>
  <si>
    <t>B.16.2.11.3.j</t>
  </si>
  <si>
    <t>Pyrethrum extract 2% for spare spray</t>
  </si>
  <si>
    <t>B.16.2.11.3.k</t>
  </si>
  <si>
    <t>ACT ( For Non Project states)</t>
  </si>
  <si>
    <t>B.16.2.11.3.l</t>
  </si>
  <si>
    <t>RDT Malaria – bi-valent (For Non Project states)</t>
  </si>
  <si>
    <t>6.2.13.1</t>
  </si>
  <si>
    <t>B.26.1.1</t>
  </si>
  <si>
    <t>Dental Chair, Equipment</t>
  </si>
  <si>
    <t>8.1.13.18</t>
  </si>
  <si>
    <t>8.1.13.19</t>
  </si>
  <si>
    <t>8.1.13.20</t>
  </si>
  <si>
    <t>B.30.11.17</t>
  </si>
  <si>
    <t>Audiometrics Asstt.</t>
  </si>
  <si>
    <t>Instructor for Hearing Imapired Children</t>
  </si>
  <si>
    <t>Field Worker</t>
  </si>
  <si>
    <t>9.5.11.1</t>
  </si>
  <si>
    <t>9.5.11.2</t>
  </si>
  <si>
    <t>9.5.11.3</t>
  </si>
  <si>
    <t>9.5.11.4</t>
  </si>
  <si>
    <t>9.5.11.5</t>
  </si>
  <si>
    <t>9.5.11.6</t>
  </si>
  <si>
    <t>9.5.11.7</t>
  </si>
  <si>
    <t>9.5.11.8</t>
  </si>
  <si>
    <t>9.5.11.9</t>
  </si>
  <si>
    <t>10.4.2</t>
  </si>
  <si>
    <t>10.4.3</t>
  </si>
  <si>
    <t>10.4.4</t>
  </si>
  <si>
    <t>10.4.5</t>
  </si>
  <si>
    <t>9.5.12.5</t>
  </si>
  <si>
    <t>6.2.12.15</t>
  </si>
  <si>
    <t>Other Charges for  Training /Workshop Meeting (AES/ JE)</t>
  </si>
  <si>
    <t>Payment to NIV towards JE kits at Head Quarter</t>
  </si>
  <si>
    <t>1.1.5.3</t>
  </si>
  <si>
    <t>12.11.1</t>
  </si>
  <si>
    <t>State Task Force, State Technical Advisory Committee meeting, District coordination meeting (Lymphatic Filariasis)</t>
  </si>
  <si>
    <t xml:space="preserve">Mobility support for Rapid Response Team </t>
  </si>
  <si>
    <t>Lymphatic Filariasis: Morbidity Management</t>
  </si>
  <si>
    <t>Printing of forms/registers for Lymphatic Filariasis</t>
  </si>
  <si>
    <t>5.3.12</t>
  </si>
  <si>
    <t>GFATM Review Meeting</t>
  </si>
  <si>
    <t>GFATM Project: Travel related Cost (TRC), Mobility</t>
  </si>
  <si>
    <t>Equipments</t>
  </si>
  <si>
    <t>Supportive drugs, lab. Reagents</t>
  </si>
  <si>
    <t>15.4.1</t>
  </si>
  <si>
    <t>15.4.2</t>
  </si>
  <si>
    <t>1.2.3.1</t>
  </si>
  <si>
    <t>2.3.2.2</t>
  </si>
  <si>
    <t>9.5.13.1</t>
  </si>
  <si>
    <t>5.3.14</t>
  </si>
  <si>
    <t>3.2.3</t>
  </si>
  <si>
    <t>12.13.1</t>
  </si>
  <si>
    <t>12.13.2</t>
  </si>
  <si>
    <t>9.5.14.1</t>
  </si>
  <si>
    <t>15.5.1</t>
  </si>
  <si>
    <t>10.2.8</t>
  </si>
  <si>
    <t>Vehicle Operation (Maintenance)</t>
  </si>
  <si>
    <t>Vehicle Operation (POL)</t>
  </si>
  <si>
    <t>9.5.14.2</t>
  </si>
  <si>
    <t>10.2.9</t>
  </si>
  <si>
    <t>Medical Colleges (Any meetings)</t>
  </si>
  <si>
    <t>CME (Medical Colleges)</t>
  </si>
  <si>
    <t>Research for medical colleges</t>
  </si>
  <si>
    <t>6.5.2</t>
  </si>
  <si>
    <t>Office Operation (Miscellaneous)</t>
  </si>
  <si>
    <t>Procurement of sleeves and drug boxes</t>
  </si>
  <si>
    <t>8.1.13.10</t>
  </si>
  <si>
    <t>TBHV</t>
  </si>
  <si>
    <t>Human resources for RNTCP drug store</t>
  </si>
  <si>
    <t>DMHP: Targeted interventions at community level Activities &amp; interventions targeted at schools, colleges, workplaces, out of school adolescents, urban slums and suicide prevention.</t>
  </si>
  <si>
    <t>1.1.1.5</t>
  </si>
  <si>
    <t>LaQshya Related Activities</t>
  </si>
  <si>
    <t>1.1.1.6</t>
  </si>
  <si>
    <t>1.1.2.4</t>
  </si>
  <si>
    <t>1.1.3.3</t>
  </si>
  <si>
    <t>1.1.4.2</t>
  </si>
  <si>
    <t>1.1.7.3</t>
  </si>
  <si>
    <t>Transfusion support to patients with blood disorders  and for prevention programs</t>
  </si>
  <si>
    <t>1.1.7.7</t>
  </si>
  <si>
    <t>1.2.2.4</t>
  </si>
  <si>
    <t>1.3.1.5</t>
  </si>
  <si>
    <t>Family participatory care (KMC)</t>
  </si>
  <si>
    <t>1.3.1.6</t>
  </si>
  <si>
    <t>2.2.4</t>
  </si>
  <si>
    <t>Support for RBSK: CUG connection per team and rental</t>
  </si>
  <si>
    <t>2.3.1.10</t>
  </si>
  <si>
    <t>Mobility support for mobile health team/  TA/DA to vaccinators for coverage in vacant sub-centers</t>
  </si>
  <si>
    <t>3.1.1.2.3</t>
  </si>
  <si>
    <t>ASHA incentive for updation of EC survey before each MPV campaign</t>
  </si>
  <si>
    <t>3.1.1.2.8</t>
  </si>
  <si>
    <t xml:space="preserve">Orientation/review  of ANM/AWW (as applicable) for New schemes, FP-LMIS, new contraceptives, Post partum and post abortion Family Planning, Scheme for home delivery of contraceptives (HDC), Ensuring spacing at birth (ESB {wherever applicable}), Pregnancy Testing Kits (PTK) </t>
  </si>
  <si>
    <t>3.1.2.5</t>
  </si>
  <si>
    <t xml:space="preserve">Orientation/review  of ASHAs (as applicable) for New Contraceptives, Post partum and post abortion Family Planning, Scheme for home delivery of contraceptives (HDC), Ensuring spacing at birth (ESB {wherever applicable}), Pregnancy Testing Kits (PTK) </t>
  </si>
  <si>
    <t>3.2.1</t>
  </si>
  <si>
    <t>Other activities under Mission Parivar Vikas : Demand Generation (Saarthi, Saas Bahu Sammellan, Creating enabling environment)</t>
  </si>
  <si>
    <t>3.2.4.4</t>
  </si>
  <si>
    <t>Constitution / Reconstitution of VHSNC</t>
  </si>
  <si>
    <t>5.1.1.1</t>
  </si>
  <si>
    <t>MCH Wings</t>
  </si>
  <si>
    <t>9.5.27.4</t>
  </si>
  <si>
    <t>9.5.1.15</t>
  </si>
  <si>
    <t>Training of ANM/staff nurses in RTI/STI</t>
  </si>
  <si>
    <t>9.5.1.19</t>
  </si>
  <si>
    <t>DAKSHTA training</t>
  </si>
  <si>
    <t>9.5.1.20</t>
  </si>
  <si>
    <t>TOT for Dakshta</t>
  </si>
  <si>
    <t>9.5.1.21</t>
  </si>
  <si>
    <t>Onsite Mentoring for DAKSHATA</t>
  </si>
  <si>
    <t>9.5.1.22</t>
  </si>
  <si>
    <t>LaQshya trainings/workshops</t>
  </si>
  <si>
    <t>9.5.1.23</t>
  </si>
  <si>
    <t>Training of MOs/SNs</t>
  </si>
  <si>
    <t>9.5.1.24</t>
  </si>
  <si>
    <t>Onsite mentoring at Delivery Points</t>
  </si>
  <si>
    <t xml:space="preserve">Maternal Death Review Trainings </t>
  </si>
  <si>
    <t>9.5.1.3</t>
  </si>
  <si>
    <t>TOT for Skill Lab</t>
  </si>
  <si>
    <t>9.5.1.4</t>
  </si>
  <si>
    <t>Trainings at Skill Lab</t>
  </si>
  <si>
    <t>9.1.6.1</t>
  </si>
  <si>
    <t>A.9.2.1</t>
  </si>
  <si>
    <t>6.2.5.2</t>
  </si>
  <si>
    <t>Any other Drugs &amp; Supplies</t>
  </si>
  <si>
    <t>14.2.3</t>
  </si>
  <si>
    <t>Implementation of FP-LMIS</t>
  </si>
  <si>
    <t>15.9.5</t>
  </si>
  <si>
    <t>Intersectoral convergence</t>
  </si>
  <si>
    <t>15.9.6</t>
  </si>
  <si>
    <t>3.1.2.7</t>
  </si>
  <si>
    <t>B1.1.1.5.1</t>
  </si>
  <si>
    <t>3.1.2.8</t>
  </si>
  <si>
    <t>3.1.3.1</t>
  </si>
  <si>
    <t>B1.1.1.4.1</t>
  </si>
  <si>
    <t>Supervision costs  by ASHA facilitators(12 months)</t>
  </si>
  <si>
    <t>6.1.1.6</t>
  </si>
  <si>
    <t>Procurement of bio-medical equipment: NIDDCP</t>
  </si>
  <si>
    <t>6.1.1.11</t>
  </si>
  <si>
    <t>B.27.1.4</t>
  </si>
  <si>
    <t>6.1.1.16</t>
  </si>
  <si>
    <t>Procurement of bio-medical Equipment: NVBDCP</t>
  </si>
  <si>
    <t>6.1.1.24</t>
  </si>
  <si>
    <t>Procurement of bio-medical equipment: National Dialysis Programme</t>
  </si>
  <si>
    <t>6.1.1.25</t>
  </si>
  <si>
    <t>Procurement of any other bio-medical equipment</t>
  </si>
  <si>
    <t>B16.1.2.1</t>
  </si>
  <si>
    <t>B16.1.2.2</t>
  </si>
  <si>
    <t>Furniture for paediatric OPD and ward</t>
  </si>
  <si>
    <t>B16.1.3.1</t>
  </si>
  <si>
    <t>NSV kits</t>
  </si>
  <si>
    <t>B16.1.3.2</t>
  </si>
  <si>
    <t>IUCD kits</t>
  </si>
  <si>
    <t>B16.1.3.3</t>
  </si>
  <si>
    <t>minilap kits</t>
  </si>
  <si>
    <t>B16.1.3.4</t>
  </si>
  <si>
    <t>laparoscopes</t>
  </si>
  <si>
    <t>B16.1.3.5</t>
  </si>
  <si>
    <t>PPIUCD forceps</t>
  </si>
  <si>
    <t>B16.1.3.6</t>
  </si>
  <si>
    <t>Non-recurring GIA: Construction/ renovation/ extension of the existing building and Geriatrics Unit with 10 beds and OPD facilities at DH</t>
  </si>
  <si>
    <t>Non-recurring GIA: Furniture of Geriatrics Unit with 10 beds and OPD facilities at DH</t>
  </si>
  <si>
    <t>6.1.2.5</t>
  </si>
  <si>
    <t>Procurement of equipment for ICT</t>
  </si>
  <si>
    <t>Tablets; software for H&amp;WC and ANM/ MPW</t>
  </si>
  <si>
    <t>Tablets; software for implementation of ANMOL</t>
  </si>
  <si>
    <t>Procurement for Universal Screening of NCDs</t>
  </si>
  <si>
    <t>6.1.2.6</t>
  </si>
  <si>
    <t>Procurement of any other equipment</t>
  </si>
  <si>
    <t>6.1.3.2</t>
  </si>
  <si>
    <t>6.2.2.9</t>
  </si>
  <si>
    <t>6.2.3.1</t>
  </si>
  <si>
    <t>ASHA Incentives under Nayi Pehl Kit</t>
  </si>
  <si>
    <t>ASHA Incentives under Saas Bahu Sammellan</t>
  </si>
  <si>
    <t>6.2.3.2</t>
  </si>
  <si>
    <t>B.16.2.3.1</t>
  </si>
  <si>
    <t>6.2.8.3</t>
  </si>
  <si>
    <t>Any other supplies (please specify)</t>
  </si>
  <si>
    <t>6.2.11.2</t>
  </si>
  <si>
    <t>6.2.12.16</t>
  </si>
  <si>
    <t>Procurment under GFATM</t>
  </si>
  <si>
    <t>6.2.12.17</t>
  </si>
  <si>
    <t>Any other drugs &amp; supplies (please specify)</t>
  </si>
  <si>
    <t>6.2.13.2</t>
  </si>
  <si>
    <t>6.2.14.3</t>
  </si>
  <si>
    <t>6.2.15.1</t>
  </si>
  <si>
    <t>B.16.2.11.4.a</t>
  </si>
  <si>
    <t>6.2.15.2</t>
  </si>
  <si>
    <t>6.2.18</t>
  </si>
  <si>
    <t>Drugs and supplies for NTCP</t>
  </si>
  <si>
    <t>6.2.18.2</t>
  </si>
  <si>
    <t>Drugs &amp; Supplies for NPCDCS</t>
  </si>
  <si>
    <t>6.2.19.1</t>
  </si>
  <si>
    <t>6.2.19.2</t>
  </si>
  <si>
    <t>6.2.19.3</t>
  </si>
  <si>
    <t>6.2.19.4</t>
  </si>
  <si>
    <t>6.2.19.5</t>
  </si>
  <si>
    <t>6.2.19.6</t>
  </si>
  <si>
    <t>Drugs &amp; supplies for Universal Screening of NCDs</t>
  </si>
  <si>
    <t>6.2.20</t>
  </si>
  <si>
    <t>Drugs &amp; Supplies for National Dialysis Programme</t>
  </si>
  <si>
    <t>6.2.22</t>
  </si>
  <si>
    <t>Drugs &amp; Supplies for Health &amp; Wellness Centres (H&amp;WC)</t>
  </si>
  <si>
    <t>Procurement of Other Drugs and supplies (please specify)</t>
  </si>
  <si>
    <t>6.3.1</t>
  </si>
  <si>
    <t>7.4.1</t>
  </si>
  <si>
    <t>7.4.6</t>
  </si>
  <si>
    <t>8.1.1</t>
  </si>
  <si>
    <t>8.1.1.3</t>
  </si>
  <si>
    <t>Other Nurses</t>
  </si>
  <si>
    <t>Psychiatric Nurse</t>
  </si>
  <si>
    <t>Nurses for Geriatric care/ palliative care</t>
  </si>
  <si>
    <t>Community Nurse</t>
  </si>
  <si>
    <t>8.1.2</t>
  </si>
  <si>
    <t>8.1.3</t>
  </si>
  <si>
    <t>8.1.4</t>
  </si>
  <si>
    <t>8.1.4.3</t>
  </si>
  <si>
    <t>8.1.6</t>
  </si>
  <si>
    <t>8.1.7</t>
  </si>
  <si>
    <t>8.1.7.1</t>
  </si>
  <si>
    <t>8.1.7.2</t>
  </si>
  <si>
    <t>8.1.8</t>
  </si>
  <si>
    <t>8.1.9</t>
  </si>
  <si>
    <t>8.1.10</t>
  </si>
  <si>
    <t>Staff for Obstetric ICUs/HDUs</t>
  </si>
  <si>
    <t>8.1.10.1</t>
  </si>
  <si>
    <t>Anesthetists</t>
  </si>
  <si>
    <t>8.1.10.2</t>
  </si>
  <si>
    <t>8.1.10.3</t>
  </si>
  <si>
    <t>8.1.10.4</t>
  </si>
  <si>
    <t>8.1.11</t>
  </si>
  <si>
    <t>8.1.12</t>
  </si>
  <si>
    <t>B.30.10</t>
  </si>
  <si>
    <t>Staff for Health &amp; Wellness Centre (H&amp;WC)</t>
  </si>
  <si>
    <t>8.1.12.1</t>
  </si>
  <si>
    <t>Mid-level Service Provider</t>
  </si>
  <si>
    <t>8.1.12.2</t>
  </si>
  <si>
    <t>Performance incentive for Mid-level service providers</t>
  </si>
  <si>
    <t>8.1.13</t>
  </si>
  <si>
    <t>Microbiologists (MD)</t>
  </si>
  <si>
    <t>8.1.13.4</t>
  </si>
  <si>
    <t>8.1.13.22</t>
  </si>
  <si>
    <t>8.1.14</t>
  </si>
  <si>
    <t>8.1.15</t>
  </si>
  <si>
    <t>8.1.15.12</t>
  </si>
  <si>
    <t>Support Staff for Health Facilities</t>
  </si>
  <si>
    <t>8.1.16.3</t>
  </si>
  <si>
    <t>Multi Task Worker</t>
  </si>
  <si>
    <t>8.1.16.4</t>
  </si>
  <si>
    <t>Hospital Attendant</t>
  </si>
  <si>
    <t>8.1.16.5</t>
  </si>
  <si>
    <t>Sanitary Attendant</t>
  </si>
  <si>
    <t>8.1.16.6</t>
  </si>
  <si>
    <t>Facility based Data Entry Operation (DEO)</t>
  </si>
  <si>
    <t>8.1.16.7</t>
  </si>
  <si>
    <t>Support Staff for Health Facilities on outsourcing basis</t>
  </si>
  <si>
    <t xml:space="preserve">Honorarium for Paediatric ECO, ENT specialist, Orthopediatrician, Ophthalmologist, Psychiatrics </t>
  </si>
  <si>
    <t>8.4.6</t>
  </si>
  <si>
    <t>8.4.7</t>
  </si>
  <si>
    <t>8.4.8</t>
  </si>
  <si>
    <t>8.4.9</t>
  </si>
  <si>
    <t>Team based incentives for Health &amp; Wellness Centers (H&amp;WC)</t>
  </si>
  <si>
    <t>9.5.2.2</t>
  </si>
  <si>
    <t>A.9.5.4.1</t>
  </si>
  <si>
    <t>Training on facility based management of Severe Acute Malnutrition (including refreshers)</t>
  </si>
  <si>
    <t>9.5.2.12</t>
  </si>
  <si>
    <t>IUCD Insertion Integrated Training</t>
  </si>
  <si>
    <t>A.9.6.6.1</t>
  </si>
  <si>
    <t xml:space="preserve">Training for Post abortion Family Planning </t>
  </si>
  <si>
    <t>9.5.3.26</t>
  </si>
  <si>
    <t>FP-LMIS training</t>
  </si>
  <si>
    <t>9.5.3.27</t>
  </si>
  <si>
    <t>Other Family Planning trainings (please specify)</t>
  </si>
  <si>
    <t>9.5.5.4</t>
  </si>
  <si>
    <t>9.5.5.5</t>
  </si>
  <si>
    <t>Other RBSK trainings (please specify)</t>
  </si>
  <si>
    <t>9.5.5</t>
  </si>
  <si>
    <t>9.5.4.13</t>
  </si>
  <si>
    <t>Trainings for Blood Services &amp; disorders</t>
  </si>
  <si>
    <t>9.5.6</t>
  </si>
  <si>
    <t>9.5.7.1</t>
  </si>
  <si>
    <t>9.5.7.2</t>
  </si>
  <si>
    <t>9.5.7.3</t>
  </si>
  <si>
    <t>9.5.7.4</t>
  </si>
  <si>
    <t>Training of PHC Medical Officers, nurses, Paramedical Workers &amp; Other Health Staff under NPPC</t>
  </si>
  <si>
    <t>9.5.19.3</t>
  </si>
  <si>
    <t>Training for Universal Screening for NCDs</t>
  </si>
  <si>
    <t>9.5.19.4</t>
  </si>
  <si>
    <t>9.5.20</t>
  </si>
  <si>
    <t>9.5.20.1</t>
  </si>
  <si>
    <t>9.5.20.2</t>
  </si>
  <si>
    <t>9.5.20.3</t>
  </si>
  <si>
    <t>PNDT Trainings</t>
  </si>
  <si>
    <t>9.5.21.1</t>
  </si>
  <si>
    <t>A.9.9.1</t>
  </si>
  <si>
    <t>9.5.21.2</t>
  </si>
  <si>
    <t>9.5.22.1</t>
  </si>
  <si>
    <t>B1.1.1.5.2</t>
  </si>
  <si>
    <t>Training of District trainers</t>
  </si>
  <si>
    <t>9.5.22.3</t>
  </si>
  <si>
    <t>9.5.22.2</t>
  </si>
  <si>
    <t>9.5.23.4</t>
  </si>
  <si>
    <t>QAC Misc. (IT Based application  etc.)</t>
  </si>
  <si>
    <t>9.5.25.2</t>
  </si>
  <si>
    <t>Miscellaneous Activities under QA (Quality Course)</t>
  </si>
  <si>
    <t>9.5.25.4</t>
  </si>
  <si>
    <t>9.5.27.1</t>
  </si>
  <si>
    <t>Bridge Course/ training on the Standard Treatment Protocols</t>
  </si>
  <si>
    <t>9.5.27.2</t>
  </si>
  <si>
    <t>Multi-skilling of ANMs, ASHA, MPW</t>
  </si>
  <si>
    <t>A.9.4.1</t>
  </si>
  <si>
    <t>TOT on IMEP</t>
  </si>
  <si>
    <t>A.9.4.2</t>
  </si>
  <si>
    <t>IMEP training for state and district programme managers</t>
  </si>
  <si>
    <t>A.9.4.3</t>
  </si>
  <si>
    <t>IMEP training for medical officers</t>
  </si>
  <si>
    <t>A.9.4.4</t>
  </si>
  <si>
    <t>9.5.28.6</t>
  </si>
  <si>
    <t>10.1.1</t>
  </si>
  <si>
    <t xml:space="preserve">Child Death Review Trainings </t>
  </si>
  <si>
    <t>10.1.2</t>
  </si>
  <si>
    <t>11.4.1</t>
  </si>
  <si>
    <t>B.10.3.1.1</t>
  </si>
  <si>
    <t>Media Mix of Mid Media/ Mass Media</t>
  </si>
  <si>
    <t>11.4.2</t>
  </si>
  <si>
    <t>B.10.3.1.2</t>
  </si>
  <si>
    <t>Inter Personal Communication</t>
  </si>
  <si>
    <t>11.4.3</t>
  </si>
  <si>
    <t>Any other IEC/BCC activities (please specify)</t>
  </si>
  <si>
    <t>11.5.1</t>
  </si>
  <si>
    <t>B.10.3.2.1</t>
  </si>
  <si>
    <t>11.5.2</t>
  </si>
  <si>
    <t>B.10.3.2.2</t>
  </si>
  <si>
    <t>11.5.3</t>
  </si>
  <si>
    <t>IEC for family participatory care</t>
  </si>
  <si>
    <t>11.5.4</t>
  </si>
  <si>
    <t>11.6.1</t>
  </si>
  <si>
    <t>B.10.3.3.1</t>
  </si>
  <si>
    <t>11.6.2</t>
  </si>
  <si>
    <t>B.10.3.3.2</t>
  </si>
  <si>
    <t>11.6.6</t>
  </si>
  <si>
    <t>11.7.1</t>
  </si>
  <si>
    <t>Media Mix of Mass Media/ Mid Media including promotion of menstrual hygiene scheme</t>
  </si>
  <si>
    <t>11.7.2</t>
  </si>
  <si>
    <t>11.7.3</t>
  </si>
  <si>
    <t>11.8.1</t>
  </si>
  <si>
    <t>IEC activities for Immunization</t>
  </si>
  <si>
    <t>11.10</t>
  </si>
  <si>
    <t>Printing of  cards for screening of  children for hemoglobinopathies</t>
  </si>
  <si>
    <t>12.8.2</t>
  </si>
  <si>
    <t>11.12.1</t>
  </si>
  <si>
    <t>IEC for DH</t>
  </si>
  <si>
    <t>B.27.2.2</t>
  </si>
  <si>
    <t>IEC for State Palliative care cell</t>
  </si>
  <si>
    <t>11.15.1</t>
  </si>
  <si>
    <t>11.15.2</t>
  </si>
  <si>
    <t>11.15.3</t>
  </si>
  <si>
    <t>11.15.4</t>
  </si>
  <si>
    <t>11.15.5</t>
  </si>
  <si>
    <t>11.15.6</t>
  </si>
  <si>
    <t>11.15.7</t>
  </si>
  <si>
    <t>Printing (ACSM)</t>
  </si>
  <si>
    <t>11.17.1</t>
  </si>
  <si>
    <t>ACSM (State &amp; district) (IEC/BCC)</t>
  </si>
  <si>
    <t>11.19.1</t>
  </si>
  <si>
    <t>11.19.2</t>
  </si>
  <si>
    <t>11.19.3</t>
  </si>
  <si>
    <t>11.22.3</t>
  </si>
  <si>
    <t>IEC/BCC activities for Universal Screening of NCDs</t>
  </si>
  <si>
    <t>11.22.1</t>
  </si>
  <si>
    <t>11.22.2</t>
  </si>
  <si>
    <t>IEC/BCC activities under ASHA</t>
  </si>
  <si>
    <t>11.24.1</t>
  </si>
  <si>
    <t>IEC activities for Health &amp; Wellness centre (H&amp;WC)</t>
  </si>
  <si>
    <t>Innovative IEC/ BCC Strategies including mobile based solutions, social media and engagement of youth</t>
  </si>
  <si>
    <t>11.24.3.1</t>
  </si>
  <si>
    <t>11.24.3.2</t>
  </si>
  <si>
    <t>11.24.3.3</t>
  </si>
  <si>
    <t>11.24.3.4</t>
  </si>
  <si>
    <t>11.24.4</t>
  </si>
  <si>
    <t xml:space="preserve">Printing of labor room registers and casesheets/ LaQshya related printing </t>
  </si>
  <si>
    <t>12.1.4</t>
  </si>
  <si>
    <t>Printing cost for MAA programme</t>
  </si>
  <si>
    <t>12.2.1</t>
  </si>
  <si>
    <t>12.2.3</t>
  </si>
  <si>
    <t>12.2.4</t>
  </si>
  <si>
    <t>Printing of Child Death Review formats</t>
  </si>
  <si>
    <t>12.2.9</t>
  </si>
  <si>
    <t>Printing &amp; translation cost for Family participatory care (KMC)</t>
  </si>
  <si>
    <t>12.2.10</t>
  </si>
  <si>
    <t>Printing (SNCU data management)</t>
  </si>
  <si>
    <t>12.2.11</t>
  </si>
  <si>
    <t>Printing of HBNC referral cards and other formats</t>
  </si>
  <si>
    <t>Dissemination of FP manuals and guidelines (Workshop Only)</t>
  </si>
  <si>
    <t>12.3.1</t>
  </si>
  <si>
    <t>Dissemination of FP manuals and guidelines (Printing Only)</t>
  </si>
  <si>
    <t>12.3.2</t>
  </si>
  <si>
    <t xml:space="preserve">Printing for Mission Parivar Vikas Campaign </t>
  </si>
  <si>
    <t>Prepare and disseminate guidelines for RBSK (Printing)</t>
  </si>
  <si>
    <t>12.6.1</t>
  </si>
  <si>
    <t>Duplication of training materials</t>
  </si>
  <si>
    <t>Support provisions to ASHA (Uniform)</t>
  </si>
  <si>
    <t>12.7.1</t>
  </si>
  <si>
    <t>Printing of ASHA diary</t>
  </si>
  <si>
    <t>12.7.2</t>
  </si>
  <si>
    <t>Printing of ASHA Modules and formats</t>
  </si>
  <si>
    <t>12.7.3</t>
  </si>
  <si>
    <t>Printing of CBAC format</t>
  </si>
  <si>
    <t>12.7.4</t>
  </si>
  <si>
    <t>ASHA communication kit</t>
  </si>
  <si>
    <t>12.7.5</t>
  </si>
  <si>
    <t>Printing activities for H&amp;WC</t>
  </si>
  <si>
    <t>12.17.1</t>
  </si>
  <si>
    <t xml:space="preserve">District </t>
  </si>
  <si>
    <t>IMNCI (including F-IMNCI; primarily budget for  planning for pre-service IMNCI activities in medical colleges, nursing colleges, and ANMTCs other training) (Health Action Plan)</t>
  </si>
  <si>
    <t>Provision for State &amp; District level (Meetings/ review meetings)</t>
  </si>
  <si>
    <t>A.10.4.1</t>
  </si>
  <si>
    <t>Workshops and Conferences</t>
  </si>
  <si>
    <t>B1.1.1.4.2</t>
  </si>
  <si>
    <t xml:space="preserve">Monthly Review meeting of ASHA facilitators with BCM at block level-Meeting Expenses </t>
  </si>
  <si>
    <t xml:space="preserve">IDSP Meetings </t>
  </si>
  <si>
    <t>State Quality Assurance Unit (excluding HR) (monitoring &amp; supervision)</t>
  </si>
  <si>
    <t>Independent Monitoring Cost for performance assessment of Health &amp; Wellness Centre (H&amp;WC)</t>
  </si>
  <si>
    <t>Monitoring , Evaluation &amp; Supervision</t>
  </si>
  <si>
    <t>Monitoring &amp; Supervision (Lymphatic Filariasis)</t>
  </si>
  <si>
    <t>State NCD  Cell (Monitoring)</t>
  </si>
  <si>
    <t>District  NCD Cell (Monitoring)</t>
  </si>
  <si>
    <t>B1.1.5.4</t>
  </si>
  <si>
    <t>C.2.3</t>
  </si>
  <si>
    <t>Mobility support for staff for E-Vin (VCCM)</t>
  </si>
  <si>
    <t>State NCD Cell (TA,DA, POL)</t>
  </si>
  <si>
    <t>A.10.7.1</t>
  </si>
  <si>
    <t>Mobility Support for SPMU/State</t>
  </si>
  <si>
    <t>A.10.7.2</t>
  </si>
  <si>
    <t>Miscellaneous/ Travel</t>
  </si>
  <si>
    <t>District NCD Cell (TA,DA, POL)</t>
  </si>
  <si>
    <t>Mobility Support (State + District)</t>
  </si>
  <si>
    <t>A.10.7.3</t>
  </si>
  <si>
    <t>Mobility Support - BPMU/Block</t>
  </si>
  <si>
    <t>Miscellaneous including Travel/POL/Stationary etc.</t>
  </si>
  <si>
    <t>Office expenses on telephone, fax, Broadband Expenses &amp; Other Miscellaneous Expenditures</t>
  </si>
  <si>
    <t>Misc./Office Expenses</t>
  </si>
  <si>
    <t>State NCD Cell (Contingency)</t>
  </si>
  <si>
    <t>B.29.1.2</t>
  </si>
  <si>
    <t>Travel costs</t>
  </si>
  <si>
    <t>Contingency</t>
  </si>
  <si>
    <t>District NCD Cell (Contingency)</t>
  </si>
  <si>
    <t xml:space="preserve">HR Support to PNDT cell </t>
  </si>
  <si>
    <t xml:space="preserve">E-rakt kosh- refer to strengthening of blood services guidelines </t>
  </si>
  <si>
    <t>Minor repairs and AMC of IT/office equipment supplied under IDSP</t>
  </si>
  <si>
    <t>F.2.1.b</t>
  </si>
  <si>
    <t>Travel related Cost (TRC) - GFATM</t>
  </si>
  <si>
    <t>PM activities under Micronutrient Supplementation Programme</t>
  </si>
  <si>
    <t>Monitoring , Evaluation &amp; Supervision &amp; Epidemic Preparedness - Cost of NAMMIS (E-Governance Initiatives)</t>
  </si>
  <si>
    <t>Implementation of ANMOL (Excl Procurement)</t>
  </si>
  <si>
    <t>Other IT Initiatives for Service Delivery (please specify)</t>
  </si>
  <si>
    <t>Any Other Innovations</t>
  </si>
  <si>
    <t>1.3.2.6</t>
  </si>
  <si>
    <t>12.3.5</t>
  </si>
  <si>
    <t>9.1.7</t>
  </si>
  <si>
    <t>9.5.2.20</t>
  </si>
  <si>
    <t>TOT (MO, SN) for Family participatory care (KMC)</t>
  </si>
  <si>
    <t>9.5.2.21</t>
  </si>
  <si>
    <t>Trainings for Family participatory care (KMC)</t>
  </si>
  <si>
    <t>9.5.2.22</t>
  </si>
  <si>
    <t>New Born Stabilization training Package for Medical Officers and Staff nurses</t>
  </si>
  <si>
    <t>9.5.2.23</t>
  </si>
  <si>
    <t>Other Child Health trainings (please specify)</t>
  </si>
  <si>
    <t>12.14.1</t>
  </si>
  <si>
    <t>12.12.1</t>
  </si>
  <si>
    <t>Printing works</t>
  </si>
  <si>
    <t>Infrastructure strengthening of SC to H&amp;WC</t>
  </si>
  <si>
    <t>Training Institutions</t>
  </si>
  <si>
    <t>Drug Warehouses</t>
  </si>
  <si>
    <t>Upgradation/ Renovation of Obstetric ICUs/ HDUs (as per operational guidelines of ICUs and HDUs, 2017)</t>
  </si>
  <si>
    <t>5.1.1.3</t>
  </si>
  <si>
    <t>Spill over of Ongoing Works</t>
  </si>
  <si>
    <t>Facility based newborn care centres (SNCU/NBSU/NBCC/KMC unit)</t>
  </si>
  <si>
    <t>5.1.1.4</t>
  </si>
  <si>
    <t>Training Institutions (incl. hostels/residential facilities)</t>
  </si>
  <si>
    <t>5.2.1.6</t>
  </si>
  <si>
    <t>5.2.1.10</t>
  </si>
  <si>
    <t>Establishment of NRCs</t>
  </si>
  <si>
    <t>5.2.1.11</t>
  </si>
  <si>
    <t>5.2.2</t>
  </si>
  <si>
    <t>5.2.2.1</t>
  </si>
  <si>
    <t>5.2.2.2</t>
  </si>
  <si>
    <t>5.2.2.3</t>
  </si>
  <si>
    <t>5.2.2.4</t>
  </si>
  <si>
    <t>5.2.2.5</t>
  </si>
  <si>
    <t>5.2.2.7</t>
  </si>
  <si>
    <t>B.5.13.2</t>
  </si>
  <si>
    <t>DEIC (RBSK)</t>
  </si>
  <si>
    <t>5.2.2.8</t>
  </si>
  <si>
    <t>5.2.2.10</t>
  </si>
  <si>
    <t>Other construction/ Civil works</t>
  </si>
  <si>
    <t>5.3.1</t>
  </si>
  <si>
    <t>5.3.2</t>
  </si>
  <si>
    <t xml:space="preserve">ASHA Ghar </t>
  </si>
  <si>
    <t>5.3.3</t>
  </si>
  <si>
    <t>Blood bank/ Blood storage/ Day care centre for hemoglobinopathies</t>
  </si>
  <si>
    <t>5.3.7</t>
  </si>
  <si>
    <t>Infrastructure for paediatric OPD and ward</t>
  </si>
  <si>
    <t>6.2.2.2</t>
  </si>
  <si>
    <t>Drugs &amp; Supplies for NIPI and National Deworming Day</t>
  </si>
  <si>
    <t>1.1.5.6</t>
  </si>
  <si>
    <t>Equipment Maintenance (bio-medical equipment)</t>
  </si>
  <si>
    <t>1.3.1.12</t>
  </si>
  <si>
    <t>Maintenance of office equipment for DTC, DRTB centre and Labs</t>
  </si>
  <si>
    <t>3.3.3.1</t>
  </si>
  <si>
    <t>3.3.3.2</t>
  </si>
  <si>
    <t>10.3.2.1</t>
  </si>
  <si>
    <t>10.3.2.2</t>
  </si>
  <si>
    <t>10.3.2.3</t>
  </si>
  <si>
    <t>12.11.2</t>
  </si>
  <si>
    <t>Communication Material and Publications (CMP) - GFATM</t>
  </si>
  <si>
    <t>14.2.9</t>
  </si>
  <si>
    <t>Supply Chain Management cost under GFATM (Logistics)</t>
  </si>
  <si>
    <t>14.2.12</t>
  </si>
  <si>
    <t>Drug transportation charges</t>
  </si>
  <si>
    <t>15.5.2</t>
  </si>
  <si>
    <t>Public Private Support Agency (PPSA)</t>
  </si>
  <si>
    <t>Pradhan Mantri National Dialysis Programme (PPP)</t>
  </si>
  <si>
    <t>1.1.6.5</t>
  </si>
  <si>
    <t>1.1.6.1</t>
  </si>
  <si>
    <t>1.1.6.2</t>
  </si>
  <si>
    <t>1.1.6.6</t>
  </si>
  <si>
    <t>1.3.1.8</t>
  </si>
  <si>
    <t>1.3.1.9</t>
  </si>
  <si>
    <t>CHC NCD Clinic: Mobility, Miscellaneous &amp; Contingencies</t>
  </si>
  <si>
    <t>PHC level: Mobility, Miscellaneous &amp; Contingencies</t>
  </si>
  <si>
    <t>1.3.1.10</t>
  </si>
  <si>
    <t>1.3.1.11</t>
  </si>
  <si>
    <t>Sub-Centre level: Mobility , Miscellaneous &amp; Contingencies</t>
  </si>
  <si>
    <t>2.3.2.3</t>
  </si>
  <si>
    <t>3.2.5.3</t>
  </si>
  <si>
    <t>District counselling centre (DCC) and crisis helpline outsourced to psychology department/ NGO per year</t>
  </si>
  <si>
    <t>3.2.5.4</t>
  </si>
  <si>
    <t xml:space="preserve">a)  Infrastructure for </t>
  </si>
  <si>
    <t xml:space="preserve">District DMHP Centre, Counselling Centre under psychology deptt. In a selected college including crisis helpline : </t>
  </si>
  <si>
    <t>5.3.15</t>
  </si>
  <si>
    <t>5.3.17</t>
  </si>
  <si>
    <t>Cardiac Care Unit (CCU/ ICU) (Civil Works)</t>
  </si>
  <si>
    <t>7.6.1</t>
  </si>
  <si>
    <t>7.6.2</t>
  </si>
  <si>
    <t>9.5.19.1</t>
  </si>
  <si>
    <t>State NCD  Cell (Trainings)</t>
  </si>
  <si>
    <t>9.5.19.2</t>
  </si>
  <si>
    <t>District  NCD Cell (Trainings)</t>
  </si>
  <si>
    <t>Baseline/Endline surveys/ Research studies (DTCC)</t>
  </si>
  <si>
    <t>10.2.11</t>
  </si>
  <si>
    <t>State NCD Cell (Surveillance)</t>
  </si>
  <si>
    <t>Institute (Surveillance)</t>
  </si>
  <si>
    <t>Research at State NCD Cell</t>
  </si>
  <si>
    <t>Research at Institutes</t>
  </si>
  <si>
    <t>12.15.1</t>
  </si>
  <si>
    <t>12.15.2</t>
  </si>
  <si>
    <t>12.15.3</t>
  </si>
  <si>
    <t>Printing activities for Universal Screening of NCDs - printing of cards and modules</t>
  </si>
  <si>
    <t>15.6.2.1</t>
  </si>
  <si>
    <t>15.6.2.2</t>
  </si>
  <si>
    <t>15.6.2.3</t>
  </si>
  <si>
    <t>15.6.2.4</t>
  </si>
  <si>
    <t>15.6.2.5</t>
  </si>
  <si>
    <t>15.6.3</t>
  </si>
  <si>
    <t>15.7.1</t>
  </si>
  <si>
    <t xml:space="preserve">NGO based activities </t>
  </si>
  <si>
    <t>15.8.2</t>
  </si>
  <si>
    <t>O.2.6.2</t>
  </si>
  <si>
    <t>PPP at District NCD Cell / Clinic</t>
  </si>
  <si>
    <t>15.8.3</t>
  </si>
  <si>
    <t>O.2.6.3</t>
  </si>
  <si>
    <t>PPP at CHC NCD Clinic</t>
  </si>
  <si>
    <t>15.8.4</t>
  </si>
  <si>
    <t>Dentists</t>
  </si>
  <si>
    <t>Incentives/ Allowances/ Awards</t>
  </si>
  <si>
    <t>U.1.1.1</t>
  </si>
  <si>
    <t>U.1.1.2</t>
  </si>
  <si>
    <t>U.1.1.3</t>
  </si>
  <si>
    <t>U.1.3.1</t>
  </si>
  <si>
    <t>U.1.3.2</t>
  </si>
  <si>
    <t>U.1.3.3</t>
  </si>
  <si>
    <t>U.1.3.4</t>
  </si>
  <si>
    <t>U.2.1.1</t>
  </si>
  <si>
    <t>U.2.1.2</t>
  </si>
  <si>
    <t>U.2.2.1</t>
  </si>
  <si>
    <t>U.2.3.1</t>
  </si>
  <si>
    <t>U.2.3.2</t>
  </si>
  <si>
    <t>U.2.3.3</t>
  </si>
  <si>
    <t>U.2.3.4</t>
  </si>
  <si>
    <t>U.3.1.1</t>
  </si>
  <si>
    <t>U.3.1.1.1</t>
  </si>
  <si>
    <t>U.3.1.1.2</t>
  </si>
  <si>
    <t>U.3.1.2</t>
  </si>
  <si>
    <t>U.3.1.3.1</t>
  </si>
  <si>
    <t>U.3.2.1</t>
  </si>
  <si>
    <t>U.4.1.1</t>
  </si>
  <si>
    <t>U.4.1.1.1</t>
  </si>
  <si>
    <t>U.4.1.1.2</t>
  </si>
  <si>
    <t>U.4.1.2</t>
  </si>
  <si>
    <t>U.4.1.3</t>
  </si>
  <si>
    <t>U.4.1.4</t>
  </si>
  <si>
    <t>U.3.2.1.1</t>
  </si>
  <si>
    <t>U.3.2.1.2</t>
  </si>
  <si>
    <t>U.5.1.1</t>
  </si>
  <si>
    <t>U.5.1.2</t>
  </si>
  <si>
    <t>U.5.1.3</t>
  </si>
  <si>
    <t>U.5.1.4</t>
  </si>
  <si>
    <t>U.5.1.4.1</t>
  </si>
  <si>
    <t>U.5.2</t>
  </si>
  <si>
    <t>U.5.2.1</t>
  </si>
  <si>
    <t>U.5.2.2</t>
  </si>
  <si>
    <t>U.5.2.3</t>
  </si>
  <si>
    <t>U.5.1</t>
  </si>
  <si>
    <t>U.5.3</t>
  </si>
  <si>
    <t>U.6.1</t>
  </si>
  <si>
    <t>U.6.1.1</t>
  </si>
  <si>
    <t>U.6.1.2</t>
  </si>
  <si>
    <t>U.6.1.3</t>
  </si>
  <si>
    <t>U.6.1.4</t>
  </si>
  <si>
    <t>U.6.2</t>
  </si>
  <si>
    <t>Procurement of Drugs &amp; Supplies</t>
  </si>
  <si>
    <t>U.6.2.1</t>
  </si>
  <si>
    <t>U.6.2.2</t>
  </si>
  <si>
    <t>U.6.2.3</t>
  </si>
  <si>
    <t>U.6.2.4.1</t>
  </si>
  <si>
    <t>U.6.2.4.2</t>
  </si>
  <si>
    <t>U.6.3</t>
  </si>
  <si>
    <t>U.6.5</t>
  </si>
  <si>
    <t>Procurement (Others)</t>
  </si>
  <si>
    <t>Referral Transport</t>
  </si>
  <si>
    <t>U.8.1.1</t>
  </si>
  <si>
    <t>U.8.1.1.1</t>
  </si>
  <si>
    <t>U.8.1.1.2</t>
  </si>
  <si>
    <t>U.8.1.1.3</t>
  </si>
  <si>
    <t>U.8.1</t>
  </si>
  <si>
    <t>U.8.1.2</t>
  </si>
  <si>
    <t>U.8.1.2.1</t>
  </si>
  <si>
    <t>U.8.1.2.2</t>
  </si>
  <si>
    <t>U.8.1.2.3</t>
  </si>
  <si>
    <t>U.8.1.3</t>
  </si>
  <si>
    <t>U.8.1.3.1</t>
  </si>
  <si>
    <t>U.8.1.3.2</t>
  </si>
  <si>
    <t>U.8.1.3.3</t>
  </si>
  <si>
    <t>U.8.1.4</t>
  </si>
  <si>
    <t>U.8.1.4.1</t>
  </si>
  <si>
    <t>U.8.1.4.2</t>
  </si>
  <si>
    <t>U.8.1.4.3</t>
  </si>
  <si>
    <t>U.8.1.5</t>
  </si>
  <si>
    <t>U.8.1.5.1</t>
  </si>
  <si>
    <t>U.8.1.5.2</t>
  </si>
  <si>
    <t>U.8.1.5.3</t>
  </si>
  <si>
    <t>U.8.1.6</t>
  </si>
  <si>
    <t>U.8.1.6.1</t>
  </si>
  <si>
    <t>U.8.1.6.2</t>
  </si>
  <si>
    <t>U.8.1.6.3</t>
  </si>
  <si>
    <t>U.8.1.6.4</t>
  </si>
  <si>
    <t>U.8.1.6.5</t>
  </si>
  <si>
    <t>U.8.1.6.6</t>
  </si>
  <si>
    <t>U.8.1.6.7</t>
  </si>
  <si>
    <t>U.8.1.7.1</t>
  </si>
  <si>
    <t>U.8.1.8</t>
  </si>
  <si>
    <t>U.8.1.8.1</t>
  </si>
  <si>
    <t>U.8.1.8.1.1</t>
  </si>
  <si>
    <t>U.8.1.8.1.2</t>
  </si>
  <si>
    <t>U.8.1.8.2</t>
  </si>
  <si>
    <t>U.8.1.8.2.1</t>
  </si>
  <si>
    <t>U.8.1.8.2.2</t>
  </si>
  <si>
    <t>U.8.1.8.3</t>
  </si>
  <si>
    <t>U.8.1.8.3.1</t>
  </si>
  <si>
    <t>U.8.1.8.3.2</t>
  </si>
  <si>
    <t>U.8.1.9.1</t>
  </si>
  <si>
    <t>U.8.1.9.1.1</t>
  </si>
  <si>
    <t>U.8.1.9.1.2</t>
  </si>
  <si>
    <t>U.8.1.10.2</t>
  </si>
  <si>
    <t>U.8.1.10.1</t>
  </si>
  <si>
    <t>U.8.2</t>
  </si>
  <si>
    <t>U.8.3</t>
  </si>
  <si>
    <t>U.8.4</t>
  </si>
  <si>
    <t>U.9.1.1</t>
  </si>
  <si>
    <t>U.9.5.1</t>
  </si>
  <si>
    <t>U.9.5.2</t>
  </si>
  <si>
    <t>U.9.5.3</t>
  </si>
  <si>
    <t>U.9.5.4</t>
  </si>
  <si>
    <t>U.9.5.5</t>
  </si>
  <si>
    <t>U.9.5.6</t>
  </si>
  <si>
    <t>U.9.5.7</t>
  </si>
  <si>
    <t>U.9.5.8</t>
  </si>
  <si>
    <t>U.9.5</t>
  </si>
  <si>
    <t>U.10.1</t>
  </si>
  <si>
    <t>Reviews</t>
  </si>
  <si>
    <t>U.10.1.1</t>
  </si>
  <si>
    <t>U.10.1.2</t>
  </si>
  <si>
    <t>U.10.2.1</t>
  </si>
  <si>
    <t>U.10.2.2</t>
  </si>
  <si>
    <t>U.11.1</t>
  </si>
  <si>
    <t>U.11.2</t>
  </si>
  <si>
    <t>U.11.3</t>
  </si>
  <si>
    <t>U.11.4</t>
  </si>
  <si>
    <t>U.11.5</t>
  </si>
  <si>
    <t>U.12.1</t>
  </si>
  <si>
    <t>Printing activities</t>
  </si>
  <si>
    <t>U.13.1</t>
  </si>
  <si>
    <t>U.13.1.1</t>
  </si>
  <si>
    <t>U.13.2</t>
  </si>
  <si>
    <t>U.13.2.1</t>
  </si>
  <si>
    <t>U.13.2.2</t>
  </si>
  <si>
    <t>U.14.2</t>
  </si>
  <si>
    <t>Other Logistics</t>
  </si>
  <si>
    <t>U.14.2.1</t>
  </si>
  <si>
    <t>Logistic support for Urban Health Facilities</t>
  </si>
  <si>
    <t>U.15.1</t>
  </si>
  <si>
    <t>U.16.1</t>
  </si>
  <si>
    <t>Planning Activities</t>
  </si>
  <si>
    <t>PM HR Increment</t>
  </si>
  <si>
    <t>PM HR EPF</t>
  </si>
  <si>
    <t>U.17.1</t>
  </si>
  <si>
    <t>IT Support</t>
  </si>
  <si>
    <t>U.18.1</t>
  </si>
  <si>
    <t>Any Other</t>
  </si>
  <si>
    <t>Information, Education &amp; Communication &amp; Training</t>
  </si>
  <si>
    <t>State Health Society _____________________________________________</t>
  </si>
  <si>
    <t>FMR Code</t>
  </si>
  <si>
    <t>Training of ARSH</t>
  </si>
  <si>
    <t>Grand Total</t>
  </si>
  <si>
    <t>Service Delivery - Facility Based</t>
  </si>
  <si>
    <t>Service Delivery</t>
  </si>
  <si>
    <t>Beneficiary Compensation/ Allowances</t>
  </si>
  <si>
    <t>1.2.1</t>
  </si>
  <si>
    <t>Beneficiary Compensation under Janani Suraksha Yojana (JSY)</t>
  </si>
  <si>
    <t>1.2.2</t>
  </si>
  <si>
    <t>Beneficiary Compensation under FP Services</t>
  </si>
  <si>
    <t>1.2.3</t>
  </si>
  <si>
    <t>Others (including PMSMA, any other)</t>
  </si>
  <si>
    <t>Operating Expenses</t>
  </si>
  <si>
    <t>Service Delivery - Community Based</t>
  </si>
  <si>
    <t>Mobile Units</t>
  </si>
  <si>
    <t>Recurring/ Operational cost</t>
  </si>
  <si>
    <t xml:space="preserve">Outreach activities </t>
  </si>
  <si>
    <t>U.3</t>
  </si>
  <si>
    <t>Community Interventions</t>
  </si>
  <si>
    <t>U.3.1</t>
  </si>
  <si>
    <t>ASHA Activities</t>
  </si>
  <si>
    <t>3.1.1</t>
  </si>
  <si>
    <t>3.1.2</t>
  </si>
  <si>
    <t>Selection &amp; Training of ASHA</t>
  </si>
  <si>
    <t>3.1.3</t>
  </si>
  <si>
    <t>U.3.1.3</t>
  </si>
  <si>
    <t>Miscellaneous ASHA Costs</t>
  </si>
  <si>
    <t>Other Community Interventions</t>
  </si>
  <si>
    <t>Panchayati Raj Institutions (PRIs)</t>
  </si>
  <si>
    <t>U.4</t>
  </si>
  <si>
    <t>Untied Fund</t>
  </si>
  <si>
    <t>U.5</t>
  </si>
  <si>
    <t>U.6</t>
  </si>
  <si>
    <t>U.7</t>
  </si>
  <si>
    <t>U.8</t>
  </si>
  <si>
    <t>Incentives and Allowances</t>
  </si>
  <si>
    <t>U.9.1</t>
  </si>
  <si>
    <t>Setting Up &amp; Strengthening of Skill Lab/ Other Training Centres</t>
  </si>
  <si>
    <t>HR for Skill Lab/ Training Institutes/ SIHFW</t>
  </si>
  <si>
    <t>Research &amp; Surveys</t>
  </si>
  <si>
    <t>Surveillance</t>
  </si>
  <si>
    <t xml:space="preserve">Other Recurring cost </t>
  </si>
  <si>
    <t>IEC/BCC</t>
  </si>
  <si>
    <t>Any other activity (please specify)</t>
  </si>
  <si>
    <t>U.14</t>
  </si>
  <si>
    <t>Drug Warehousing and Logistics</t>
  </si>
  <si>
    <t>Logistics and supply chain</t>
  </si>
  <si>
    <t>U.15</t>
  </si>
  <si>
    <t>PC&amp;PNDT Activities</t>
  </si>
  <si>
    <t>HMIS &amp; MCTS</t>
  </si>
  <si>
    <t>U.18</t>
  </si>
  <si>
    <t>Scheme</t>
  </si>
  <si>
    <t>Total</t>
  </si>
  <si>
    <t>Bank Balance</t>
  </si>
  <si>
    <t>Advances (including Releases to District &amp; other agencies)</t>
  </si>
  <si>
    <t>Cash Balance</t>
  </si>
  <si>
    <t xml:space="preserve">GOI </t>
  </si>
  <si>
    <t xml:space="preserve">State Share </t>
  </si>
  <si>
    <t xml:space="preserve">Bank Interest </t>
  </si>
  <si>
    <t>A. NRHM-RCH Flexible Pool</t>
  </si>
  <si>
    <t xml:space="preserve">Total Immunisation </t>
  </si>
  <si>
    <t>NIDDCP</t>
  </si>
  <si>
    <r>
      <t>RCH– I</t>
    </r>
    <r>
      <rPr>
        <sz val="12"/>
        <rFont val="Times New Roman"/>
        <family val="1"/>
      </rPr>
      <t xml:space="preserve"> (Provide separate detail for each activity)</t>
    </r>
    <r>
      <rPr>
        <b/>
        <sz val="12"/>
        <rFont val="Times New Roman"/>
        <family val="1"/>
      </rPr>
      <t xml:space="preserve"> </t>
    </r>
  </si>
  <si>
    <t>Total (NRHM-RCH Flexible pool)</t>
  </si>
  <si>
    <t>B. National Urban Health Mission</t>
  </si>
  <si>
    <t>C. Flexible pool for Communicable Diseases</t>
  </si>
  <si>
    <t>IDSP</t>
  </si>
  <si>
    <t>Total (NDCPs)</t>
  </si>
  <si>
    <t>D. Flexible Pool for Non-Communicable Diseases</t>
  </si>
  <si>
    <t>Nationa Programme for Control of Blindness (NPCB)</t>
  </si>
  <si>
    <t>National Mental Health Programme (NMHP)</t>
  </si>
  <si>
    <t>Helath Care for Elderly (HCE)</t>
  </si>
  <si>
    <t>National Programme for Prevention &amp; Control of Cancer, Diabetes, Cardiovascular Diseases and Stroke (NPCDCS)</t>
  </si>
  <si>
    <t>National Tobacco Control Programmen (NTCP)</t>
  </si>
  <si>
    <t>Total (NCDs)</t>
  </si>
  <si>
    <t>Infrastructure &amp; Maintenance</t>
  </si>
  <si>
    <t>Other, if any (pls specify)</t>
  </si>
  <si>
    <t xml:space="preserve">* Actual expenditure includes expenditure incurred by State Health Society itself and District health societies. </t>
  </si>
  <si>
    <r>
      <t>Source documents,</t>
    </r>
    <r>
      <rPr>
        <sz val="10"/>
        <rFont val="Times New Roman"/>
        <family val="1"/>
      </rPr>
      <t xml:space="preserve"> which must be verified before showing figures under each category, are: Cash Book, Bank Book and Advance Register (Ledger).</t>
    </r>
  </si>
  <si>
    <t>It is certified that:</t>
  </si>
  <si>
    <r>
      <t xml:space="preserve">1. Opening and Closing figures of Bank Balance tally with the </t>
    </r>
    <r>
      <rPr>
        <b/>
        <sz val="10"/>
        <rFont val="Times New Roman"/>
        <family val="1"/>
      </rPr>
      <t>Bank Book</t>
    </r>
    <r>
      <rPr>
        <sz val="10"/>
        <rFont val="Times New Roman"/>
        <family val="1"/>
      </rPr>
      <t xml:space="preserve"> of the Society (State may call for similar report from the districts),</t>
    </r>
  </si>
  <si>
    <r>
      <t xml:space="preserve">2. Opening and Closing figures of Advances tally with the </t>
    </r>
    <r>
      <rPr>
        <b/>
        <sz val="10"/>
        <rFont val="Times New Roman"/>
        <family val="1"/>
      </rPr>
      <t xml:space="preserve">Advance Register  </t>
    </r>
    <r>
      <rPr>
        <sz val="10"/>
        <rFont val="Times New Roman"/>
        <family val="1"/>
      </rPr>
      <t>of the Society,</t>
    </r>
  </si>
  <si>
    <r>
      <t xml:space="preserve">3. Opening and Closing figures of Cash tally with the </t>
    </r>
    <r>
      <rPr>
        <b/>
        <sz val="10"/>
        <rFont val="Times New Roman"/>
        <family val="1"/>
      </rPr>
      <t>Cash Book</t>
    </r>
    <r>
      <rPr>
        <sz val="10"/>
        <rFont val="Times New Roman"/>
        <family val="1"/>
      </rPr>
      <t xml:space="preserve"> of the Society.</t>
    </r>
  </si>
  <si>
    <t>4. That expenditure shown in the quarter tally with the expenditure reported in the Financial Monitoring Report (FMR) for the quarter.</t>
  </si>
  <si>
    <t>RCH Flexible Pool</t>
  </si>
  <si>
    <t>Immunization :</t>
  </si>
  <si>
    <t>Routine Immunization</t>
  </si>
  <si>
    <t>Pulse Polio Immunization</t>
  </si>
  <si>
    <t>Health System Strengthening under NRHM</t>
  </si>
  <si>
    <t xml:space="preserve">Other Health System Sterengthening covered under NRHM </t>
  </si>
  <si>
    <t>Comprehensive Primary Health Care under HSS under NRHM</t>
  </si>
  <si>
    <t>Other Health System Sterengthening covered under NUHM</t>
  </si>
  <si>
    <t>Comprehensive Primary Health Care under NUHM</t>
  </si>
  <si>
    <t>NUHM</t>
  </si>
  <si>
    <t>NHM</t>
  </si>
  <si>
    <t>FMR Codes of NRHM</t>
  </si>
  <si>
    <t>FMR Codes of NUHM</t>
  </si>
  <si>
    <t>NCD</t>
  </si>
  <si>
    <t>1.1.4.1</t>
  </si>
  <si>
    <t>1.1.5.7</t>
  </si>
  <si>
    <t>1.2.3.2</t>
  </si>
  <si>
    <t>2.1.3.3</t>
  </si>
  <si>
    <t>2.2.11</t>
  </si>
  <si>
    <t>U.2.2.2</t>
  </si>
  <si>
    <t>3.1.1.4.8</t>
  </si>
  <si>
    <t>3.1.1.5.2</t>
  </si>
  <si>
    <t>U.3.1.1.3</t>
  </si>
  <si>
    <t>3.1.3.5</t>
  </si>
  <si>
    <t>1.3.1.13</t>
  </si>
  <si>
    <t>3.3.4</t>
  </si>
  <si>
    <t>5.2.1.14</t>
  </si>
  <si>
    <t>5.3.18</t>
  </si>
  <si>
    <t>Procurement of lab equipment</t>
  </si>
  <si>
    <t>Any other equipment</t>
  </si>
  <si>
    <t>6.2.6.5</t>
  </si>
  <si>
    <t>U.6.3.1</t>
  </si>
  <si>
    <t>6.4.5</t>
  </si>
  <si>
    <t>6.5.3</t>
  </si>
  <si>
    <t xml:space="preserve">Any other </t>
  </si>
  <si>
    <t>2.3.4</t>
  </si>
  <si>
    <t>U.2.3.5</t>
  </si>
  <si>
    <t>9.1.1</t>
  </si>
  <si>
    <t>U.9.1.2</t>
  </si>
  <si>
    <t>9.2.3</t>
  </si>
  <si>
    <t>9.5.8.2</t>
  </si>
  <si>
    <t>9.5.9.2</t>
  </si>
  <si>
    <t>9.5.10.2</t>
  </si>
  <si>
    <t>9.5.12.7</t>
  </si>
  <si>
    <t>9.5.13.2</t>
  </si>
  <si>
    <t>9.5.14.3</t>
  </si>
  <si>
    <t>9.5.15.2</t>
  </si>
  <si>
    <t>9.5.16.2</t>
  </si>
  <si>
    <t>9.5.17.4</t>
  </si>
  <si>
    <t>9.5.26.4</t>
  </si>
  <si>
    <t>10.1.3</t>
  </si>
  <si>
    <t>10.2.4</t>
  </si>
  <si>
    <t>10.2.14</t>
  </si>
  <si>
    <t>U.10.2.3</t>
  </si>
  <si>
    <t>10.3.1.6</t>
  </si>
  <si>
    <t>10.3.3</t>
  </si>
  <si>
    <t xml:space="preserve">Any Other surveillance activities </t>
  </si>
  <si>
    <t>10.4.7</t>
  </si>
  <si>
    <t>11.8.2</t>
  </si>
  <si>
    <t>11.9.2</t>
  </si>
  <si>
    <t>11.12.3</t>
  </si>
  <si>
    <t>11.13.2</t>
  </si>
  <si>
    <t>11.14.2</t>
  </si>
  <si>
    <t>11.17.2</t>
  </si>
  <si>
    <t>11.18.2</t>
  </si>
  <si>
    <t>11.20.2</t>
  </si>
  <si>
    <t>11.21.2</t>
  </si>
  <si>
    <t>11.22.4</t>
  </si>
  <si>
    <t>12.1.5</t>
  </si>
  <si>
    <t>12.2.12</t>
  </si>
  <si>
    <t>12.4.5</t>
  </si>
  <si>
    <t>12.5.6</t>
  </si>
  <si>
    <t>12.6.2</t>
  </si>
  <si>
    <t>12.9.4</t>
  </si>
  <si>
    <t>12.10.2</t>
  </si>
  <si>
    <t>12.11.3</t>
  </si>
  <si>
    <t>12.14.2</t>
  </si>
  <si>
    <t>12.15.4</t>
  </si>
  <si>
    <t>12.17.2</t>
  </si>
  <si>
    <t>13.1.4</t>
  </si>
  <si>
    <t>13.2.6</t>
  </si>
  <si>
    <t>14.2.10</t>
  </si>
  <si>
    <t>14.2.11</t>
  </si>
  <si>
    <t>15.1.2</t>
  </si>
  <si>
    <t>15.6.5</t>
  </si>
  <si>
    <t>U.16.1.1</t>
  </si>
  <si>
    <t>Miscellaneous (Monitoring)</t>
  </si>
  <si>
    <t>U.5.1.4.2</t>
  </si>
  <si>
    <t>U.8.4.1</t>
  </si>
  <si>
    <t>U.16.4.1</t>
  </si>
  <si>
    <t>Financial Management Report to be submitted by the States/UT on Quarterly basis</t>
  </si>
  <si>
    <t>National Health Mission</t>
  </si>
  <si>
    <t>1.1.1</t>
  </si>
  <si>
    <t>Blood Transfusion for JSSK Beneficiaries</t>
  </si>
  <si>
    <t>A.1.6.5.1</t>
  </si>
  <si>
    <t>1.1.2</t>
  </si>
  <si>
    <t>Strengthening CH Services</t>
  </si>
  <si>
    <t>Referral Support for Secondary/ Tertiary care (pl give unit cost and unit of measure as per RBSK guidelines) - RBSK</t>
  </si>
  <si>
    <t>1.1.3</t>
  </si>
  <si>
    <t>Strengthening FP Services</t>
  </si>
  <si>
    <t>1.1.3.1</t>
  </si>
  <si>
    <t>Male Sterilization fixed day services</t>
  </si>
  <si>
    <t>1.1.3.2</t>
  </si>
  <si>
    <t>1.1.4</t>
  </si>
  <si>
    <t>Strengthening AH Services</t>
  </si>
  <si>
    <t>1.1.5</t>
  </si>
  <si>
    <t>Strengthening DCP Services</t>
  </si>
  <si>
    <t>Dengue &amp; Chikungunya: Case management</t>
  </si>
  <si>
    <t>Acute Encephalitis Syndrome (AES)/ Japanese Encephalitis (JE): Rehabilitation Setup for selected endemic districts</t>
  </si>
  <si>
    <t>Case detection &amp; Management: Specific -plan for High Endemic Districts</t>
  </si>
  <si>
    <t>Case detection &amp; Management: Services in Urban Areas</t>
  </si>
  <si>
    <t>Support to govt. institutions for RCS</t>
  </si>
  <si>
    <t>1.1.6</t>
  </si>
  <si>
    <t>Strengthening NCD Services</t>
  </si>
  <si>
    <t>Integration with AYUSH at District NCD Cell / Clinic</t>
  </si>
  <si>
    <t>Integration with AYUSH at CHC NCD Clinic</t>
  </si>
  <si>
    <t>B.29.1.6</t>
  </si>
  <si>
    <t>Recurring Grant-in-aid (For newly selected district): Medical Management including Treatment, surgery and rehab</t>
  </si>
  <si>
    <t>B.29.2.3</t>
  </si>
  <si>
    <t>Recurring Grant-in-aid (For ongoing selected district): Medical Management including Treatment, surgery and rehab</t>
  </si>
  <si>
    <t>Pradhan Mantri National Dialysis Programme</t>
  </si>
  <si>
    <t>1.1.7</t>
  </si>
  <si>
    <t>Strengthening Other Services</t>
  </si>
  <si>
    <t>1.2.1.2</t>
  </si>
  <si>
    <t>1.2.2.1</t>
  </si>
  <si>
    <t>1.2.2.2</t>
  </si>
  <si>
    <t>Injectable contraceptive incentive for beneficiaries</t>
  </si>
  <si>
    <t>Welfare  allowance to patients for RCS</t>
  </si>
  <si>
    <t>1.3.1</t>
  </si>
  <si>
    <t>DEIC (including Data card internet connection for laptops and rental)</t>
  </si>
  <si>
    <t>Maintenance of office equipment for DTC, DRTB centre and Labs (under RNTCP)</t>
  </si>
  <si>
    <t>1.3.2</t>
  </si>
  <si>
    <t>Other operating expenses</t>
  </si>
  <si>
    <t>B.23.1</t>
  </si>
  <si>
    <t>Power Back-up for blood bank/storage (ideally integrated power back up for facility)</t>
  </si>
  <si>
    <t>B.29.1.3</t>
  </si>
  <si>
    <t>Recurring Grant-in-aid (For newly selected districts under NPPF):  Laboratory Diagnostic facilities</t>
  </si>
  <si>
    <t>B.29.2.2</t>
  </si>
  <si>
    <t>Recurring Grant-in-aid (For ongoing selected districts under NPPF):  Laboratory Diagnostic facilities</t>
  </si>
  <si>
    <t>Consumables for computer including provision for internet access  for strengthening RI</t>
  </si>
  <si>
    <t>B.27.1.3</t>
  </si>
  <si>
    <t>Miscellaneous including Travel/ POL/ Stationary/ Communications/ Drugs etc.</t>
  </si>
  <si>
    <t>2.1.1</t>
  </si>
  <si>
    <t>National Mobile Medical Units (MMU)</t>
  </si>
  <si>
    <t>2.1.2</t>
  </si>
  <si>
    <t>2.1.3</t>
  </si>
  <si>
    <t>Other Mobile Units</t>
  </si>
  <si>
    <t xml:space="preserve">Grant in aid for Mobile Ophthalmic Units </t>
  </si>
  <si>
    <t>Mobility support  for RBSK Mobile health team</t>
  </si>
  <si>
    <t>National Mobile Medical Vans (smaller vehicles) and specialised Mobile Medical Units: Recurring grants for POL and others</t>
  </si>
  <si>
    <t>Kala-azar Case search/ Camp Approach: Mobility/POL/supervision</t>
  </si>
  <si>
    <t>2.3.1</t>
  </si>
  <si>
    <t>Outreach activities for RMNCH+A services</t>
  </si>
  <si>
    <t>2.3.1.1</t>
  </si>
  <si>
    <t>2.3.2</t>
  </si>
  <si>
    <t>DPMR: At camps</t>
  </si>
  <si>
    <t>Recurring grant for collection of eye balls by eye banks and eye donation centres</t>
  </si>
  <si>
    <t>Tobacco Cessation Centre (TCC): Weekly FGD with the tobacco users</t>
  </si>
  <si>
    <t>2.3.3</t>
  </si>
  <si>
    <t>Outreach activities at School level</t>
  </si>
  <si>
    <t>2.3.3.4</t>
  </si>
  <si>
    <t>NTCP Programme at School level</t>
  </si>
  <si>
    <t>3.1.1.1</t>
  </si>
  <si>
    <t>Incentive for MCH Services</t>
  </si>
  <si>
    <t xml:space="preserve">JSY Incentive to ASHA </t>
  </si>
  <si>
    <t>Incentive to ASHA for follow up of SNCU discharge babies and for follow up of LBW babies</t>
  </si>
  <si>
    <t>Incentive for referral of SAM cases to NRC and for follow up of discharge SAM children from NRCs</t>
  </si>
  <si>
    <t>National Iron Plus Incentive for mobilizing WRA (non pregnant &amp; non-lactating Women 20-49 years)</t>
  </si>
  <si>
    <t>National Iron Plus Incentive for mobilizing children and/or ensuring compliance and reporting (6-59 months)</t>
  </si>
  <si>
    <t>National Iron Plus Others</t>
  </si>
  <si>
    <t>3.1.1.2</t>
  </si>
  <si>
    <t>Incentive for FP Services</t>
  </si>
  <si>
    <t>3.1.1.3</t>
  </si>
  <si>
    <t>Incentive for AH/ RKSK Services</t>
  </si>
  <si>
    <t>3.1.1.4</t>
  </si>
  <si>
    <t>Incentive for DCPs</t>
  </si>
  <si>
    <t>ASHA Incentive for Dengue and Chikungunya</t>
  </si>
  <si>
    <t xml:space="preserve">ASHA Incentivization for sensitizing community for AES/JE </t>
  </si>
  <si>
    <t>3.1.1.4.7</t>
  </si>
  <si>
    <t>3.1.1.5</t>
  </si>
  <si>
    <t>Incentive for NCDs</t>
  </si>
  <si>
    <t>ASHA Incentive under NIDDCP</t>
  </si>
  <si>
    <t>3.1.1.6</t>
  </si>
  <si>
    <t xml:space="preserve">Other Incentives </t>
  </si>
  <si>
    <t>Training/Refresher training -ASHA (one day) (RBSK trainings)</t>
  </si>
  <si>
    <t>Training of ASHA facilitator</t>
  </si>
  <si>
    <t>3.2.4</t>
  </si>
  <si>
    <t>3.2.5</t>
  </si>
  <si>
    <t>Preventive Strategies</t>
  </si>
  <si>
    <t>3.2.5.1</t>
  </si>
  <si>
    <t>Preventive strategies for Malaria</t>
  </si>
  <si>
    <t xml:space="preserve">Operational cost for Spray Wages </t>
  </si>
  <si>
    <t>Operational cost for Impregnation  of Bed nets-  for NE states</t>
  </si>
  <si>
    <t>3.2.5.2</t>
  </si>
  <si>
    <t>Preventive strategies for vector born diseases</t>
  </si>
  <si>
    <t>Dengue &amp; Chikungunya: Vector Control,  environmental management &amp; fogging machine</t>
  </si>
  <si>
    <t>Acute Encephalitis Syndrome (AES)/ Japanese Encephalitis (JE): Operational costs for malathion  fogging</t>
  </si>
  <si>
    <t>Kala-azar: Operational cost for spray including spray wages</t>
  </si>
  <si>
    <t>Kala-azar: Training for spraying</t>
  </si>
  <si>
    <t>3.3.3</t>
  </si>
  <si>
    <t>PRI Sensitization/Trainings</t>
  </si>
  <si>
    <t>5.1.1</t>
  </si>
  <si>
    <t>B.4.1</t>
  </si>
  <si>
    <t xml:space="preserve">Upgradation of CHCs, PHCs, Dist. Hospitals and other Institutions </t>
  </si>
  <si>
    <t>Grant-in-aid for construction of Eye Wards and Eye OTS (renamed as  dedicated eye unit)</t>
  </si>
  <si>
    <t>5.1.1.2</t>
  </si>
  <si>
    <t>Upgradation/ Renovation</t>
  </si>
  <si>
    <t xml:space="preserve">Renovation, Dental Chair, Equipment - District Hospitals </t>
  </si>
  <si>
    <t>Renovation of PC unit/OPD/Beds/Miscellaneous equipment etc.</t>
  </si>
  <si>
    <t>5.2.1</t>
  </si>
  <si>
    <t>Operationalization of FRUS</t>
  </si>
  <si>
    <t>Operationalization of 24 hour services at PHCs</t>
  </si>
  <si>
    <t>Operationalising Infection Management &amp; Environment Plan at health facilities</t>
  </si>
  <si>
    <t>B.28.1</t>
  </si>
  <si>
    <t>Assistance to State for Capacity building (Burns &amp; injury): Civil Work</t>
  </si>
  <si>
    <t>ICU Establishment in Endemic District</t>
  </si>
  <si>
    <t>Civil Works under RNTCP</t>
  </si>
  <si>
    <t>Cardiac Care Unit (CCU/ ICU)</t>
  </si>
  <si>
    <t>6.1.1</t>
  </si>
  <si>
    <t>Procurement of Bio-medical Equipment</t>
  </si>
  <si>
    <t>6.1.1.1</t>
  </si>
  <si>
    <t>Procurement of bio-medical equipment:  MH</t>
  </si>
  <si>
    <t>Procurement of bio-medical equipment:  CH</t>
  </si>
  <si>
    <t>Procurement of bio-medical equipment:  FP</t>
  </si>
  <si>
    <t>6.1.1.4</t>
  </si>
  <si>
    <t>Procurement of bio-medical equipment:  AH</t>
  </si>
  <si>
    <t>6.1.1.5</t>
  </si>
  <si>
    <t>Procurement of bio-medical equipment:  RBSK</t>
  </si>
  <si>
    <t xml:space="preserve">Procurement of bio-medical equipment: Training </t>
  </si>
  <si>
    <t>Equipment for Rollout of B.Sc. (Community Health)</t>
  </si>
  <si>
    <t>Procurement of bio-medical equipment: AYUSH</t>
  </si>
  <si>
    <t>Procurement of bio-medical equipment: Blood Banks/BSUs</t>
  </si>
  <si>
    <t>Procurement of equipment: IMEP</t>
  </si>
  <si>
    <t>B.25.2.1.a</t>
  </si>
  <si>
    <t>Procurement of bio-medical Equipment: NPPCD</t>
  </si>
  <si>
    <t>6.1.1.12</t>
  </si>
  <si>
    <t>Procurement of bio-medical Equipment: NOHP</t>
  </si>
  <si>
    <t>6.1.1.13</t>
  </si>
  <si>
    <t>Procurement of bio-medical Equipment: NPPC</t>
  </si>
  <si>
    <t>6.1.1.14</t>
  </si>
  <si>
    <t>Procurement of bio-medical Equipment: Burns &amp; Injury</t>
  </si>
  <si>
    <t>B.28.2</t>
  </si>
  <si>
    <t>6.1.1.15</t>
  </si>
  <si>
    <t>Procurement of bio-medical Equipment: IDSP</t>
  </si>
  <si>
    <t xml:space="preserve">Non-recurring costs on account of equipment for District Public Health Labs requiring strengthening. </t>
  </si>
  <si>
    <t>Health Products- Equipments (HPE) - GFATM</t>
  </si>
  <si>
    <t>6.1.1.17</t>
  </si>
  <si>
    <t>Procurement of bio-medical Equipment: NLEP</t>
  </si>
  <si>
    <t>6.1.1.18</t>
  </si>
  <si>
    <t>Procurement of bio-medical Equipment: RNTCP</t>
  </si>
  <si>
    <t>6.1.1.19</t>
  </si>
  <si>
    <t>Procurement of bio-medical Equipment: NPCB</t>
  </si>
  <si>
    <t>Grant-in-aid for District Hospitals</t>
  </si>
  <si>
    <t>Grant-in-aid for Sub Divisional Hospitals</t>
  </si>
  <si>
    <t>6.1.1.20</t>
  </si>
  <si>
    <t>Procurement of bio-medical Equipment: NMHP</t>
  </si>
  <si>
    <t>6.1.1.21</t>
  </si>
  <si>
    <t>Procurement of bio-medical Equipment: NPHCE</t>
  </si>
  <si>
    <t>Non-recurring GIA: Machinery &amp; Equipment for DH</t>
  </si>
  <si>
    <t>Non-recurring GIA: Machinery &amp; Equipment for CHC</t>
  </si>
  <si>
    <t>Non-recurring GIA: Machinery &amp; Equipment for PHC</t>
  </si>
  <si>
    <t>6.1.1.22</t>
  </si>
  <si>
    <t>Procurement of bio-medical equipment: NTCP</t>
  </si>
  <si>
    <t>Non-recurring: Equipment for DTCC</t>
  </si>
  <si>
    <t>Non-recurring: Equipment for TCC</t>
  </si>
  <si>
    <t>6.1.1.23</t>
  </si>
  <si>
    <t>Procurement of bio-medical equipment: NPCDCS</t>
  </si>
  <si>
    <t>Non-recurring: Equipping Cardiac Care Unit (CCU)/ICU</t>
  </si>
  <si>
    <t>Non recurring: Equipment for Cancer  Care</t>
  </si>
  <si>
    <t>Non-recurring: Equipment at District NCD clinic</t>
  </si>
  <si>
    <t>Non-recurring: Equipment at CHC NCD clinic</t>
  </si>
  <si>
    <t>6.1.2</t>
  </si>
  <si>
    <t xml:space="preserve">Procurement of Other Equipment </t>
  </si>
  <si>
    <t>6.1.2.1</t>
  </si>
  <si>
    <t>Procurement of other equipment: RMNCH+A</t>
  </si>
  <si>
    <t>6.1.2.2</t>
  </si>
  <si>
    <t>Procurement of other equipment: NVBDCP</t>
  </si>
  <si>
    <t>Non-Health Equipment (NHP) - GFATM</t>
  </si>
  <si>
    <t>6.1.2.3</t>
  </si>
  <si>
    <t>Procurement of other equipment: NLEP</t>
  </si>
  <si>
    <t>6.1.2.4</t>
  </si>
  <si>
    <t>Procurement of other equipment: NPHCE</t>
  </si>
  <si>
    <t>6.1.3</t>
  </si>
  <si>
    <t>Equipment maintenance</t>
  </si>
  <si>
    <t>6.1.3.1</t>
  </si>
  <si>
    <t>Maintenance of bio-medical equipment</t>
  </si>
  <si>
    <t>Equipment AMC cost (DPHL)</t>
  </si>
  <si>
    <t>Equipment Maintenance</t>
  </si>
  <si>
    <t>Maintenance of Ophthalmic Equipment</t>
  </si>
  <si>
    <t>Maintenance of Other equipment (please specify)</t>
  </si>
  <si>
    <t>6.2.1</t>
  </si>
  <si>
    <t>Drugs for Safe Abortion (MMA)</t>
  </si>
  <si>
    <t>6.2.1.7</t>
  </si>
  <si>
    <t>6.2.2</t>
  </si>
  <si>
    <t>Drugs for Management of Diarrhoea &amp; ARI &amp; micronutrient malnutrition</t>
  </si>
  <si>
    <t>6.2.4</t>
  </si>
  <si>
    <t>Drugs &amp; supplies for AH</t>
  </si>
  <si>
    <t>6.2.5</t>
  </si>
  <si>
    <t>6.2.6</t>
  </si>
  <si>
    <t>U.6.2.4</t>
  </si>
  <si>
    <t>Drugs &amp; supplies for ASHA</t>
  </si>
  <si>
    <t>New ASHA Drug Kits</t>
  </si>
  <si>
    <t>Replenishment of ASHA drug kits</t>
  </si>
  <si>
    <t>New ASHA HBNC Kits</t>
  </si>
  <si>
    <t>Replenishment of ASHA HBNC kits</t>
  </si>
  <si>
    <t>6.2.7</t>
  </si>
  <si>
    <t>Drugs &amp; supplies for Blood services &amp; disorders</t>
  </si>
  <si>
    <t>6.2.8</t>
  </si>
  <si>
    <t>Bleach/Hypochlorite solution/ Twin bucket</t>
  </si>
  <si>
    <t>6.2.10</t>
  </si>
  <si>
    <t>Supplies for NOHP</t>
  </si>
  <si>
    <t>6.2.11</t>
  </si>
  <si>
    <t>Supplies for NIDDCP</t>
  </si>
  <si>
    <t xml:space="preserve">Supply of Salt Testing Kit </t>
  </si>
  <si>
    <t>6.2.12</t>
  </si>
  <si>
    <t>Drugs &amp; supplies for NVBDCP</t>
  </si>
  <si>
    <t>6.2.13</t>
  </si>
  <si>
    <t>Drugs &amp; supplies for NLEP</t>
  </si>
  <si>
    <t>6.2.14</t>
  </si>
  <si>
    <t>Drugs &amp; supplies for RNTCP</t>
  </si>
  <si>
    <t>Drugs and supplies for NPCB</t>
  </si>
  <si>
    <t>Drugs and supplies for NMHP</t>
  </si>
  <si>
    <t>Drugs and supplies for NPHCE</t>
  </si>
  <si>
    <t>Drugs &amp; supplies for District  NCD Clinic</t>
  </si>
  <si>
    <t>Drugs &amp; supplies for District CCU/ICU &amp;Cancer Care</t>
  </si>
  <si>
    <t>Drugs &amp; supplies for CHC N C D Clinic</t>
  </si>
  <si>
    <t>Drugs &amp; supplies for PHC level</t>
  </si>
  <si>
    <t>Drugs &amp; supplies for Sub-Centre level</t>
  </si>
  <si>
    <t>6.2.21</t>
  </si>
  <si>
    <t>Free drug services</t>
  </si>
  <si>
    <t>Other Free Drug Services (State not opted 16.2.5.1)</t>
  </si>
  <si>
    <t>Free Diagnostics for Pregnant women under JSSK</t>
  </si>
  <si>
    <t>Free Diagnostics for Sick infants under JSSK</t>
  </si>
  <si>
    <t>Free Referral Transport - JSSK for Pregnant Women</t>
  </si>
  <si>
    <t>Free Referral Transport - JSSK for Sick Infants</t>
  </si>
  <si>
    <t>Radiographer/ X-ray technician</t>
  </si>
  <si>
    <t>Others (incl. Community Health Worker, PMW)</t>
  </si>
  <si>
    <t>Pathologists/ Haemotologists</t>
  </si>
  <si>
    <t>Physician/Consultant Medicine</t>
  </si>
  <si>
    <t>B.30.10.1</t>
  </si>
  <si>
    <t>B.30.10.2</t>
  </si>
  <si>
    <t>Lactation Counsellors for high case load facilities</t>
  </si>
  <si>
    <t>Doctor - Pathologist</t>
  </si>
  <si>
    <t>Public Health Manager/ Specialist</t>
  </si>
  <si>
    <t xml:space="preserve">General Duty Attendant/ Hospital Worker </t>
  </si>
  <si>
    <t>Cold Chain Handlers</t>
  </si>
  <si>
    <t>Additional Allowances/ Incentives to Medical Officers</t>
  </si>
  <si>
    <t>Honorarium for Paediatric ECO, ENT specialist, Orthopediatrician, Ophthalmologist, Psychiatrics</t>
  </si>
  <si>
    <t>9.1.6</t>
  </si>
  <si>
    <t>HR for Nursing Schools/ Institutions/ Nursing Directorate/ SIHFW</t>
  </si>
  <si>
    <t>9.5.1</t>
  </si>
  <si>
    <t>Maternal Health Trainings</t>
  </si>
  <si>
    <t>9.5.2</t>
  </si>
  <si>
    <t>Child Health Trainings</t>
  </si>
  <si>
    <t>IMNCI (including F-IMNCI; primarily budget for  planning for pre-service IMNCI activities in medical colleges, nursing colleges, and ANMTCs other training)</t>
  </si>
  <si>
    <t>4 days Trainings on IYCF for MOs, SNs, ANMs of all DPs and SCs (ToT, 4 days IYCF Trainings &amp; 1 day Sensitisation on MAA Program)</t>
  </si>
  <si>
    <t>9.5.3</t>
  </si>
  <si>
    <t>Family Planning Trainings</t>
  </si>
  <si>
    <t>Dissemination of FP manuals and guidelines (workshops only)</t>
  </si>
  <si>
    <t>9.5.4</t>
  </si>
  <si>
    <t>Adolescent Health Trainings</t>
  </si>
  <si>
    <t>Other Adolescent Health trainings (please specify)</t>
  </si>
  <si>
    <t>RBSK Trainings</t>
  </si>
  <si>
    <t>One day orientation for  MO / other staff Delivery points (RBSK trainings)</t>
  </si>
  <si>
    <t>Training/Refresher training -ANM (one day) (RBSK trainings)</t>
  </si>
  <si>
    <t>9.5.7</t>
  </si>
  <si>
    <t>Trainings under NPPCD</t>
  </si>
  <si>
    <t>B.25.2.1.b</t>
  </si>
  <si>
    <t>B.25.2.1.c</t>
  </si>
  <si>
    <t>B.25.2.1.d</t>
  </si>
  <si>
    <t>9.5.8</t>
  </si>
  <si>
    <t>Trainings under NPPC</t>
  </si>
  <si>
    <t>B.27.1.2</t>
  </si>
  <si>
    <t>9.5.9</t>
  </si>
  <si>
    <t>Trainings under NPPCF</t>
  </si>
  <si>
    <t>B.29.1.4</t>
  </si>
  <si>
    <t>Training of medical and paramedical personnel at district level under NPPCF</t>
  </si>
  <si>
    <t>9.5.10</t>
  </si>
  <si>
    <t>Trainings under Routine Immunisation</t>
  </si>
  <si>
    <t>9.5.11</t>
  </si>
  <si>
    <t>Trainings under IDSP</t>
  </si>
  <si>
    <t>Medical Officers (1 day)</t>
  </si>
  <si>
    <t>9.5.12</t>
  </si>
  <si>
    <t>Trainings under NVBDCP</t>
  </si>
  <si>
    <t>Training / Capacity Building (Malaria)</t>
  </si>
  <si>
    <t>Training / Workshop (Dengue and Chikungunya)</t>
  </si>
  <si>
    <t>Capacity Building (AES/ JE)</t>
  </si>
  <si>
    <t>Training/sensitization of district level officers on ELF and drug distributors including peripheral health workers (AES/ JE)</t>
  </si>
  <si>
    <t>9.5.13</t>
  </si>
  <si>
    <t>Trainings under NLEP</t>
  </si>
  <si>
    <t>Capacity building under NLEP</t>
  </si>
  <si>
    <t>9.5.14</t>
  </si>
  <si>
    <t>Trainings under RNTCP</t>
  </si>
  <si>
    <t>9.5.15</t>
  </si>
  <si>
    <t>Trainings under NPCB</t>
  </si>
  <si>
    <t>Training of PMOA under NPCB</t>
  </si>
  <si>
    <t>9.5.16</t>
  </si>
  <si>
    <t>Trainings under NMHP</t>
  </si>
  <si>
    <t>Training of PHC Medical Officers, Nurses, Paramedical Workers &amp; Other Health Staff working under NMHP</t>
  </si>
  <si>
    <t>9.5.17</t>
  </si>
  <si>
    <t>Trainings under NPHCE</t>
  </si>
  <si>
    <t>9.5.18</t>
  </si>
  <si>
    <t>Trainings under NTCP</t>
  </si>
  <si>
    <t>9.5.18.1</t>
  </si>
  <si>
    <t>Trainings for District Tobacco Control Centre</t>
  </si>
  <si>
    <t>9.5.18.2</t>
  </si>
  <si>
    <t>Trainings for State Tobacco Control Centre</t>
  </si>
  <si>
    <t>9.5.19</t>
  </si>
  <si>
    <t>Trainings under NPCDCS</t>
  </si>
  <si>
    <t>PMU Trainings</t>
  </si>
  <si>
    <t>9.5.22</t>
  </si>
  <si>
    <t>ASHA facilitator/ARC trainings</t>
  </si>
  <si>
    <t>9.5.23</t>
  </si>
  <si>
    <t>Trainings on Outreach Services</t>
  </si>
  <si>
    <t>Training/orientation (MMU)</t>
  </si>
  <si>
    <t>Training/orientation (MMV)</t>
  </si>
  <si>
    <t>Training/orientation (Ambulance)</t>
  </si>
  <si>
    <t>9.5.24</t>
  </si>
  <si>
    <t>Trainings under AYUSH</t>
  </si>
  <si>
    <t>Training under AYUSH</t>
  </si>
  <si>
    <t>9.5.25</t>
  </si>
  <si>
    <t>Quality Assurance Trainings</t>
  </si>
  <si>
    <t>Quality Assurance Training (including training for internal assessors at State and District levels)</t>
  </si>
  <si>
    <t>9.5.26</t>
  </si>
  <si>
    <t>HMIS/MCTS Trainings</t>
  </si>
  <si>
    <t>9.5.27</t>
  </si>
  <si>
    <t>BSc Community Health/ Bridge Course for MLPs for CPHC</t>
  </si>
  <si>
    <t>Any Other Trainings</t>
  </si>
  <si>
    <t>PGDHM Courses</t>
  </si>
  <si>
    <t>Training (Implementation of Clinical Establishment Act)</t>
  </si>
  <si>
    <t>Reviews, Research, Surveys and Surveillance</t>
  </si>
  <si>
    <t>B.20</t>
  </si>
  <si>
    <t>10.2.6</t>
  </si>
  <si>
    <t>10.3.1</t>
  </si>
  <si>
    <t>Strengthening surveillance under NVBDCP</t>
  </si>
  <si>
    <t>Recurring costs on account of Consumables, kits, communication, misc. expenses etc. at each  district public health lab (applicable only for functional labs having requisite manpower)</t>
  </si>
  <si>
    <t>Referral Network of laboratories (Govt. Medical College labs) Reimbursement based payment for laboratory tests (to be calculated for already approved labs in previous PIPs of States for corresponding next years)</t>
  </si>
  <si>
    <t>IEC/BCC activities under MH</t>
  </si>
  <si>
    <t>IEC/BCC activities under CH</t>
  </si>
  <si>
    <t>IEC/BCC activities under FP</t>
  </si>
  <si>
    <t>IEC &amp; promotional activities for World Population Day celebration</t>
  </si>
  <si>
    <t xml:space="preserve">IEC &amp; promotional activities for Vasectomy Fortnight celebration </t>
  </si>
  <si>
    <t>IEC activities for Mission Parivar Vikas Campaign (Frequency-at least 4/year)</t>
  </si>
  <si>
    <t>IEC/BCC activities under Immunization</t>
  </si>
  <si>
    <t>IEC/BCC activities under PNDT</t>
  </si>
  <si>
    <t>IEC/BCC activities under Blood services &amp; disorders</t>
  </si>
  <si>
    <t>IEC/BCC activities under NPPCD</t>
  </si>
  <si>
    <t>IEC/BCC activities under NPPCF</t>
  </si>
  <si>
    <t>IEC/BCC activities under NIDDCP</t>
  </si>
  <si>
    <t>IEC/BCC activities under NVBDCP</t>
  </si>
  <si>
    <t>IEC/BCC activities under NLEP</t>
  </si>
  <si>
    <t>IEC/BCC activities under RNTCP</t>
  </si>
  <si>
    <t>ACSM (State &amp; district)</t>
  </si>
  <si>
    <t>IEC/BCC activities under NPCB</t>
  </si>
  <si>
    <t>IEC/BCC activities under NMHP</t>
  </si>
  <si>
    <t>Translation of IEC material and distribution</t>
  </si>
  <si>
    <t>11.20</t>
  </si>
  <si>
    <t>IEC/BCC activities under NPHCE</t>
  </si>
  <si>
    <t>IEC/BCC activities under NTCP</t>
  </si>
  <si>
    <t>IEC/BCC activities under NPCDCS</t>
  </si>
  <si>
    <t>IEC/BCC for State NCD  Cell</t>
  </si>
  <si>
    <t>IEC/BCC for District  NCD Cell</t>
  </si>
  <si>
    <t>Other IEC/BCC activities</t>
  </si>
  <si>
    <t>11.24.3</t>
  </si>
  <si>
    <t xml:space="preserve">SBCC/IEC/Advocacy campaigns </t>
  </si>
  <si>
    <t>Printing activities under MH</t>
  </si>
  <si>
    <t>Printing of MDR formats</t>
  </si>
  <si>
    <t>Printing activities under CH</t>
  </si>
  <si>
    <t>Printing activities under FP</t>
  </si>
  <si>
    <t>Dissemination of FP manuals and guidelines</t>
  </si>
  <si>
    <t>Printing activities under AH</t>
  </si>
  <si>
    <t>Printing under WIFS -WIFS cards, WIFS registers, reporting  format etc</t>
  </si>
  <si>
    <t>Printing for AFHC-AFHC Registers, reporting formats, AFHC cards etc</t>
  </si>
  <si>
    <t xml:space="preserve">Printing of AFHS Training manuals for  MO,  ANM and Counselor; ANM  training manual for PE training </t>
  </si>
  <si>
    <t>Printing activities under RBSK</t>
  </si>
  <si>
    <t>Printing activities under Training</t>
  </si>
  <si>
    <t>Printing activities under ASHA</t>
  </si>
  <si>
    <t>Printing activities under Blood services &amp; disorders</t>
  </si>
  <si>
    <t>Printing activities under HMIS/MCTS</t>
  </si>
  <si>
    <t>Printing activities under Immunization</t>
  </si>
  <si>
    <t>Printing activities under NVBDCP</t>
  </si>
  <si>
    <t>Printing activities under NLEP</t>
  </si>
  <si>
    <t>Printing activities under RNTCP</t>
  </si>
  <si>
    <t>Printing activities under NTCP</t>
  </si>
  <si>
    <t>Printing activities under NPCDCS</t>
  </si>
  <si>
    <t>Patient referral cards at PHC Level</t>
  </si>
  <si>
    <t>Patient referral cards at Sub-centre level</t>
  </si>
  <si>
    <t>Other Printing activities</t>
  </si>
  <si>
    <t>B.17</t>
  </si>
  <si>
    <t>14.1.1</t>
  </si>
  <si>
    <t>B.17.1</t>
  </si>
  <si>
    <t>B.17.1.1</t>
  </si>
  <si>
    <t>Human Resources for Drug warehouses</t>
  </si>
  <si>
    <t>14.1.1.2</t>
  </si>
  <si>
    <t>14.1.2</t>
  </si>
  <si>
    <t>Other activities including operating cost etc. (please specify)</t>
  </si>
  <si>
    <t>B.17.2</t>
  </si>
  <si>
    <t>Supply chain logistic system for drug warehouses</t>
  </si>
  <si>
    <t xml:space="preserve">Implementation of DVDMS </t>
  </si>
  <si>
    <t>Supply Chain Management cost under GFATM</t>
  </si>
  <si>
    <t>PPP under Family Planning</t>
  </si>
  <si>
    <t>PPP under NPPCD</t>
  </si>
  <si>
    <t>B.25.1.2</t>
  </si>
  <si>
    <t>PPP under NVBDCP</t>
  </si>
  <si>
    <t>PPP under NLEP</t>
  </si>
  <si>
    <t>PPP under RNTCP</t>
  </si>
  <si>
    <t>PPP under NPCB</t>
  </si>
  <si>
    <t>PPP under NMHP</t>
  </si>
  <si>
    <t>PPP (NGO, Civil Society, Pvt. Sector) under NPCDCS</t>
  </si>
  <si>
    <t>PPP at State NCD Cell</t>
  </si>
  <si>
    <t>Other PPP</t>
  </si>
  <si>
    <t>Prepare detailed operational plan for RBSK across districts (including cost of plan)</t>
  </si>
  <si>
    <t>Meetings, Workshops and Conferences</t>
  </si>
  <si>
    <t>Review/orientation meetings for HBNC</t>
  </si>
  <si>
    <t>FP QAC meetings (Minimum frequency of QAC meetings as per Supreme court mandate: State level - Biannual meeting; District level - Quarterly)</t>
  </si>
  <si>
    <t>FP review meetings (As per Hon'ble SC judgement)</t>
  </si>
  <si>
    <t xml:space="preserve">RBSK Convergence/Monitoring meetings   </t>
  </si>
  <si>
    <t>State Quality Assurance Unit (Review meeting)</t>
  </si>
  <si>
    <t>District Quality Assurance Unit (Review Meeting)</t>
  </si>
  <si>
    <t>NPPCF Coordination Meeting (Newly Selected Districts and On-going Districts)</t>
  </si>
  <si>
    <t xml:space="preserve">NLEP Review Meetings </t>
  </si>
  <si>
    <t>Monitoring, Evaluation and Supervision</t>
  </si>
  <si>
    <t>Monitoring , Evaluation &amp; Supervision (Malaria)</t>
  </si>
  <si>
    <t>Monitoring/supervision and Rapid response (Dengue and Chikungunya)</t>
  </si>
  <si>
    <t>Monitoring and supervision (JE/ AE)</t>
  </si>
  <si>
    <t>District  NCD Cell</t>
  </si>
  <si>
    <t xml:space="preserve">Mobility Support for Implementation of Clinical Establishment Act </t>
  </si>
  <si>
    <t>Mobility Costs for ASHA Resource Centre/ASHA Mentoring Group (Kindly Specify)</t>
  </si>
  <si>
    <t xml:space="preserve">MOBILITY: Travel Cost, POL, etc. during outbreak investigations and field visits for monitoring programme activities at SSU on need basis </t>
  </si>
  <si>
    <t>Monitoring , Evaluation &amp; Supervision &amp; Epidemic Preparedness (Only Mobility Expenses)</t>
  </si>
  <si>
    <t>Mobility Support: State Cell</t>
  </si>
  <si>
    <t>State Tobacco Control Cell (STCC): Mobility Support</t>
  </si>
  <si>
    <t xml:space="preserve">Regional </t>
  </si>
  <si>
    <t>PM activities for World Population Day’ celebration (Only mobility cost): funds earmarked for district level activities</t>
  </si>
  <si>
    <t>PM ativities for Vasectomy Fortnight celebration  (Only mobility cost): funds earmarked for district level activities</t>
  </si>
  <si>
    <t>Travel costs under NPPCF</t>
  </si>
  <si>
    <t xml:space="preserve">MOBILITY: Travel Cost, POL, etc. during outbreak investigations and field visits for monitoring programme activities at DSU on need basis </t>
  </si>
  <si>
    <t>Mobility Support: District Cell</t>
  </si>
  <si>
    <t>District Tobacco Control Cell (DTCC): Mobility Support</t>
  </si>
  <si>
    <t>PM activities for World Population Day’ celebration (Only mobility cost): funds earmarked for block level activities</t>
  </si>
  <si>
    <t xml:space="preserve">Monthly Review meeting of ASHA facilitators with BCM at block level-cost of travel and meeting expenses </t>
  </si>
  <si>
    <t xml:space="preserve">JSY Administrative Expenses </t>
  </si>
  <si>
    <t>State Quality Assurance Unit (Operational cost)</t>
  </si>
  <si>
    <t>GFATM Project: Programme Administration Costs (PA)</t>
  </si>
  <si>
    <t>Office operation &amp; Maintenance - State Cell</t>
  </si>
  <si>
    <t>State Cell - Consumables</t>
  </si>
  <si>
    <t>District Quality Assurance Unit (Operational cost)</t>
  </si>
  <si>
    <t>Office operation &amp; Maintenance - District Cell</t>
  </si>
  <si>
    <t>District Cell - Consumables</t>
  </si>
  <si>
    <t>Contingency under NMHP</t>
  </si>
  <si>
    <t>E-Governance Initiatives</t>
  </si>
  <si>
    <t>Monitoring , Evaluation &amp; Supervision &amp; Epidemic Preparedness - Cost of NAMMIS</t>
  </si>
  <si>
    <t>Procurement and Maintenance of Office Equipment</t>
  </si>
  <si>
    <t>Comprehensive Grievance Redressal Mechanism</t>
  </si>
  <si>
    <t>B.21.2</t>
  </si>
  <si>
    <t xml:space="preserve">SHSRC: Other cost </t>
  </si>
  <si>
    <t xml:space="preserve">Strengthening of State/ Regional PMU </t>
  </si>
  <si>
    <t>B.21.1</t>
  </si>
  <si>
    <t>Staffs under SHSRC</t>
  </si>
  <si>
    <t>Strengthening of District PMU</t>
  </si>
  <si>
    <t>Strengthening of Block PMU &amp; Facilities</t>
  </si>
  <si>
    <t xml:space="preserve">Implementation of Hospital Management System </t>
  </si>
  <si>
    <t>Other activities including operating cost etc</t>
  </si>
  <si>
    <t>1.1.3.2.2</t>
  </si>
  <si>
    <t>B5.10.2/B5.10.3</t>
  </si>
  <si>
    <t>Training of MO and Staff Nurse for H&amp;WC</t>
  </si>
  <si>
    <t>Infrastructure strengthening of UPHC to H&amp;WC</t>
  </si>
  <si>
    <t>U.3.1.1.4</t>
  </si>
  <si>
    <t>ASHA incentives for Health &amp; Wellness Centres (H&amp;WC)</t>
  </si>
  <si>
    <t>U.11.6</t>
  </si>
  <si>
    <t>U.8.4.2</t>
  </si>
  <si>
    <t>U.15.2</t>
  </si>
  <si>
    <t>3.1.1.6.3</t>
  </si>
  <si>
    <t>Others H&amp;WC</t>
  </si>
  <si>
    <t>A.5.1.4/ B16.1.6.3.5</t>
  </si>
  <si>
    <t>Mother newborn Care Unit</t>
  </si>
  <si>
    <t>1.3.1.14</t>
  </si>
  <si>
    <t>State newborn resource centre</t>
  </si>
  <si>
    <t>1.3.1.15</t>
  </si>
  <si>
    <t>Pediatric HDU /Emergency</t>
  </si>
  <si>
    <t>Patient requiring Blood Transfusion: 1) Patients with blood disorders 2) Patients in Trauma 3) Other requiring blood transfusion</t>
  </si>
  <si>
    <t>NVHCP</t>
  </si>
  <si>
    <t>1.3.1.16</t>
  </si>
  <si>
    <t>State lab: Meeting Costs/Office expenses/Contingency</t>
  </si>
  <si>
    <t>1.3.1.17.1</t>
  </si>
  <si>
    <t>Meeting Costs/Office expenses/Contingency (photocopy, internet/communication/ Resistance testing in selected cases/ Printing M &amp; E tools/ Tablets for M &amp; E if needed) etc)</t>
  </si>
  <si>
    <t>1.3.1.17.2</t>
  </si>
  <si>
    <t>Management of Hep A &amp; E</t>
  </si>
  <si>
    <t>Meeting Costs/Office expenses/Contingency</t>
  </si>
  <si>
    <t>1.1.5.8</t>
  </si>
  <si>
    <t>1.1.7.6</t>
  </si>
  <si>
    <t>Provision of free medical and surgical care to survivors of gender based violence</t>
  </si>
  <si>
    <t>1.1.7.8</t>
  </si>
  <si>
    <t>1.3.1.19</t>
  </si>
  <si>
    <t xml:space="preserve">Incentive to ASHA for quarterly visits under HBYC </t>
  </si>
  <si>
    <t>A.3.7.3/ 3.1.1.2.8</t>
  </si>
  <si>
    <t>ASHA incentive for accompanying the client for Injectable MPA (Antara Prog) administration ( @Rs 100/dose/beneficiary)- Only for 146 Mission Parivar Vikas districts</t>
  </si>
  <si>
    <t>Trainings under HBYC</t>
  </si>
  <si>
    <t>3.1.2.9</t>
  </si>
  <si>
    <t>3.1.1.1.13</t>
  </si>
  <si>
    <t>3.1.1.2.9</t>
  </si>
  <si>
    <t>6.2.23.1</t>
  </si>
  <si>
    <t>Drugs</t>
  </si>
  <si>
    <t>6.2.23.2</t>
  </si>
  <si>
    <t>Kits</t>
  </si>
  <si>
    <t>6.2.23.3</t>
  </si>
  <si>
    <t>Consumables for laboratory under NVHCP (plasticware, RUP, evacuated vacuum tubes, waste disposal bags, Kit for HBsAg titre, grant for callibration of small equipment, money for EQAS)</t>
  </si>
  <si>
    <t>6.2.23.4</t>
  </si>
  <si>
    <t>Consumables for treatment sites (plasticware, RUP, evacuated vacuum tubes, waste disposal bags etc)</t>
  </si>
  <si>
    <t>Hub Cutter</t>
  </si>
  <si>
    <t>6.2.9.1</t>
  </si>
  <si>
    <t>6.2.9.2</t>
  </si>
  <si>
    <t>AYUSH Drugs for DH/CHC/PHC</t>
  </si>
  <si>
    <t>AYUSH Drugs for Panch Karma Unit</t>
  </si>
  <si>
    <t>Machinery &amp; Equipment</t>
  </si>
  <si>
    <t>Aids and Appliances</t>
  </si>
  <si>
    <t>8.1.5.1</t>
  </si>
  <si>
    <t>Full time</t>
  </si>
  <si>
    <t>8.1.5.2</t>
  </si>
  <si>
    <t>Part time</t>
  </si>
  <si>
    <t>Staffs for CLMC at Medical colleges/ DHs</t>
  </si>
  <si>
    <t>Staff for LMU at DH/ SDH/ high caseload CHC</t>
  </si>
  <si>
    <t>8.1.9.5</t>
  </si>
  <si>
    <t>8.1.9.6</t>
  </si>
  <si>
    <t>General Duty Attendant/ Hospital Worker</t>
  </si>
  <si>
    <t>9.5.1.26</t>
  </si>
  <si>
    <t>Travel Cost of State Midwifery Educators: State to National Institute</t>
  </si>
  <si>
    <t xml:space="preserve">Training of Nurse Practitioners in Midwifery </t>
  </si>
  <si>
    <t>9.5.1.27</t>
  </si>
  <si>
    <t>Orienation activities on vitamin A supplemenation and Anemia Mukta Bharat Programme</t>
  </si>
  <si>
    <t>One day Orientation of frontline workers (ASHA/ANM) and allied department workers (Teachers/AWW) on Anemia Mukt Bharat strategy. As per RCH training norms</t>
  </si>
  <si>
    <t>9.5.2.24</t>
  </si>
  <si>
    <t>Training of district Appropriate Authorities and district PNDT Nodal Officers</t>
  </si>
  <si>
    <t>Training of Medical officers conducting pre-natal diagnostic procedures in public health facilities</t>
  </si>
  <si>
    <t>9.5.21.3</t>
  </si>
  <si>
    <t>Training of Public prosecutors</t>
  </si>
  <si>
    <t>9.5.21.4</t>
  </si>
  <si>
    <t>9.5.29.3</t>
  </si>
  <si>
    <t>9.5.29.4</t>
  </si>
  <si>
    <t>9.5.29.1</t>
  </si>
  <si>
    <t>9.5.29.6</t>
  </si>
  <si>
    <t>Orientation and training of Human Resources for Health (HRH) and counselors in public health response to Violence against women</t>
  </si>
  <si>
    <t>Blood collection and Transport Vans (including POL and TA /DA of HR of BCTV and other contigency)</t>
  </si>
  <si>
    <t>9.5.29.2</t>
  </si>
  <si>
    <t>Training under MVCR</t>
  </si>
  <si>
    <t>9.5.12.8</t>
  </si>
  <si>
    <t>Training  of PMOA</t>
  </si>
  <si>
    <t>9.2.4</t>
  </si>
  <si>
    <t>State level Midwifery Educators</t>
  </si>
  <si>
    <t>3 day training of Medical Officer of the Model Treatment Centre  (15 Medical officers in each batch)</t>
  </si>
  <si>
    <t>5 day training of the lab technicians (15 Lab Technicians in each batch)</t>
  </si>
  <si>
    <t xml:space="preserve">1 day training of Peer support of the Treatment sites (MTC/TCs) </t>
  </si>
  <si>
    <t xml:space="preserve">1 day training of pharmacist of the Treatment sites (MTC/TCs) </t>
  </si>
  <si>
    <t xml:space="preserve">1 day training of DEO of the Treatment sites (MTC/TCs) </t>
  </si>
  <si>
    <t>9.5.29.7</t>
  </si>
  <si>
    <t>IEC/BCC activities under Blood Services</t>
  </si>
  <si>
    <t>IEC/BCC activities under Blood Disorders</t>
  </si>
  <si>
    <t>11.10.1</t>
  </si>
  <si>
    <t>11.10.2</t>
  </si>
  <si>
    <t>11.15.8</t>
  </si>
  <si>
    <t>11.16.1</t>
  </si>
  <si>
    <t>11.16.2</t>
  </si>
  <si>
    <t>Printing for IMNCI, FIMNCI, FBNC, NBSU training packages and the translation</t>
  </si>
  <si>
    <t>Printing for Micronutrient Supplementation Programme including IEC materials, reporting formats, guidelines / training materials etc. (For AMB and Vitamin A supplementation programmes)</t>
  </si>
  <si>
    <t>Printing cost for HBYC</t>
  </si>
  <si>
    <t>12.2.13</t>
  </si>
  <si>
    <t>12.18.1</t>
  </si>
  <si>
    <t>12.18.2</t>
  </si>
  <si>
    <t>Printing of training material</t>
  </si>
  <si>
    <t>Printing of PC&amp;PNDT Act and Rules</t>
  </si>
  <si>
    <t>16.1.1.1.1</t>
  </si>
  <si>
    <t>16.1.1.1.2</t>
  </si>
  <si>
    <t>16.1.1.1.3</t>
  </si>
  <si>
    <t>16.1.1.2</t>
  </si>
  <si>
    <t>16.1.1.4</t>
  </si>
  <si>
    <t>16.1.1.5</t>
  </si>
  <si>
    <t>16.1.1.6</t>
  </si>
  <si>
    <t>16.1.1.7</t>
  </si>
  <si>
    <t>16.1.1.8</t>
  </si>
  <si>
    <t>16.1.1.9</t>
  </si>
  <si>
    <t>16.1.2.1.1</t>
  </si>
  <si>
    <t>16.1.2.1.2</t>
  </si>
  <si>
    <t>Review/orientation meetings for child health programmes</t>
  </si>
  <si>
    <t>16.1.2.1.3</t>
  </si>
  <si>
    <t>16.1.2.1.4</t>
  </si>
  <si>
    <t>16.1.2.1.5</t>
  </si>
  <si>
    <t>16.1.2.1.6</t>
  </si>
  <si>
    <t>16.1.2.1.7</t>
  </si>
  <si>
    <t>16.1.2.1.8</t>
  </si>
  <si>
    <t>16.1.2.1.9</t>
  </si>
  <si>
    <t>16.1.2.1.10</t>
  </si>
  <si>
    <t>16.1.2.1.11</t>
  </si>
  <si>
    <t>16.1.2.1.12</t>
  </si>
  <si>
    <t>16.1.2.1.13</t>
  </si>
  <si>
    <t>16.1.2.1.14</t>
  </si>
  <si>
    <t>16.1.2.1.15</t>
  </si>
  <si>
    <t>16.1.2.1.16</t>
  </si>
  <si>
    <t>16.1.2.1.17</t>
  </si>
  <si>
    <t>16.1.2.1.18</t>
  </si>
  <si>
    <t>16.1.2.1.19</t>
  </si>
  <si>
    <t>16.1.2.1.20</t>
  </si>
  <si>
    <t>16.1.2.1.21</t>
  </si>
  <si>
    <t>16.1.2.2.1</t>
  </si>
  <si>
    <t>B.10.6.4</t>
  </si>
  <si>
    <t>16.1.2.2.2</t>
  </si>
  <si>
    <t>16.1.2.2.3</t>
  </si>
  <si>
    <t>16.1.2.2.4</t>
  </si>
  <si>
    <t>16.1.2.2.6</t>
  </si>
  <si>
    <t>16.1.2.2.7</t>
  </si>
  <si>
    <t>16.1.2.2.8</t>
  </si>
  <si>
    <t>16.1.2.2.9</t>
  </si>
  <si>
    <t>16.1.2.2.10</t>
  </si>
  <si>
    <t>16.1.2.2.11</t>
  </si>
  <si>
    <t>16.1.2.2.12</t>
  </si>
  <si>
    <t>16.1.2.2.13</t>
  </si>
  <si>
    <t>16.1.2.2.14</t>
  </si>
  <si>
    <t>16.1.2.2.15</t>
  </si>
  <si>
    <t>16.1.3.1.1</t>
  </si>
  <si>
    <t>16.1.3.1.2</t>
  </si>
  <si>
    <t>16.1.3.1.3</t>
  </si>
  <si>
    <t>Mobility Costs for ASHA Resource Centre/ASHA Mentoring Group</t>
  </si>
  <si>
    <t>16.1.3.1.4</t>
  </si>
  <si>
    <t>16.1.3.1.5</t>
  </si>
  <si>
    <t>16.1.3.1.6</t>
  </si>
  <si>
    <t>16.1.3.1.7</t>
  </si>
  <si>
    <t>16.1.3.1.8</t>
  </si>
  <si>
    <t>contingency support</t>
  </si>
  <si>
    <t>16.1.3.1.9</t>
  </si>
  <si>
    <t>16.1.3.1.10</t>
  </si>
  <si>
    <t>16.1.3.1.11</t>
  </si>
  <si>
    <t>16.1.3.1.12</t>
  </si>
  <si>
    <t>16.1.3.1.13</t>
  </si>
  <si>
    <t>16.1.3.1.14</t>
  </si>
  <si>
    <t>16.1.3.1.15</t>
  </si>
  <si>
    <t>16.1.3.1.17</t>
  </si>
  <si>
    <t>SVHMU: Cost of travel for supervision and monitoring</t>
  </si>
  <si>
    <t>16.1.3.1.18</t>
  </si>
  <si>
    <t>16.1.3.1.19</t>
  </si>
  <si>
    <t>16.1.3.1.20</t>
  </si>
  <si>
    <t>16.1.3.2.1</t>
  </si>
  <si>
    <t>16.1.3.3.1</t>
  </si>
  <si>
    <t>16.1.3.3.2</t>
  </si>
  <si>
    <t>16.1.3.3.3</t>
  </si>
  <si>
    <t>16.1.3.3.4</t>
  </si>
  <si>
    <t>16.1.3.3.5</t>
  </si>
  <si>
    <t>16.1.3.3.6</t>
  </si>
  <si>
    <t>16.1.3.3.7</t>
  </si>
  <si>
    <t>16.1.3.3.8</t>
  </si>
  <si>
    <t>16.1.3.3.9</t>
  </si>
  <si>
    <t>16.1.3.3.10</t>
  </si>
  <si>
    <t>16.1.3.3.11</t>
  </si>
  <si>
    <t>16.1.3.3.12</t>
  </si>
  <si>
    <t>16.1.3.3.13</t>
  </si>
  <si>
    <t>16.1.3.3.14</t>
  </si>
  <si>
    <t>16.1.3.3.15</t>
  </si>
  <si>
    <t>16.1.3.3.16</t>
  </si>
  <si>
    <t>16.1.3.4.1</t>
  </si>
  <si>
    <t>16.1.3.4.2</t>
  </si>
  <si>
    <t>16.1.3.4.3</t>
  </si>
  <si>
    <t>16.1.3.4.4</t>
  </si>
  <si>
    <t>16.1.3.5.1</t>
  </si>
  <si>
    <t>16.1.4.1.1</t>
  </si>
  <si>
    <t>16.1.4.1.2</t>
  </si>
  <si>
    <t>16.1.4.1.3</t>
  </si>
  <si>
    <t>16.1.4.1.4</t>
  </si>
  <si>
    <t>16.1.4.1.5</t>
  </si>
  <si>
    <t>16.1.4.1.6</t>
  </si>
  <si>
    <t>16.1.4.1.7</t>
  </si>
  <si>
    <t>16.1.4.1.8</t>
  </si>
  <si>
    <t>16.1.4.1.9</t>
  </si>
  <si>
    <t>16.1.4.1.10</t>
  </si>
  <si>
    <t>16.1.4.1.11</t>
  </si>
  <si>
    <t>16.1.4.1.12</t>
  </si>
  <si>
    <t>16.1.4.1.13</t>
  </si>
  <si>
    <t>SVHMU: Meeting Costs/Office expenses/Contingency</t>
  </si>
  <si>
    <t>16.1.4.1.14</t>
  </si>
  <si>
    <t>16.1.4.2.1</t>
  </si>
  <si>
    <t>16.1.4.2.2</t>
  </si>
  <si>
    <t>16.1.4.2.3</t>
  </si>
  <si>
    <t>16.1.4.2.4</t>
  </si>
  <si>
    <t>16.1.4.2.5</t>
  </si>
  <si>
    <t>16.1.4.2.6</t>
  </si>
  <si>
    <t>16.1.4.2.7</t>
  </si>
  <si>
    <t>16.1.4.2.8</t>
  </si>
  <si>
    <t>16.1.4.2.9</t>
  </si>
  <si>
    <t>16.1.4.3.1</t>
  </si>
  <si>
    <t>16.1.5.1.1</t>
  </si>
  <si>
    <t>16.1.5.1.2</t>
  </si>
  <si>
    <t>16.1.5.1.3</t>
  </si>
  <si>
    <t>16.1.5.2.1</t>
  </si>
  <si>
    <t>16.1.5.2.2</t>
  </si>
  <si>
    <t>16.1.5.2.3</t>
  </si>
  <si>
    <t>16.1.5.2.4</t>
  </si>
  <si>
    <t>16.1.5.2.6</t>
  </si>
  <si>
    <t>16.1.5.2.7</t>
  </si>
  <si>
    <t>SVHMU: Non-recurring Equipment- (computer, printer photocopier scanner etc)</t>
  </si>
  <si>
    <t>16.1.5.3.1</t>
  </si>
  <si>
    <t>16.1.5.3.2</t>
  </si>
  <si>
    <t>16.1.5.3.3</t>
  </si>
  <si>
    <t>16.1.5.3.4</t>
  </si>
  <si>
    <t>16.1.5.3.8</t>
  </si>
  <si>
    <t>16.1.5.3.9</t>
  </si>
  <si>
    <t>16.1.5.3.10</t>
  </si>
  <si>
    <t>16.1.5.3.11</t>
  </si>
  <si>
    <t>16.1.5.3.16</t>
  </si>
  <si>
    <t>16.2.1</t>
  </si>
  <si>
    <t>16.2.2</t>
  </si>
  <si>
    <t>Others (decoy operations, Mapping or surveys of ultrasound  machines etc )</t>
  </si>
  <si>
    <t>16.2.3</t>
  </si>
  <si>
    <t>16.3.1</t>
  </si>
  <si>
    <t>16.3.2</t>
  </si>
  <si>
    <t>16.3.3</t>
  </si>
  <si>
    <t>16.3.4</t>
  </si>
  <si>
    <t>16.3.5</t>
  </si>
  <si>
    <t>16.4.1.1</t>
  </si>
  <si>
    <t>16.4.1.2</t>
  </si>
  <si>
    <t>Support for control of Communicable Disease</t>
  </si>
  <si>
    <t>Support for control of Non Communicable Disease Control</t>
  </si>
  <si>
    <t>QA committees at city level (meetings, workshops, etc.)</t>
  </si>
  <si>
    <t>U.13.3</t>
  </si>
  <si>
    <t>Logistic for Entomological Lab Strengthening and others under MVCR</t>
  </si>
  <si>
    <t>16.4.1.3</t>
  </si>
  <si>
    <t>16.4.1.5</t>
  </si>
  <si>
    <t>16.4.2.1</t>
  </si>
  <si>
    <t>16.4.2.3</t>
  </si>
  <si>
    <t>16.4.3.1</t>
  </si>
  <si>
    <t>16.4.3.3</t>
  </si>
  <si>
    <t>16.4.4</t>
  </si>
  <si>
    <t>16.4.5</t>
  </si>
  <si>
    <t>16.1.2.1.23</t>
  </si>
  <si>
    <t>16.1.2.2.16</t>
  </si>
  <si>
    <t>Monitoring &amp; Evaluation under MVCR</t>
  </si>
  <si>
    <t>16.1.3.1.16</t>
  </si>
  <si>
    <t>Mobility support for Field activities for State MVCR Cell</t>
  </si>
  <si>
    <t>16.1.3.1.21</t>
  </si>
  <si>
    <t>16.1.3.2.2</t>
  </si>
  <si>
    <t>16.1.5.3.7</t>
  </si>
  <si>
    <t>State Palliative Care Cell Recurring</t>
  </si>
  <si>
    <t>Recurring Grant-in-aid (For ongoing district @ Rs. 20 lakh)</t>
  </si>
  <si>
    <t>B1.3</t>
  </si>
  <si>
    <t>ASHA Benefit Package</t>
  </si>
  <si>
    <t>B1.3.1</t>
  </si>
  <si>
    <t>B1.3.2</t>
  </si>
  <si>
    <t>B1.3.3</t>
  </si>
  <si>
    <t>Opening Balance at the beginning of the Year</t>
  </si>
  <si>
    <t>Progressive</t>
  </si>
  <si>
    <t>During the period</t>
  </si>
  <si>
    <t>Loan</t>
  </si>
  <si>
    <t>(1)</t>
  </si>
  <si>
    <t>(2)</t>
  </si>
  <si>
    <t>(3)</t>
  </si>
  <si>
    <t>(4)</t>
  </si>
  <si>
    <t>(5)</t>
  </si>
  <si>
    <t>(7)</t>
  </si>
  <si>
    <t>(8)</t>
  </si>
  <si>
    <t>(9)</t>
  </si>
  <si>
    <t>(10)</t>
  </si>
  <si>
    <t>(11)</t>
  </si>
  <si>
    <t>(12)</t>
  </si>
  <si>
    <t>(13)</t>
  </si>
  <si>
    <t>(14)</t>
  </si>
  <si>
    <t>(15)</t>
  </si>
  <si>
    <t>*Actual Expenses  Incurred during the period</t>
  </si>
  <si>
    <t>(16)</t>
  </si>
  <si>
    <t>(17)</t>
  </si>
  <si>
    <t>(18)</t>
  </si>
  <si>
    <t>(19)</t>
  </si>
  <si>
    <t>Closing Balance as on ………………………… (Rs.Lakhs)</t>
  </si>
  <si>
    <t>N</t>
  </si>
  <si>
    <t>N.1</t>
  </si>
  <si>
    <t>N.2</t>
  </si>
  <si>
    <t>N.3</t>
  </si>
  <si>
    <t>N.4</t>
  </si>
  <si>
    <t>N.5</t>
  </si>
  <si>
    <t>N.7</t>
  </si>
  <si>
    <t>N.8</t>
  </si>
  <si>
    <t>N.9</t>
  </si>
  <si>
    <t>N.10</t>
  </si>
  <si>
    <t>N.11</t>
  </si>
  <si>
    <t>N.12</t>
  </si>
  <si>
    <t>N.13</t>
  </si>
  <si>
    <t>N.14</t>
  </si>
  <si>
    <t>N.15</t>
  </si>
  <si>
    <t>N.16</t>
  </si>
  <si>
    <t>N.17</t>
  </si>
  <si>
    <t>N.18</t>
  </si>
  <si>
    <t>N.19</t>
  </si>
  <si>
    <t>Programme Management Activities</t>
  </si>
  <si>
    <t>Planning</t>
  </si>
  <si>
    <t>16.1.1</t>
  </si>
  <si>
    <t>16.1.1.3</t>
  </si>
  <si>
    <t>Monitoring and Data Management</t>
  </si>
  <si>
    <t>16.1.2</t>
  </si>
  <si>
    <t>16.1.2.1</t>
  </si>
  <si>
    <t>16.1.2.2</t>
  </si>
  <si>
    <t>16.1.2.2.5</t>
  </si>
  <si>
    <t>16.1.3</t>
  </si>
  <si>
    <t>16.1.3.1</t>
  </si>
  <si>
    <t>16.1.3.2</t>
  </si>
  <si>
    <t>16.1.3.3</t>
  </si>
  <si>
    <t>16.1.3.4</t>
  </si>
  <si>
    <t>Operational Cost (Expenses on account of consumables, operating expenses, office expenses, admin expenses, contingencies, transport of samples, miscellaneous etc.)</t>
  </si>
  <si>
    <t>Any Other Programme Management Cost</t>
  </si>
  <si>
    <t>16.1.4</t>
  </si>
  <si>
    <t>16.1.4.1</t>
  </si>
  <si>
    <t>16.1.4.2</t>
  </si>
  <si>
    <t>16.1.5</t>
  </si>
  <si>
    <t>16.1.5.1</t>
  </si>
  <si>
    <t>16.1.5.2</t>
  </si>
  <si>
    <t>16.1.5.3</t>
  </si>
  <si>
    <t>16.1.5.3.12</t>
  </si>
  <si>
    <t>16.1.5.3.13</t>
  </si>
  <si>
    <t>16.4.1</t>
  </si>
  <si>
    <t>16.4.1.3.1</t>
  </si>
  <si>
    <t>16.4.1.3.2</t>
  </si>
  <si>
    <t>16.4.1.3.3</t>
  </si>
  <si>
    <t>16.4.1.3.4</t>
  </si>
  <si>
    <t>16.4.1.3.5</t>
  </si>
  <si>
    <t>16.4.1.3.6</t>
  </si>
  <si>
    <t>16.4.1.3.7</t>
  </si>
  <si>
    <t>16.4.1.3.8</t>
  </si>
  <si>
    <t>16.4.1.3.9</t>
  </si>
  <si>
    <t>16.4.1.3.10</t>
  </si>
  <si>
    <t>16.4.1.3.11</t>
  </si>
  <si>
    <t>16.4.1.3.12</t>
  </si>
  <si>
    <t>16.4.1.4</t>
  </si>
  <si>
    <t>16.4.1.4.1</t>
  </si>
  <si>
    <t>16.4.1.4.2</t>
  </si>
  <si>
    <t>16.4.1.4.3</t>
  </si>
  <si>
    <t>16.4.1.4.4</t>
  </si>
  <si>
    <t>16.4.1.4.5</t>
  </si>
  <si>
    <t>16.4.1.4.6</t>
  </si>
  <si>
    <t>16.4.1.4.7</t>
  </si>
  <si>
    <t>16.4.1.4.8</t>
  </si>
  <si>
    <t>16.4.1.4.9</t>
  </si>
  <si>
    <t>16.4.1.4.10</t>
  </si>
  <si>
    <t>16.4.1.4.11</t>
  </si>
  <si>
    <t>16.4.1.5.1</t>
  </si>
  <si>
    <t>16.4.1.5.2</t>
  </si>
  <si>
    <t>16.4.1.5.3</t>
  </si>
  <si>
    <t>16.4.1.5.4</t>
  </si>
  <si>
    <t>16.4.1.5.5</t>
  </si>
  <si>
    <t>16.4.1.5.6</t>
  </si>
  <si>
    <t>16.4.1.5.7</t>
  </si>
  <si>
    <t>16.4.1.5.8</t>
  </si>
  <si>
    <t>16.4.1.5.9</t>
  </si>
  <si>
    <t>16.4.1.5.10</t>
  </si>
  <si>
    <t>16.4.1.5.11</t>
  </si>
  <si>
    <t>16.4.2</t>
  </si>
  <si>
    <t>16.4.2.1.1</t>
  </si>
  <si>
    <t>16.4.2.1.2</t>
  </si>
  <si>
    <t>16.4.2.1.3</t>
  </si>
  <si>
    <t>16.4.2.1.4</t>
  </si>
  <si>
    <t>16.4.2.1.5</t>
  </si>
  <si>
    <t>16.4.2.1.6</t>
  </si>
  <si>
    <t>16.4.2.1.7</t>
  </si>
  <si>
    <t>16.4.2.1.8</t>
  </si>
  <si>
    <t>16.4.2.1.9</t>
  </si>
  <si>
    <t>16.4.2.1.10</t>
  </si>
  <si>
    <t>16.4.2.1.11</t>
  </si>
  <si>
    <t>16.4.2.2</t>
  </si>
  <si>
    <t>16.4.2.2.1</t>
  </si>
  <si>
    <t>16.4.2.2.2</t>
  </si>
  <si>
    <t>16.4.2.2.3</t>
  </si>
  <si>
    <t>16.4.2.2.4</t>
  </si>
  <si>
    <t>16.4.2.2.5</t>
  </si>
  <si>
    <t>16.4.2.2.6</t>
  </si>
  <si>
    <t>16.4.2.2.7</t>
  </si>
  <si>
    <t>16.4.2.2.8</t>
  </si>
  <si>
    <t>16.4.2.2.9</t>
  </si>
  <si>
    <t>16.4.2.2.10</t>
  </si>
  <si>
    <t>16.4.2.2.11</t>
  </si>
  <si>
    <t>16.4.2.3.1</t>
  </si>
  <si>
    <t>16.4.2.3.2</t>
  </si>
  <si>
    <t>16.4.2.3.3</t>
  </si>
  <si>
    <t>16.4.2.3.4</t>
  </si>
  <si>
    <t>16.4.2.3.5</t>
  </si>
  <si>
    <t>16.4.2.3.6</t>
  </si>
  <si>
    <t>16.4.2.3.7</t>
  </si>
  <si>
    <t>16.4.2.3.8</t>
  </si>
  <si>
    <t>16.4.2.3.9</t>
  </si>
  <si>
    <t>16.4.2.3.10</t>
  </si>
  <si>
    <t>16.4.2.3.11</t>
  </si>
  <si>
    <t>16.4.3</t>
  </si>
  <si>
    <t>16.4.3.1.1</t>
  </si>
  <si>
    <t>16.4.3.1.2</t>
  </si>
  <si>
    <t>16.4.3.1.3</t>
  </si>
  <si>
    <t>16.4.3.1.4</t>
  </si>
  <si>
    <t>16.4.3.1.5</t>
  </si>
  <si>
    <t>16.4.3.1.6</t>
  </si>
  <si>
    <t>16.4.3.1.7</t>
  </si>
  <si>
    <t>16.4.3.1.8</t>
  </si>
  <si>
    <t>16.4.3.1.9</t>
  </si>
  <si>
    <t>16.4.3.1.10</t>
  </si>
  <si>
    <t>16.4.3.1.11</t>
  </si>
  <si>
    <t>16.4.3.2</t>
  </si>
  <si>
    <t>16.4.3.2.1</t>
  </si>
  <si>
    <t>16.4.3.2.2</t>
  </si>
  <si>
    <t>16.4.3.2.3</t>
  </si>
  <si>
    <t>16.4.3.2.4</t>
  </si>
  <si>
    <t>16.4.3.2.5</t>
  </si>
  <si>
    <t>16.4.3.2.6</t>
  </si>
  <si>
    <t>16.4.3.2.7</t>
  </si>
  <si>
    <t>16.4.3.2.8</t>
  </si>
  <si>
    <t>16.4.3.2.9</t>
  </si>
  <si>
    <t>16.4.3.2.10</t>
  </si>
  <si>
    <t>16.4.3.2.11</t>
  </si>
  <si>
    <t>16.4.3.3.1</t>
  </si>
  <si>
    <t>16.4.3.3.2</t>
  </si>
  <si>
    <t>16.4.3.3.3</t>
  </si>
  <si>
    <t>16.4.3.3.4</t>
  </si>
  <si>
    <t>16.4.3.3.5</t>
  </si>
  <si>
    <t>16.4.3.3.6</t>
  </si>
  <si>
    <t>16.4.3.3.7</t>
  </si>
  <si>
    <t>16.4.3.3.8</t>
  </si>
  <si>
    <t>16.4.3.3.9</t>
  </si>
  <si>
    <t>16.4.3.3.10</t>
  </si>
  <si>
    <t>16.4.3.3.11</t>
  </si>
  <si>
    <t>Programme Managers</t>
  </si>
  <si>
    <t>Consultants/ Programme Officers</t>
  </si>
  <si>
    <t xml:space="preserve">Staff for civil / infrastructure work </t>
  </si>
  <si>
    <t>Programme Assistants</t>
  </si>
  <si>
    <t>Programme Coordinators</t>
  </si>
  <si>
    <t>MIS/ IT Staff</t>
  </si>
  <si>
    <t>Supervisors</t>
  </si>
  <si>
    <t>Accounts Staff</t>
  </si>
  <si>
    <t>Data Entry Operation</t>
  </si>
  <si>
    <t>Support Staff (Kindly Specify)</t>
  </si>
  <si>
    <t>Programme Manager</t>
  </si>
  <si>
    <t xml:space="preserve">Consultants/ Programme Officers </t>
  </si>
  <si>
    <t>MIS/ Staff</t>
  </si>
  <si>
    <t xml:space="preserve">Support Staff </t>
  </si>
  <si>
    <t>U.17</t>
  </si>
  <si>
    <t>9.5.29.5</t>
  </si>
  <si>
    <t>9.5.29</t>
  </si>
  <si>
    <t>3.1.2.10</t>
  </si>
  <si>
    <t>3.1.2.10.a</t>
  </si>
  <si>
    <t>3.1.2.10.b</t>
  </si>
  <si>
    <t>3.1.2.10.c</t>
  </si>
  <si>
    <t>Routine and Recurring Incentives for ASHAs</t>
  </si>
  <si>
    <t>Social Security benefit schemes</t>
  </si>
  <si>
    <t>3.1.2.10.c.i</t>
  </si>
  <si>
    <t>3.1.2.10.c.ii</t>
  </si>
  <si>
    <t>3.1.2.10.c.iii</t>
  </si>
  <si>
    <t>Honorarium for ASHA Facilitators</t>
  </si>
  <si>
    <t>Pradhan Mantri Jeevan Jyoti Bima Yojana (PMJJBY)</t>
  </si>
  <si>
    <t>Pradhan Mantri Suraksha Bima Yojana(PMSBY)</t>
  </si>
  <si>
    <t>Pradhan Mantri Shram-Yogi Maandhan (PMSYM) Yojna</t>
  </si>
  <si>
    <t>RCH+NDCPs</t>
  </si>
  <si>
    <t>B.1.3.3.a</t>
  </si>
  <si>
    <t>B.1.3.3.b</t>
  </si>
  <si>
    <t>B.1.3.3.c</t>
  </si>
  <si>
    <t>B.5.13.1</t>
  </si>
  <si>
    <t>B.5.10.1.5</t>
  </si>
  <si>
    <t>B.5.10.1.5.a</t>
  </si>
  <si>
    <t>B.5.10.1.5.b</t>
  </si>
  <si>
    <t>B.5.10.1.5.c</t>
  </si>
  <si>
    <t>B.5.10.1.5.d</t>
  </si>
  <si>
    <t>F.1.4.a.1</t>
  </si>
  <si>
    <t>F.1.4.a.2</t>
  </si>
  <si>
    <t>F.1.4.a.3</t>
  </si>
  <si>
    <t>F.1.4.a.4</t>
  </si>
  <si>
    <t>F.1.4.a.5</t>
  </si>
  <si>
    <t>F.1.4.a.6</t>
  </si>
  <si>
    <t>F.1.4.a.7</t>
  </si>
  <si>
    <t>F.1.4.d.1</t>
  </si>
  <si>
    <t>F.1.4.e.1</t>
  </si>
  <si>
    <t>F.1.4.f.iv</t>
  </si>
  <si>
    <t>F.1.5.c.2</t>
  </si>
  <si>
    <t>F.1.5.d.1</t>
  </si>
  <si>
    <t>F.2.1</t>
  </si>
  <si>
    <t>F.2.c.1</t>
  </si>
  <si>
    <t>F.2.c.2</t>
  </si>
  <si>
    <t>F.2.d.1</t>
  </si>
  <si>
    <t>F.2.d.2</t>
  </si>
  <si>
    <t>F.2.d.3</t>
  </si>
  <si>
    <t>F.2.f.1</t>
  </si>
  <si>
    <t>F.2.f.2</t>
  </si>
  <si>
    <t>F.2.g.1</t>
  </si>
  <si>
    <t>F.2.g.2</t>
  </si>
  <si>
    <t>F.4.a</t>
  </si>
  <si>
    <t>F.4.b</t>
  </si>
  <si>
    <t>G.1.3.b.iv</t>
  </si>
  <si>
    <t>G.1.4.a</t>
  </si>
  <si>
    <t>G.1.4.b</t>
  </si>
  <si>
    <t>G.1.4.c</t>
  </si>
  <si>
    <t>G.1.4.d</t>
  </si>
  <si>
    <t>G.1.5.a</t>
  </si>
  <si>
    <t>G.1.5.b</t>
  </si>
  <si>
    <t>G.2.2.a</t>
  </si>
  <si>
    <t>H.10.a</t>
  </si>
  <si>
    <t>H.10.b</t>
  </si>
  <si>
    <t>H.10.c</t>
  </si>
  <si>
    <t>H.10.d</t>
  </si>
  <si>
    <t>H.10.e</t>
  </si>
  <si>
    <t>I.2.3.a</t>
  </si>
  <si>
    <t>J.1.1.c</t>
  </si>
  <si>
    <t>J.1.2.a</t>
  </si>
  <si>
    <t>J.1.3.a</t>
  </si>
  <si>
    <t>O.2.3.2.a</t>
  </si>
  <si>
    <t>O.2.3.2.b</t>
  </si>
  <si>
    <t>O.2.3.2.c</t>
  </si>
  <si>
    <t>O.2.3.2.f</t>
  </si>
  <si>
    <t>A.1.6.5.1.a</t>
  </si>
  <si>
    <t>A.1.6.5.1.b</t>
  </si>
  <si>
    <t>A.2.1.a</t>
  </si>
  <si>
    <t>A.2.1.b</t>
  </si>
  <si>
    <t>A.2.1.c</t>
  </si>
  <si>
    <t>A.2.5.a</t>
  </si>
  <si>
    <t>A.2.6.b</t>
  </si>
  <si>
    <t>A.2.7.a</t>
  </si>
  <si>
    <t>A.2.7.b</t>
  </si>
  <si>
    <t>A.2.7.c</t>
  </si>
  <si>
    <t>A.2.8.a</t>
  </si>
  <si>
    <t>A.2.8.b</t>
  </si>
  <si>
    <t>A.2.8.c</t>
  </si>
  <si>
    <t>A.2.8.d</t>
  </si>
  <si>
    <t>A.2.11.a</t>
  </si>
  <si>
    <t>A.2.11.1.a</t>
  </si>
  <si>
    <t>A.2.11.1.b</t>
  </si>
  <si>
    <t>A.2.11.1.c</t>
  </si>
  <si>
    <t>A.3.1.5.a</t>
  </si>
  <si>
    <t>A.3.2.2.b</t>
  </si>
  <si>
    <t>A.3.2.3.b</t>
  </si>
  <si>
    <t>A.3.2.4.b</t>
  </si>
  <si>
    <t>A.3.2.6.a</t>
  </si>
  <si>
    <t>A.3.2.6.b</t>
  </si>
  <si>
    <t>A.3.2.7.a</t>
  </si>
  <si>
    <t>A.3.2.7.b</t>
  </si>
  <si>
    <t>A.3.5.4.a</t>
  </si>
  <si>
    <t>A.3.5.4.b</t>
  </si>
  <si>
    <t>A.3.5.4.c</t>
  </si>
  <si>
    <t>A.3.5.5.a</t>
  </si>
  <si>
    <t>A.3.5.5.b</t>
  </si>
  <si>
    <t>A.3.5.5.c</t>
  </si>
  <si>
    <t>A.3.6.a</t>
  </si>
  <si>
    <t>A.3.7.3.a</t>
  </si>
  <si>
    <t>A.3.7.4.a</t>
  </si>
  <si>
    <t>A.3.7.4.b</t>
  </si>
  <si>
    <t>A.3.7.5.b</t>
  </si>
  <si>
    <t>A.3.7.5.c</t>
  </si>
  <si>
    <t>aft</t>
  </si>
  <si>
    <t>Diet services for JSSK Beneficiaries (3 days for Normal Delivery and 7 days for Caesarean)</t>
  </si>
  <si>
    <t>Antenatal Screening of all pregnant women coming to the facilities in their first trimester for Sickle cell trait, β Thalassemia, Haemoglobin variants esp. Haemoglobin E and Anaemia  -Refer Hemoglobinopathies guidelines</t>
  </si>
  <si>
    <t>Activity for Strengthening AH Services</t>
  </si>
  <si>
    <t>1.2.1.2.1</t>
  </si>
  <si>
    <t>1.2.1.2.2</t>
  </si>
  <si>
    <t>1.2.1.2.3</t>
  </si>
  <si>
    <t>1.2.2.1.1</t>
  </si>
  <si>
    <t>1.2.2.1.2</t>
  </si>
  <si>
    <t>1.2.2.2.1</t>
  </si>
  <si>
    <t>1.2.2.2.2</t>
  </si>
  <si>
    <t>Compensation for IUCD insertion at health facilities (including fixed day services at SHC and PHC)
[Provide breakup: Private Sector]</t>
  </si>
  <si>
    <t>PPIUCD services: Compensation to beneficiary for PPIUCD insertion</t>
  </si>
  <si>
    <t>1.2.2.2.3</t>
  </si>
  <si>
    <t>PAIUCD Services: Compensation to beneficiary per PAIUCD insertion</t>
  </si>
  <si>
    <t>1.2.2.2.4</t>
  </si>
  <si>
    <t>Index</t>
  </si>
  <si>
    <t>Establishment of District level Adolescent Friendly Health Resource Centre (AFHRC)</t>
  </si>
  <si>
    <t>One time Screening to Identify the carriers of Sickle cell trait, β Thalassemia, Haemoglobin variants at school especially class 8 students and in newborns</t>
  </si>
  <si>
    <t>Training of ASHAs in National Childhood Pneumonia Management Guidelines under SAANS</t>
  </si>
  <si>
    <t>6.1.1.6.1</t>
  </si>
  <si>
    <t>6.1.1.6.2</t>
  </si>
  <si>
    <t>6.1.1.10.1</t>
  </si>
  <si>
    <t>6.1.2.1.1</t>
  </si>
  <si>
    <t>6.1.3.1.1</t>
  </si>
  <si>
    <t>Supply of Salt Testing Kit</t>
  </si>
  <si>
    <t>6</t>
  </si>
  <si>
    <t>Incentive to provider for IUCD insertion at health facilities (including fixed day services at SHC and PHC) [Provide breakup: Public Sector]</t>
  </si>
  <si>
    <t>Incentive to provider for PPIUCD services</t>
  </si>
  <si>
    <t>Incentive to provider for PAIUCD Services</t>
  </si>
  <si>
    <t>Development/ translation and duplication of training materials (including SAANS training modules)</t>
  </si>
  <si>
    <t>A.9.3.4.2, A.1.1</t>
  </si>
  <si>
    <t>Orientation/Planning Meeting/Launch on SAANS initiative at State or District (Pneumonia)/IDCF orientation</t>
  </si>
  <si>
    <t>State/District ToT of SAANS, Skill Stations under SAANS</t>
  </si>
  <si>
    <t>9.5.2.25</t>
  </si>
  <si>
    <t>9.5.4.13.1</t>
  </si>
  <si>
    <t>9.5.4.13.2</t>
  </si>
  <si>
    <t>9.5.4.13.3</t>
  </si>
  <si>
    <t>Any other trainings (please specify) related to BB and blood disorders</t>
  </si>
  <si>
    <t>9.5.20.1.1</t>
  </si>
  <si>
    <t>9.5.20.1.2</t>
  </si>
  <si>
    <t>9.5.20.1.3</t>
  </si>
  <si>
    <t>9.5.20.2.1</t>
  </si>
  <si>
    <t>9.5.20.3.1</t>
  </si>
  <si>
    <t>9.5.20.2.2</t>
  </si>
  <si>
    <t>9.5.20.3.2</t>
  </si>
  <si>
    <t>9.5.20.2.3</t>
  </si>
  <si>
    <t>9.5.20.3.3</t>
  </si>
  <si>
    <t>9.5.29.5.1</t>
  </si>
  <si>
    <t>9.5.29.5.2</t>
  </si>
  <si>
    <t>9.5.29.5.3</t>
  </si>
  <si>
    <t>9.5.29.5.4</t>
  </si>
  <si>
    <t>9.5.29.13</t>
  </si>
  <si>
    <t>9</t>
  </si>
  <si>
    <t>10</t>
  </si>
  <si>
    <t>11</t>
  </si>
  <si>
    <t>12.2.2</t>
  </si>
  <si>
    <t>Printing for National Childhood Pneumonia Management Guidelines under SAANS</t>
  </si>
  <si>
    <t>12</t>
  </si>
  <si>
    <t>13.3.2</t>
  </si>
  <si>
    <t>Quality Management System for AEFI surveillance under Universal Immunisation Programme</t>
  </si>
  <si>
    <t>14.2.4.1</t>
  </si>
  <si>
    <t>14.2.4.2</t>
  </si>
  <si>
    <t>AVD in very hard to reach areas esp. notified by States/districts</t>
  </si>
  <si>
    <t>16</t>
  </si>
  <si>
    <t>Mobility support for supervision at State level (including SAANS supportive supervision)</t>
  </si>
  <si>
    <t>Mobility Support for DPMU/District (including SAANS supportive supervision)</t>
  </si>
  <si>
    <t>PM activities for Vasectomy Fortnight celebration  (Only mobility cost): funds earmarked for block level activities</t>
  </si>
  <si>
    <t>Strengthening of Subcentres as first post of call to provide comprehensive primary healthcare: strengthening of in-house services/ through hub and spoke model (PPP model to be budgeted under FMR 15.9)</t>
  </si>
  <si>
    <t>1.3.1.18.1</t>
  </si>
  <si>
    <t>1.3.1.18.2</t>
  </si>
  <si>
    <t>Diagnosis and Management under Latent TB Infection Management</t>
  </si>
  <si>
    <t>Hemo-Dialysis Services under PMNDP</t>
  </si>
  <si>
    <t>Peritoneal Dialysis Services under PMNDP</t>
  </si>
  <si>
    <t>RO water testing (Bacteriological, endotoxin, Chemical) and tank/pipes disinfection (peracetic acid) for Dialysis</t>
  </si>
  <si>
    <t>1.1.6.5.1</t>
  </si>
  <si>
    <t>1.1.6.5.2</t>
  </si>
  <si>
    <t>1.1.6.5.3</t>
  </si>
  <si>
    <t>TB Patient Nutritional Support under Nikshay Poshan Yojana</t>
  </si>
  <si>
    <t>1.2.3.3</t>
  </si>
  <si>
    <t>Patient wage loss for VL and PKDL</t>
  </si>
  <si>
    <t>1.2.3.4</t>
  </si>
  <si>
    <t>District NCD Clinic: Strengthening of lab, Mobility, Miscellaneous &amp; Contingencies</t>
  </si>
  <si>
    <t>1.3.1.20</t>
  </si>
  <si>
    <t>2.3.1.11</t>
  </si>
  <si>
    <t>Outreach for demand generation, testing and treatment of Viral Hepatitis through Mobile Medical Units/NGOs/CBOs/etc</t>
  </si>
  <si>
    <t>Screening, referral linkages and follow-up under Latent TB Infection Management</t>
  </si>
  <si>
    <t>2.3.2.8</t>
  </si>
  <si>
    <t>Special anti-malarial interventions for high risk groups, for tribal population, for hard to reach areas to control and prevent resurgence of Malaria cases</t>
  </si>
  <si>
    <t>2.3.2.7</t>
  </si>
  <si>
    <t>For Mobile Ophthalmic Units (renamed as Multipurpose dist..  Mobile ophthalmic unit</t>
  </si>
  <si>
    <t>Screening and free spectacles to school children</t>
  </si>
  <si>
    <t>Screening and free spectacles for near work to Old Person</t>
  </si>
  <si>
    <t>2.3.2.6</t>
  </si>
  <si>
    <t>Home based care for bed-ridden elderly under NPHCE</t>
  </si>
  <si>
    <t>3.1.1.4.9</t>
  </si>
  <si>
    <t>3.2.3.4</t>
  </si>
  <si>
    <t>Any Other (please specify)</t>
  </si>
  <si>
    <t>ASHA incentive for VL, PKDL cases and ASHA incentive for IRS round during IRS</t>
  </si>
  <si>
    <t>3.1.1.4.8.1</t>
  </si>
  <si>
    <t>3.1.1.4.8.2</t>
  </si>
  <si>
    <t>3.1.1.4.8.3</t>
  </si>
  <si>
    <t>Incentive for ASHA/AWW/Volunteer/etc for detection of Leprosy (Rs 250 for detection of an early case before onset of any visible deformity, Rs 200 for detection of new case with visible deformity in hands, feet or eye)</t>
  </si>
  <si>
    <t>ASHA Incentive for Treatment completion of PB cases (@ Rs 400)</t>
  </si>
  <si>
    <t>ASHA Incentive for Treatment completion of MB cases (@ Rs 500)</t>
  </si>
  <si>
    <t>Treatment Supporter Honorarium (Rs 1000)</t>
  </si>
  <si>
    <t>3.2.3.1</t>
  </si>
  <si>
    <t>3.2.3.1.1</t>
  </si>
  <si>
    <t>3.2.3.1.2</t>
  </si>
  <si>
    <t>3.2.3.1.3</t>
  </si>
  <si>
    <t>Treatment Supporter Honorarium (Rs 5000)</t>
  </si>
  <si>
    <t>Incentive for informant (Rs 500)</t>
  </si>
  <si>
    <t>3.2.3.2</t>
  </si>
  <si>
    <t>Incentives for Peer Educators under NVHCP</t>
  </si>
  <si>
    <t>Engagement with NGO CBO(Community Based Organisations) for outreach</t>
  </si>
  <si>
    <t>3.2.3.3</t>
  </si>
  <si>
    <t>3.2.5.1.6</t>
  </si>
  <si>
    <t>Community Health Volunteers (CHVs) for inaccessible villages</t>
  </si>
  <si>
    <t>Community engagement under RNTCP</t>
  </si>
  <si>
    <t>3.2.6</t>
  </si>
  <si>
    <t>3.2.6.1</t>
  </si>
  <si>
    <t>3.2.6.2</t>
  </si>
  <si>
    <t>State/District TB Forums</t>
  </si>
  <si>
    <t>Community engagement activities</t>
  </si>
  <si>
    <t>Climate Change and Human Health (NPCCHH)</t>
  </si>
  <si>
    <t>3.3.3.3</t>
  </si>
  <si>
    <t>Training of PRI under National Program for Climate Change and Human Health (NPCCHH)</t>
  </si>
  <si>
    <t>5.1.1.1.1</t>
  </si>
  <si>
    <t>5.1.1.1.2</t>
  </si>
  <si>
    <t>5.1.1.1.3</t>
  </si>
  <si>
    <t>5.1.1.1.4</t>
  </si>
  <si>
    <t>HWC-HSCs</t>
  </si>
  <si>
    <t>5.1.1.1.5</t>
  </si>
  <si>
    <t>5.1.1.1.6</t>
  </si>
  <si>
    <t>5.1.1.1.7</t>
  </si>
  <si>
    <t>5.1.1.1.9</t>
  </si>
  <si>
    <t>5.1.1.1.8</t>
  </si>
  <si>
    <t>5.1.1.1.10</t>
  </si>
  <si>
    <t>5.1.1.2.1</t>
  </si>
  <si>
    <t>Grant-in-aid for strengthening of Dist.. District Hospitals (Renovation, Dental Chair, Equipment)</t>
  </si>
  <si>
    <t>5.1.1.2.2</t>
  </si>
  <si>
    <t>5.1.1.2.3</t>
  </si>
  <si>
    <t>5.1.1.2.4</t>
  </si>
  <si>
    <t>5.1.1.2.5</t>
  </si>
  <si>
    <t>5.1.1.2.6</t>
  </si>
  <si>
    <t>5.1.1.2.7</t>
  </si>
  <si>
    <t>5.1.1.2.8</t>
  </si>
  <si>
    <t>5.1.1.2.9</t>
  </si>
  <si>
    <t>Infrastructure strengthening of PHC  to H&amp;WC</t>
  </si>
  <si>
    <t>5.1.1.2.10</t>
  </si>
  <si>
    <t>5.1.1.2.11</t>
  </si>
  <si>
    <t>5.1.1.2.12</t>
  </si>
  <si>
    <t>Greening of Health sector: DH/ CHC as per IPHS guidelines</t>
  </si>
  <si>
    <t>5.1.1.2.13</t>
  </si>
  <si>
    <t>5.1.1.3.1</t>
  </si>
  <si>
    <t>5.1.1.3.2</t>
  </si>
  <si>
    <t>5.1.1.3.3</t>
  </si>
  <si>
    <t>5.1.1.3.4</t>
  </si>
  <si>
    <t>5.1.1.3.5</t>
  </si>
  <si>
    <t>5.1.1.3.6</t>
  </si>
  <si>
    <t>5.1.1.3.9</t>
  </si>
  <si>
    <t>5.1.1.3.8</t>
  </si>
  <si>
    <t>5.1.1.4.1</t>
  </si>
  <si>
    <t>5.1.1.4.2</t>
  </si>
  <si>
    <t>5.1.1.4.3</t>
  </si>
  <si>
    <t>5.1.1.4.4</t>
  </si>
  <si>
    <t>5.1.1.4.5</t>
  </si>
  <si>
    <t>5.1.1.4.6</t>
  </si>
  <si>
    <t>5.1.1.4.7</t>
  </si>
  <si>
    <t>Facility based new-born care centres (SNCU/NBSU/NBCC/KMC unit/ Mother New-born Care Unit/ State Resource Centre/Paediatric HDU</t>
  </si>
  <si>
    <t>Facility based new-born care centres (SNCU/NBSU/NBCC/KMC unit)</t>
  </si>
  <si>
    <t>Facility based new-born care centres (SNCU/NBSU/NBCC/KMC unit)/MNCU &amp; State resource centre/CLMC units/Paediatric HDUs</t>
  </si>
  <si>
    <t>5.1.1.3.7</t>
  </si>
  <si>
    <t>6.1.1.1.1</t>
  </si>
  <si>
    <t>6.1.1.1.2</t>
  </si>
  <si>
    <t>6.1.1.1.3</t>
  </si>
  <si>
    <t>6.1.1.1.4</t>
  </si>
  <si>
    <t>Equipment for Paediatric HDU, Emergency, OPD and Ward</t>
  </si>
  <si>
    <t>6.1.1.2.1</t>
  </si>
  <si>
    <t>Digital hemoglobinometer (One digital hemoglobinometer per RBSK Team and One at each Sub-centre/ testing strip)</t>
  </si>
  <si>
    <t>Handheld Pulse Oximeter and nebulizer under SAANS</t>
  </si>
  <si>
    <t>Any other equipment (for SRC/MNCU/SNCU/ NBSU/NBCC/NRC/ etc</t>
  </si>
  <si>
    <t>6.1.1.2.2</t>
  </si>
  <si>
    <t>6.1.1.2.3</t>
  </si>
  <si>
    <t>6.1.1.2.4</t>
  </si>
  <si>
    <t>6.1.1.3.1</t>
  </si>
  <si>
    <t>6.1.1.3.2</t>
  </si>
  <si>
    <t>6.1.1.3.3</t>
  </si>
  <si>
    <t>6.1.1.3.4</t>
  </si>
  <si>
    <t>6.1.1.3.5</t>
  </si>
  <si>
    <t>6.1.1.3.6</t>
  </si>
  <si>
    <t>6.1.1.4.1</t>
  </si>
  <si>
    <t>6.1.1.4.2</t>
  </si>
  <si>
    <t>6.1.1.5.1</t>
  </si>
  <si>
    <t>6.1.1.5.2</t>
  </si>
  <si>
    <t>6.1.1.5.3</t>
  </si>
  <si>
    <t>6.1.1.7.1</t>
  </si>
  <si>
    <t xml:space="preserve">Equipment and mannequin </t>
  </si>
  <si>
    <t>6.1.1.7.2</t>
  </si>
  <si>
    <t>6.1.1.7.3</t>
  </si>
  <si>
    <t>6.1.1.7.4</t>
  </si>
  <si>
    <t>6.1.1.7.5</t>
  </si>
  <si>
    <t>6.1.1.8.1</t>
  </si>
  <si>
    <t>6.1.1.8.2</t>
  </si>
  <si>
    <t>Equipment for Blood Banks/BSU/BCSU</t>
  </si>
  <si>
    <t>6.1.1.9.1</t>
  </si>
  <si>
    <t>6.1.1.9.2</t>
  </si>
  <si>
    <t>Equipment for Day Care Centre</t>
  </si>
  <si>
    <t>6.1.1.10.2</t>
  </si>
  <si>
    <t>6.1.1.11.1</t>
  </si>
  <si>
    <t>6.1.1.11.2</t>
  </si>
  <si>
    <t>6.1.1.12.1</t>
  </si>
  <si>
    <t>6.1.1.12.2</t>
  </si>
  <si>
    <t>6.1.1.13.1</t>
  </si>
  <si>
    <t>6.1.1.13.2</t>
  </si>
  <si>
    <t>6.1.1.14.1</t>
  </si>
  <si>
    <t>6.1.1.14.2</t>
  </si>
  <si>
    <t>6.1.1.15.1</t>
  </si>
  <si>
    <t>6.1.1.15.2</t>
  </si>
  <si>
    <t>6.1.1.16.1</t>
  </si>
  <si>
    <t>6.1.1.16.2</t>
  </si>
  <si>
    <t>6.1.1.17.1</t>
  </si>
  <si>
    <t>6.1.1.18.1</t>
  </si>
  <si>
    <t>Procurement of bio-medical Equipment - Grant-in-aid for Dist.. Hospitals</t>
  </si>
  <si>
    <t>Procurement of bio-medical Equipment - Grant-in-aid for Sub Divisional  Hospitals</t>
  </si>
  <si>
    <t>Procurement of bio-medical Equipment - For  Vision Centre (PHC) (Govt.)</t>
  </si>
  <si>
    <t>Procurement of bio-medical Equipment - Grant-in-aid for Eye Bank (Govt.)</t>
  </si>
  <si>
    <t>6.1.1.19.1</t>
  </si>
  <si>
    <t>6.1.1.19.2</t>
  </si>
  <si>
    <t>6.1.1.19.3</t>
  </si>
  <si>
    <t>6.1.1.19.4</t>
  </si>
  <si>
    <t>Procurement of bio-medical Equipment - Grant-in-aid for Eye Donation Centre  (Govt.)</t>
  </si>
  <si>
    <t>6.1.1.19.5</t>
  </si>
  <si>
    <t>6.1.1.20.1</t>
  </si>
  <si>
    <t>6.1.1.21.1</t>
  </si>
  <si>
    <t>Sub-Centre/H&amp;WC</t>
  </si>
  <si>
    <t>6.1.1.21.2</t>
  </si>
  <si>
    <t>6.1.1.21.3</t>
  </si>
  <si>
    <t>6.1.1.21.4</t>
  </si>
  <si>
    <t>6.1.1.21.5</t>
  </si>
  <si>
    <t>6.1.1.21.6</t>
  </si>
  <si>
    <t>Procurement of equipment for DTCC</t>
  </si>
  <si>
    <t>6.1.1.22.1</t>
  </si>
  <si>
    <t>6.1.1.22.3</t>
  </si>
  <si>
    <t>Procurement of equipment for TCC</t>
  </si>
  <si>
    <t>6.1.1.22.2</t>
  </si>
  <si>
    <t>6.1.1.23.2</t>
  </si>
  <si>
    <t>6.1.1.23.1</t>
  </si>
  <si>
    <t>6.1.1.23.3</t>
  </si>
  <si>
    <t>6.1.1.23.4</t>
  </si>
  <si>
    <t>6.1.1.23.5</t>
  </si>
  <si>
    <t>6.1.1.24.1</t>
  </si>
  <si>
    <t>6.1.1.24.2</t>
  </si>
  <si>
    <t>Any other equipment for hospital strengthening as per IPHS (please specify)</t>
  </si>
  <si>
    <t xml:space="preserve">Local purchase of spare parts ( for in-house repair of medical devices bybiomedical engineers/technician) </t>
  </si>
  <si>
    <t>6.1.1.25.1</t>
  </si>
  <si>
    <t>6.1.1.25.2</t>
  </si>
  <si>
    <t>6.1.1.25.3</t>
  </si>
  <si>
    <t>6.1.2.1.2</t>
  </si>
  <si>
    <t>6.1.2.1.3</t>
  </si>
  <si>
    <t>6.1.2.1.4</t>
  </si>
  <si>
    <t>6.1.2.2.1</t>
  </si>
  <si>
    <t>6.1.2.2.2</t>
  </si>
  <si>
    <t>6.1.2.2.3</t>
  </si>
  <si>
    <t>6.1.2.2.4</t>
  </si>
  <si>
    <t>6.1.2.2.5</t>
  </si>
  <si>
    <t>6.1.2.3.1</t>
  </si>
  <si>
    <t>6.1.2.3.2</t>
  </si>
  <si>
    <t>6.1.2.3.3</t>
  </si>
  <si>
    <t>6.1.2.4.1</t>
  </si>
  <si>
    <t>6.1.2.4.2</t>
  </si>
  <si>
    <t>6.1.2.5.1</t>
  </si>
  <si>
    <t>6.1.2.5.2</t>
  </si>
  <si>
    <t>6.1.2.6.1</t>
  </si>
  <si>
    <t>6.1.2.6.2</t>
  </si>
  <si>
    <t>6.1.2.6.3</t>
  </si>
  <si>
    <t>Procurement of equipment &amp; computer for district level Model Anti Rabies Clinics in existing health facilities</t>
  </si>
  <si>
    <t>6.1.3.1.2</t>
  </si>
  <si>
    <t>6.1.3.1.3</t>
  </si>
  <si>
    <t>6.1.3.1.4</t>
  </si>
  <si>
    <t>Comprehensive Bio-Medical Equipment Mainteance Programme</t>
  </si>
  <si>
    <t>6.1.3.1.5</t>
  </si>
  <si>
    <t>Maintenance of Microscope</t>
  </si>
  <si>
    <t>6.1.3.2.1</t>
  </si>
  <si>
    <t>6.1.3.2.2</t>
  </si>
  <si>
    <t>6.2.1.7.1</t>
  </si>
  <si>
    <t>6.2.1.7.2</t>
  </si>
  <si>
    <t>6.2.1.7.3</t>
  </si>
  <si>
    <t>6.2.1.7.4</t>
  </si>
  <si>
    <t>6.2.1.7.5</t>
  </si>
  <si>
    <t>6.2.2.8.1</t>
  </si>
  <si>
    <t>6.2.2.8.2</t>
  </si>
  <si>
    <t>6.2.2.8.3</t>
  </si>
  <si>
    <t xml:space="preserve">Drugs and Supplies for blood related disorders- Haemoglobinopathies &amp; Haemophilia </t>
  </si>
  <si>
    <t>Assistance for consumables/drugs/medicines to the Govt./District Hospital for Cat sx  etc.</t>
  </si>
  <si>
    <t>6.2.16.1</t>
  </si>
  <si>
    <t>6.2.16.2</t>
  </si>
  <si>
    <t>6.2.17.1</t>
  </si>
  <si>
    <t>6.2.17.2</t>
  </si>
  <si>
    <t>Drugs &amp; Consumables for Haemodialysis (Erythropoietin, iron, vitamin, etc) &amp; Peritoneal dialysis (refer page 17 of guideline)</t>
  </si>
  <si>
    <t>Any other drug (please specify)</t>
  </si>
  <si>
    <t>6.2.20.1</t>
  </si>
  <si>
    <t>6.2.20.2</t>
  </si>
  <si>
    <t>6.2.22.1</t>
  </si>
  <si>
    <t>6.2.22.2</t>
  </si>
  <si>
    <t>Drugs and supplies</t>
  </si>
  <si>
    <t>Procurement of Drugs and supplies under NRCP</t>
  </si>
  <si>
    <t>Procurement of Drugs and supplies under PPCL</t>
  </si>
  <si>
    <t>Provision of Anti-Rabies Vaccine/Anti-Rabies Serum for animal bite victims</t>
  </si>
  <si>
    <t>6.2.24.1</t>
  </si>
  <si>
    <t>6.2.24.2</t>
  </si>
  <si>
    <t xml:space="preserve">Procurement of drugs, diagnostic kits, supplies etc under Programme for Prevention and Control of Leptospirosis </t>
  </si>
  <si>
    <t>6.2.24.3</t>
  </si>
  <si>
    <t>7.4.1.1</t>
  </si>
  <si>
    <t>State basic ambulance/Dial 102/Dial 104</t>
  </si>
  <si>
    <t>Emergency ambulance/Dial 108 -BLS</t>
  </si>
  <si>
    <t>Emergency ambulance/Dial 108 -ALS</t>
  </si>
  <si>
    <t>7.4.1.2.1</t>
  </si>
  <si>
    <t>7.4.1.2.2</t>
  </si>
  <si>
    <t>7.4.1.3</t>
  </si>
  <si>
    <t>7.4.1.4</t>
  </si>
  <si>
    <t>Boat ambulance</t>
  </si>
  <si>
    <t>Bike ambulance</t>
  </si>
  <si>
    <t>7.4.2.1</t>
  </si>
  <si>
    <t>Support for replacement of equipments (for meeting obligations of existing contract- signed before FY 2019-20, till tenancy of the same)</t>
  </si>
  <si>
    <t>Tribal Patient Support and transportation charges</t>
  </si>
  <si>
    <t>7.5.1</t>
  </si>
  <si>
    <t>7.5.2</t>
  </si>
  <si>
    <t>8.1.1.3.1</t>
  </si>
  <si>
    <t>8.1.1.3.2</t>
  </si>
  <si>
    <t>8.1.1.3.3</t>
  </si>
  <si>
    <t>8.1.4.3.1</t>
  </si>
  <si>
    <t>8.1.4.3.2</t>
  </si>
  <si>
    <t>8.1.4.3.3</t>
  </si>
  <si>
    <t>8.1.4.3.4</t>
  </si>
  <si>
    <t>8.1.7.1.1</t>
  </si>
  <si>
    <t>8.1.7.1.2</t>
  </si>
  <si>
    <t>8.1.7.1.3</t>
  </si>
  <si>
    <t>8.1.7.1.4</t>
  </si>
  <si>
    <t>8.1.7.1.5</t>
  </si>
  <si>
    <t>8.1.7.2.1</t>
  </si>
  <si>
    <t>8.1.7.2.2</t>
  </si>
  <si>
    <t>8.1.7.2.3</t>
  </si>
  <si>
    <t>8.1.7.2.4</t>
  </si>
  <si>
    <t>8.1.7.2.5</t>
  </si>
  <si>
    <t>8.1.7.2.6</t>
  </si>
  <si>
    <t>8.1.7.2.7</t>
  </si>
  <si>
    <t>8.1.7.2.8</t>
  </si>
  <si>
    <t>8.1.7.2.9</t>
  </si>
  <si>
    <t>8.1.7.2.10</t>
  </si>
  <si>
    <t>8.1.7.2.11</t>
  </si>
  <si>
    <t>8.1.7.2.12</t>
  </si>
  <si>
    <t>Staff for SNCU/NBSU/Lactation Management Centres</t>
  </si>
  <si>
    <t>8.1.15.12.1</t>
  </si>
  <si>
    <t>8.1.15.12.2</t>
  </si>
  <si>
    <t>Team based incentives for Health &amp; Wellness Centres (H&amp;WC - PHC</t>
  </si>
  <si>
    <t>Incentives under NVHCP for MO, Pharmacist and LT</t>
  </si>
  <si>
    <t>8.4.12</t>
  </si>
  <si>
    <t>Support for setting up of ECHO hub at State &amp; District levels and spokes</t>
  </si>
  <si>
    <t xml:space="preserve">Honorarium/Incentive for trainers for trainings through ECHO </t>
  </si>
  <si>
    <t>9.1.7.1</t>
  </si>
  <si>
    <t>9.1.7.2</t>
  </si>
  <si>
    <t>9.1.7.3</t>
  </si>
  <si>
    <t>Trainings</t>
  </si>
  <si>
    <t>Trainings at District Hospital</t>
  </si>
  <si>
    <t>Trainings at CHC/Sub-Divisional Hospital</t>
  </si>
  <si>
    <t>Trainings at PHC</t>
  </si>
  <si>
    <t>Training of doctors and staff at DH level under NPHCE</t>
  </si>
  <si>
    <t>Training of doctors and staff at CHC level under NPHCE</t>
  </si>
  <si>
    <t>Training of doctors and staff at PHC level under NPHCE</t>
  </si>
  <si>
    <t>9.5.18.1.1</t>
  </si>
  <si>
    <t>9.5.18.1.2</t>
  </si>
  <si>
    <t>9.5.18.1.3</t>
  </si>
  <si>
    <t>9.5.18.1.4</t>
  </si>
  <si>
    <t>9.5.18.2.1</t>
  </si>
  <si>
    <t>9.5.18.2.2</t>
  </si>
  <si>
    <t>9.5.18.2.3</t>
  </si>
  <si>
    <t>9.5.18.2.4</t>
  </si>
  <si>
    <t>9.5.18.2.5</t>
  </si>
  <si>
    <t>Training of District trainers (ASHA Facilitators)</t>
  </si>
  <si>
    <t>9.5.22.2.1</t>
  </si>
  <si>
    <t>9.5.22.2.2</t>
  </si>
  <si>
    <t>9.5.22.2.3</t>
  </si>
  <si>
    <t>Swachh Swasth Sarvatra Training</t>
  </si>
  <si>
    <t>Mera Aspataal Training</t>
  </si>
  <si>
    <t>9.5.25.5</t>
  </si>
  <si>
    <t>9.5.25.6</t>
  </si>
  <si>
    <t>Training for Community Volunteers</t>
  </si>
  <si>
    <t>9.5.28.7</t>
  </si>
  <si>
    <t>NRCP</t>
  </si>
  <si>
    <t>Trainings of Medical Officers and Health Workers under NRCP</t>
  </si>
  <si>
    <t>Trainings of Medical Officers, Health Workers and Programme officers under NPCCHH</t>
  </si>
  <si>
    <t>9.5.29.8</t>
  </si>
  <si>
    <t>PPCL</t>
  </si>
  <si>
    <t>Training at State and District level under Programme for Prevention and Control of Leptospirosis</t>
  </si>
  <si>
    <t>9.5.29.9</t>
  </si>
  <si>
    <t>9.5.29.10</t>
  </si>
  <si>
    <t>Training on Training Management Information System</t>
  </si>
  <si>
    <t>9.5.29.11</t>
  </si>
  <si>
    <t>Training (quality, record keeping etc) for  lab technician on tests that are not covered under National disease control programs (Communicable and non-communicable).</t>
  </si>
  <si>
    <t>Training for Nurse, medical officer, Nephrologist, ANM/ASHA, patients &amp; bystanders on peritoneal dialysis/Haemodialysis</t>
  </si>
  <si>
    <t>9.5.29.12</t>
  </si>
  <si>
    <t>Surveillance/ Vulnerability assessment/ Research related to Climate Change, Air Pollution and Heat related illness</t>
  </si>
  <si>
    <t>10.2.15</t>
  </si>
  <si>
    <t>Research in the field of Geriatric health</t>
  </si>
  <si>
    <t>10.2.16</t>
  </si>
  <si>
    <t>Sub-national Disease Free Certification</t>
  </si>
  <si>
    <t>10.5.1</t>
  </si>
  <si>
    <t>Tuberculosis</t>
  </si>
  <si>
    <t>Leprosy (Sub-national Disease Free Certification)</t>
  </si>
  <si>
    <t>10.5.2</t>
  </si>
  <si>
    <t>10.5.3</t>
  </si>
  <si>
    <t>10.5.4</t>
  </si>
  <si>
    <t>10.5.5</t>
  </si>
  <si>
    <t>10.5.6</t>
  </si>
  <si>
    <t>10.5.7</t>
  </si>
  <si>
    <t>Any other IEC/BCC activities (please specify) including SAANS campaign IEC at state/district level</t>
  </si>
  <si>
    <t>11.11.1</t>
  </si>
  <si>
    <t>11.11.2</t>
  </si>
  <si>
    <t>IEC/ BCC activities under MVCR</t>
  </si>
  <si>
    <t>11.17.3</t>
  </si>
  <si>
    <t>TB Harega Desh Jeetega' Campaign</t>
  </si>
  <si>
    <t>State level IEC for Minor State @ Rs. 10 lakh and for Major States @ Rs. 20 lakh under NPCB&amp;VI</t>
  </si>
  <si>
    <t>IPC,Group activities and mass media for NPHCE</t>
  </si>
  <si>
    <t>Celebration of days-ie International Day for older persons</t>
  </si>
  <si>
    <t>IEC/BCC for NTCP</t>
  </si>
  <si>
    <t>Any other (NPPCF)</t>
  </si>
  <si>
    <t>Any other IEC/BCC activities (please specify) (NIDDCP)</t>
  </si>
  <si>
    <t>Any other IEC/BCC activities (please specify) (NLEP)</t>
  </si>
  <si>
    <t>Any other IEC/BCC activities (please specify) (NMHP)</t>
  </si>
  <si>
    <t>Any other IEC/BCC activities (please specify) (NTCP)</t>
  </si>
  <si>
    <t>11.23.1</t>
  </si>
  <si>
    <t>11.23.2</t>
  </si>
  <si>
    <t>11.24.4.1</t>
  </si>
  <si>
    <t>IEC/BCC under NRCP: Rabies Awareness and DO'S and Don'ts in the event of Animal Bites</t>
  </si>
  <si>
    <t>IEC/BCC under NOHP</t>
  </si>
  <si>
    <t>11.24.4.2</t>
  </si>
  <si>
    <t>IEC/BCC under NVHCP</t>
  </si>
  <si>
    <t>11.24.4.3</t>
  </si>
  <si>
    <t>IEC on Climate Sensitive Diseases at Block , District and State level  – Air pollution, Heat and other relevant Climate Sensitive diseases</t>
  </si>
  <si>
    <t>11.24.4.4</t>
  </si>
  <si>
    <t>IEC Activity under NQAP, LaQshya, Kayakalp &amp; Mera-Aspataal (Signages- Approach road, Departmental, Directional and other facility level signage's)</t>
  </si>
  <si>
    <t>11.24.4.5</t>
  </si>
  <si>
    <t>IEC under Programme for Prevention and Control of Leptospirosis</t>
  </si>
  <si>
    <t>11.24.4.6</t>
  </si>
  <si>
    <t>IEC/BCC- Free Diagnostic Service Initiative (Pathology &amp; Radiology)</t>
  </si>
  <si>
    <t>11.24.4.7</t>
  </si>
  <si>
    <t>11.24.4.9</t>
  </si>
  <si>
    <t>IEC/BCC - National Dialysis Programme (Haemodialysis and Peritoneal Dialysis)</t>
  </si>
  <si>
    <t>11.24.4.8</t>
  </si>
  <si>
    <t>Printing teachers training manual, training curriculum and facilitators guide</t>
  </si>
  <si>
    <t>12.4.6</t>
  </si>
  <si>
    <t>12.11.4</t>
  </si>
  <si>
    <t>Printing of recording and reporting forms/registers for Malaria</t>
  </si>
  <si>
    <t>Any other (NPCDCS)</t>
  </si>
  <si>
    <t>Printing activities for Universal Screening of NCDs - printing of cards and modules (NPCDCS)</t>
  </si>
  <si>
    <t>12.16.1</t>
  </si>
  <si>
    <t>Printing activities for Ayushman Bharat H&amp;WC</t>
  </si>
  <si>
    <t>Printing of formats for Monitoring and Surveillance</t>
  </si>
  <si>
    <t>Printing for formats/registers under NVHCP</t>
  </si>
  <si>
    <t>12.17.4</t>
  </si>
  <si>
    <t>Printing activities for NPCCHH</t>
  </si>
  <si>
    <t>12.17.3</t>
  </si>
  <si>
    <t>12.17.5</t>
  </si>
  <si>
    <t>12.18.3</t>
  </si>
  <si>
    <t>Printing of SOPs for implementation of NQAS, Kayakalp &amp; LaQshya</t>
  </si>
  <si>
    <t>Calibration</t>
  </si>
  <si>
    <t xml:space="preserve">AERB </t>
  </si>
  <si>
    <t>EQAS for Labs</t>
  </si>
  <si>
    <t>Mera-Aspataal Implementation/ Operationalisation of Patient Feedback System</t>
  </si>
  <si>
    <t>Specific Interventions for promotion of patient safety</t>
  </si>
  <si>
    <t>13.1.1.1</t>
  </si>
  <si>
    <t>13.1.1.2</t>
  </si>
  <si>
    <t>13.1.1.3</t>
  </si>
  <si>
    <t>13.1.1.4</t>
  </si>
  <si>
    <t>13.1.1.5</t>
  </si>
  <si>
    <t>13.1.1.6</t>
  </si>
  <si>
    <t>Quality Assurance Assessment (State &amp; district Level assessment cum Mentoring Visit)</t>
  </si>
  <si>
    <t>Quality Assurance Certifications, Re-certification (National &amp; State Certification) under NQAS</t>
  </si>
  <si>
    <t>LaQshya certifications and recertification (National &amp; State Certification) under LaQshya</t>
  </si>
  <si>
    <t>Incentivisation on attainment of NQAS certification (Please provide details in Annexure)</t>
  </si>
  <si>
    <t>13.1.5</t>
  </si>
  <si>
    <t>13.1.6</t>
  </si>
  <si>
    <t>Biomedical Waste Management</t>
  </si>
  <si>
    <t>Consumables &amp; PPE</t>
  </si>
  <si>
    <t>Liquid Waste Treatment &amp; Disposal</t>
  </si>
  <si>
    <t>13.2.3.1</t>
  </si>
  <si>
    <t>13.2.3.2</t>
  </si>
  <si>
    <t>13.2.3.3</t>
  </si>
  <si>
    <t>13.2.3.4</t>
  </si>
  <si>
    <t>Any other (kayakalp)</t>
  </si>
  <si>
    <t>13.3.1</t>
  </si>
  <si>
    <t>Any Other (Specify)</t>
  </si>
  <si>
    <t>13.3.3</t>
  </si>
  <si>
    <t>14.1.1.4</t>
  </si>
  <si>
    <t>14.1.1.5</t>
  </si>
  <si>
    <t>Vehicle hiring for drug transportation</t>
  </si>
  <si>
    <t>14.2.14</t>
  </si>
  <si>
    <t>Sample transportation cost under NVHCP</t>
  </si>
  <si>
    <t>15.5.3</t>
  </si>
  <si>
    <t>15.5.4</t>
  </si>
  <si>
    <t xml:space="preserve">Private Provider Incentive </t>
  </si>
  <si>
    <t>Multi-sectoral collaboration activities</t>
  </si>
  <si>
    <t>Reimbursement for cataract operation for NGO and Private  Practitioners as per NGO norms @ Rs. 2000</t>
  </si>
  <si>
    <t>Non-recurring grant-in-aid for  Vision Centre (PHC) (NGO)</t>
  </si>
  <si>
    <t>For GIA to NGOs for setting up/expanding eye care unit in semi-urban/ rural area</t>
  </si>
  <si>
    <t>Strengthening of diagnostic services of Ayushman Bharat H&amp;WC through PPP</t>
  </si>
  <si>
    <t>PPP initiative under NVHCP</t>
  </si>
  <si>
    <t>15.9.8</t>
  </si>
  <si>
    <t>Telemedicine/ teleconsultation facility under Ayushman Bharat H&amp;WC</t>
  </si>
  <si>
    <t>IT Initiatives under Ayushman Bharat H&amp;WC</t>
  </si>
  <si>
    <t>17.2.1</t>
  </si>
  <si>
    <t>17.2.2</t>
  </si>
  <si>
    <t>Other IT Initiatives (please specify)</t>
  </si>
  <si>
    <t xml:space="preserve">E-rakt kosh- refer to strengthening of blood services guidelines &amp; Software for hemoglobinopathies &amp; Haemophilia </t>
  </si>
  <si>
    <t>Implementation of Human Resource Information System (HRIS)</t>
  </si>
  <si>
    <t>State Task Force, State Technical Advisory Committee meeting, District coordination meeting, Cross border meetings Sub National Malaria Elimination Certification process (Malaria)</t>
  </si>
  <si>
    <t>16.1.2.1.22</t>
  </si>
  <si>
    <t>Task force Meeting to draft health sector plan for Heat and Air Pollution</t>
  </si>
  <si>
    <t xml:space="preserve">Sensitization workshop/ Meeting of  the State Program Officers and District level Health Officers   </t>
  </si>
  <si>
    <t>16.1.2.1.24</t>
  </si>
  <si>
    <t>State level review meeting under NVHCP</t>
  </si>
  <si>
    <t>16.1.2.1.25</t>
  </si>
  <si>
    <t>Workshops, Conferences &amp; review meetings under NPHCE</t>
  </si>
  <si>
    <t>16.1.2.1.26</t>
  </si>
  <si>
    <t>Review meetings under Programme for Prevention and Control of Leptospirosis</t>
  </si>
  <si>
    <t>16.1.2.1.27</t>
  </si>
  <si>
    <t>16.1.2.1.28</t>
  </si>
  <si>
    <t>Monitoring and Surveillance (review meetings , Travel) under NRCP</t>
  </si>
  <si>
    <t>Monitoring visists - DHAP implementation in Aspirational districts/model health districts</t>
  </si>
  <si>
    <t>16.1.2.2.17</t>
  </si>
  <si>
    <t>16.1.2.2.18</t>
  </si>
  <si>
    <t>16.1.3.1.18.1</t>
  </si>
  <si>
    <t>16.1.3.1.18.2</t>
  </si>
  <si>
    <t>Mobility support under Programme for Prevention and Control of Leptospirosis</t>
  </si>
  <si>
    <t>16.1.3.3.17</t>
  </si>
  <si>
    <t>16.1.3.4.5</t>
  </si>
  <si>
    <t>16.1.4.1.15</t>
  </si>
  <si>
    <t>Office equipment maintenance State</t>
  </si>
  <si>
    <t>16.1.5.2.5.1</t>
  </si>
  <si>
    <t>16.1.5.2.5.2</t>
  </si>
  <si>
    <t>Maintenance cost of vehicles</t>
  </si>
  <si>
    <t>Epidemic preparedness &amp; Response (Malaria)</t>
  </si>
  <si>
    <t>16.1.5.3.14.1</t>
  </si>
  <si>
    <t>16.1.5.3.15.1</t>
  </si>
  <si>
    <t>16.1.5.3.15.2</t>
  </si>
  <si>
    <t>16.4.1.2.1</t>
  </si>
  <si>
    <t>16.4.1.2.2</t>
  </si>
  <si>
    <t>Special outreach camps in slums and similar areas</t>
  </si>
  <si>
    <t>Mapping of slums and vulnerable population in Metro cities/ other cities &amp; towns</t>
  </si>
  <si>
    <t>U.2.3.6</t>
  </si>
  <si>
    <t>U.2.3.7</t>
  </si>
  <si>
    <t>Community based service delivery by AB-H&amp;WCs</t>
  </si>
  <si>
    <t>ASHA incentives for Ayushman Bharat Health &amp; Wellness Centres (H&amp;WC)</t>
  </si>
  <si>
    <t>Other Incentive to ASHAs (please specify)</t>
  </si>
  <si>
    <t>ASHA Training</t>
  </si>
  <si>
    <t>Untied grants to MAS</t>
  </si>
  <si>
    <t>U.5.3.1</t>
  </si>
  <si>
    <t>Equipment for AB-HWCs</t>
  </si>
  <si>
    <t>U.6.1.5</t>
  </si>
  <si>
    <t>Procurement of drugs for AB-H&amp;WCs</t>
  </si>
  <si>
    <t>U.6.2.1.1</t>
  </si>
  <si>
    <t>Procurement of drugs for facilities other than AB-HWCs (including UPHCs, UCHCs, Maternity Homes, etc)</t>
  </si>
  <si>
    <t>U.6.2.1.2</t>
  </si>
  <si>
    <t>U.6.2.2.1</t>
  </si>
  <si>
    <t>U.6.2.2.2</t>
  </si>
  <si>
    <t>Supplies for Ayushman Bharat Health &amp; Wellness Centres (AB-H&amp;WC)</t>
  </si>
  <si>
    <t>Supplies for facilities other than AB-HWCs (including UPHCs, UCHCs, Maternity Homes, etc)</t>
  </si>
  <si>
    <t>National Free Diagnostic Services</t>
  </si>
  <si>
    <t>Provision of Free diagnostics at Ayushman Bharat Health &amp; Wellness Centres (AB-H&amp;WC)</t>
  </si>
  <si>
    <t>Provision of free diagnostics at facilities other than AB-HWCs (including UPHCs, UCHCs, Maternity Homes, etc)</t>
  </si>
  <si>
    <t>U.6.4.1</t>
  </si>
  <si>
    <t>U.6.4.2</t>
  </si>
  <si>
    <t>U.6.4.3</t>
  </si>
  <si>
    <t>U.6.4</t>
  </si>
  <si>
    <t>Tablets/ software for IT support of Ayushman Bharat H&amp;WC</t>
  </si>
  <si>
    <t>U.6.5.1</t>
  </si>
  <si>
    <t>U.6.5.2</t>
  </si>
  <si>
    <t>Support for referral transport</t>
  </si>
  <si>
    <t>U.7.1</t>
  </si>
  <si>
    <t>DEO cum Accountant</t>
  </si>
  <si>
    <t>Team based incentives for Ayushman Bharat Health &amp; Wellness Centres (H&amp;WC)</t>
  </si>
  <si>
    <t>Training of Staff for Ayushman Bharat Health &amp; Wellness Centre (H&amp;WC)</t>
  </si>
  <si>
    <t>Multi-skilling of ASHA for H&amp;WC</t>
  </si>
  <si>
    <t>Multi-skilling of FHW for H&amp;WC</t>
  </si>
  <si>
    <t>U.9.5.7.1</t>
  </si>
  <si>
    <t>U.9.5.7.2</t>
  </si>
  <si>
    <t>U.9.5.7.3</t>
  </si>
  <si>
    <t>U.9.5.7.4</t>
  </si>
  <si>
    <t>Training on Kayakalp</t>
  </si>
  <si>
    <t>Training on Swachh Swasth Sarvatra</t>
  </si>
  <si>
    <t>Training on Mera Aspataal</t>
  </si>
  <si>
    <t>Any Other (Please specify)</t>
  </si>
  <si>
    <t>U.9.5.8.1</t>
  </si>
  <si>
    <t>U.9.5.8.2</t>
  </si>
  <si>
    <t>U.9.5.8.3</t>
  </si>
  <si>
    <t>U.9.5.8.4</t>
  </si>
  <si>
    <t>U.9.5.8.5</t>
  </si>
  <si>
    <t>U.12.2</t>
  </si>
  <si>
    <t>Quality Assurance Assessments (State &amp; National)</t>
  </si>
  <si>
    <t>Quality Assurance Monitoring cum Mentoring</t>
  </si>
  <si>
    <t>Quality Assurance incentives</t>
  </si>
  <si>
    <t>U.13.1.2</t>
  </si>
  <si>
    <t>U.13.1.3</t>
  </si>
  <si>
    <t>U.13.1.4</t>
  </si>
  <si>
    <t>Kayakalp Assessments</t>
  </si>
  <si>
    <t>U.13.2.3</t>
  </si>
  <si>
    <t>Mera Aspataal/Patient feedback system</t>
  </si>
  <si>
    <t>U.13.2.4</t>
  </si>
  <si>
    <t>U.13.2.5</t>
  </si>
  <si>
    <t>Strengthening of diagnostic services of AB-H&amp;WC through PPP</t>
  </si>
  <si>
    <t>U.16.1.2</t>
  </si>
  <si>
    <t>Monitoring &amp; Data Management</t>
  </si>
  <si>
    <t>U.16.1.2.1</t>
  </si>
  <si>
    <t>U.16.1.2.2</t>
  </si>
  <si>
    <t>U.16.1.2.2.1</t>
  </si>
  <si>
    <t>U.16.1.2.2.2</t>
  </si>
  <si>
    <t>U.16.1.2.3</t>
  </si>
  <si>
    <t>U.16.1.3</t>
  </si>
  <si>
    <t>U.16.1.3.1</t>
  </si>
  <si>
    <t>U.16.1.3.2</t>
  </si>
  <si>
    <t>U.16.1.3.3</t>
  </si>
  <si>
    <t>U.16.1.3.4</t>
  </si>
  <si>
    <t>Mobility support for SPMU</t>
  </si>
  <si>
    <t>Mobility support for DPMU</t>
  </si>
  <si>
    <t>Mobility support for CPMU</t>
  </si>
  <si>
    <t>U.16.1.3.5</t>
  </si>
  <si>
    <t>U.16.1.4</t>
  </si>
  <si>
    <t>Operational Cost</t>
  </si>
  <si>
    <t>U.16.1.4.1</t>
  </si>
  <si>
    <t>U.16.1.4.2</t>
  </si>
  <si>
    <t>U.16.1.4.3</t>
  </si>
  <si>
    <t>U.16.1.4.4</t>
  </si>
  <si>
    <t xml:space="preserve">Office Operational Cost </t>
  </si>
  <si>
    <t>Administrative expenses (including Review meetings, workshops,  etc.) for SPMU</t>
  </si>
  <si>
    <t>Administrative expenses (including Review meetings, workshops,  etc.) for DPMU</t>
  </si>
  <si>
    <t>Administrative expenses (including Review meetings, workshops,  etc.) for CPMU</t>
  </si>
  <si>
    <t>U.16.1.5</t>
  </si>
  <si>
    <t>U.16.1.5.1</t>
  </si>
  <si>
    <t>U.16.1.5.1.1</t>
  </si>
  <si>
    <t>U.16.1.5.1.2</t>
  </si>
  <si>
    <t>U.16.1.5.1.3</t>
  </si>
  <si>
    <t>Any Others</t>
  </si>
  <si>
    <t>U.16.1.5.2</t>
  </si>
  <si>
    <t>Any Other Activity (please specify)</t>
  </si>
  <si>
    <t>U.16.4</t>
  </si>
  <si>
    <t>U.16.4.1.1</t>
  </si>
  <si>
    <t>U.16.4.1.2</t>
  </si>
  <si>
    <t>U.16.4.1.3</t>
  </si>
  <si>
    <t>U.16.4.2</t>
  </si>
  <si>
    <t>U.16.4.2.1</t>
  </si>
  <si>
    <t>U.16.4.2.2</t>
  </si>
  <si>
    <t>U.16.4.3</t>
  </si>
  <si>
    <t>U.16.4.3.1</t>
  </si>
  <si>
    <t>U.16.4.3.2</t>
  </si>
  <si>
    <t>U.16.4.4</t>
  </si>
  <si>
    <t>U.16.4.5</t>
  </si>
  <si>
    <t>U.17.2</t>
  </si>
  <si>
    <t>Telemedicine/ teleconsultation facility at Ayushman Bharat H&amp;WC</t>
  </si>
  <si>
    <t>Please specify</t>
  </si>
  <si>
    <t>U.3.2.1.3</t>
  </si>
  <si>
    <t>Any Other activities</t>
  </si>
  <si>
    <t>NHM Free Drug Services</t>
  </si>
  <si>
    <t>Consumables/Supplies</t>
  </si>
  <si>
    <t>Other Drugs</t>
  </si>
  <si>
    <t>U.14.1</t>
  </si>
  <si>
    <t>Drug Warehousing &amp; Logistics</t>
  </si>
  <si>
    <t>Drug Ware Housing (All operating costs including HR, etc.)</t>
  </si>
  <si>
    <t>B.29.a</t>
  </si>
  <si>
    <t>B.29.b</t>
  </si>
  <si>
    <t>L</t>
  </si>
  <si>
    <t>Expenditure</t>
  </si>
  <si>
    <t>Refund</t>
  </si>
  <si>
    <t>Received</t>
  </si>
  <si>
    <t>(20)</t>
  </si>
  <si>
    <t>Received in actual</t>
  </si>
  <si>
    <t>Net</t>
  </si>
  <si>
    <t>Matrix</t>
  </si>
  <si>
    <t>FINANCIAL REPORT FOR THE FINANCIAL YEAR 2020-21</t>
  </si>
  <si>
    <t>L.1</t>
  </si>
  <si>
    <t>L.1.1</t>
  </si>
  <si>
    <t>L.1.2</t>
  </si>
  <si>
    <t>L.1.3</t>
  </si>
  <si>
    <t>L.2</t>
  </si>
  <si>
    <t>L.2.1</t>
  </si>
  <si>
    <t>L.3</t>
  </si>
  <si>
    <t>L.4</t>
  </si>
  <si>
    <t>L.5</t>
  </si>
  <si>
    <t>L.6</t>
  </si>
  <si>
    <t>L.7</t>
  </si>
  <si>
    <t>L.8</t>
  </si>
  <si>
    <t>2.3.1.1.1</t>
  </si>
  <si>
    <t>2.3.1.1.2</t>
  </si>
  <si>
    <t>8.4.11</t>
  </si>
  <si>
    <t xml:space="preserve">Medical devices as per National Dialysis Programme </t>
  </si>
  <si>
    <t>Drugs &amp; supplies for FP-Nayi Pehl Kit</t>
  </si>
  <si>
    <t>GFATM Project: HR Cost</t>
  </si>
  <si>
    <t>5.1.1.2.14</t>
  </si>
  <si>
    <t>Equipment for other</t>
  </si>
  <si>
    <t>All equipemt maintenance under NHM</t>
  </si>
  <si>
    <t>Procurment of Drugs and consumables</t>
  </si>
  <si>
    <t>Lab, Drugs and consumables (Non- recurring)</t>
  </si>
  <si>
    <t>Reagents and Drugs (recurring)</t>
  </si>
  <si>
    <r>
      <t>A.1.4</t>
    </r>
    <r>
      <rPr>
        <i/>
        <sz val="10"/>
        <rFont val="Verdana"/>
        <family val="2"/>
      </rPr>
      <t xml:space="preserve">
</t>
    </r>
  </si>
  <si>
    <t xml:space="preserve">Other Trainings/Orientations </t>
  </si>
  <si>
    <r>
      <t xml:space="preserve">b)  Preparatory phase: </t>
    </r>
    <r>
      <rPr>
        <sz val="10"/>
        <rFont val="Bookman Old Style"/>
        <family val="1"/>
      </rPr>
      <t>development of district plan</t>
    </r>
  </si>
  <si>
    <t>Grand Total (NRHM-RCH Flexible Pool + NDCPs)</t>
  </si>
  <si>
    <t>A.9.1.2.2.a</t>
  </si>
  <si>
    <t>Any other IEC/BCC activities</t>
  </si>
  <si>
    <t>(6)</t>
  </si>
  <si>
    <t>Progressive Expenditure      up-to …………..</t>
  </si>
  <si>
    <t>B.31</t>
  </si>
  <si>
    <t>B.31.1</t>
  </si>
  <si>
    <t>B.31.2</t>
  </si>
  <si>
    <t>B.31.3</t>
  </si>
  <si>
    <t>B.31.4</t>
  </si>
  <si>
    <t>B.31.5</t>
  </si>
  <si>
    <t>B.31.6</t>
  </si>
  <si>
    <t>B.31.7</t>
  </si>
  <si>
    <t>B.31.8</t>
  </si>
  <si>
    <t>B.31.9</t>
  </si>
  <si>
    <t>Diagnostics including sample transport</t>
  </si>
  <si>
    <t>Drugs and supplies including PPE and masks</t>
  </si>
  <si>
    <t>Equipment\facilities for patient-care including support for ventilators etc.</t>
  </si>
  <si>
    <t>Temporary HR including incentives for Community Health volunteers</t>
  </si>
  <si>
    <t>COVID-19</t>
  </si>
  <si>
    <t>IT systems including Hardware and Softwares etc.</t>
  </si>
  <si>
    <t>Miscellaneous (which could not be accounted for in B.31.1 to B.31.7)</t>
  </si>
  <si>
    <t>REPORT FOR THE FINANCIAL YEAR 2020-21</t>
  </si>
  <si>
    <t>SUMAN Activities</t>
  </si>
  <si>
    <t>New born screening as per  RBSK Comprehensive New-born Screening: Handbook for screening visible birth defects at all delivery points (please give details per unit cost , number of deliveries to be screened and the delivery points Add details)</t>
  </si>
  <si>
    <t>1.3.1.1</t>
  </si>
  <si>
    <t>CHC NCD Clinic: Mobility , Miscellaneous &amp; Contingencies</t>
  </si>
  <si>
    <t>Mother new-born Care Unit</t>
  </si>
  <si>
    <t>State new-born resource centre</t>
  </si>
  <si>
    <t>Paediatric HDU /Emergency</t>
  </si>
  <si>
    <t>1.3.1.17</t>
  </si>
  <si>
    <t>Model Treatment Centres</t>
  </si>
  <si>
    <t>1.3.1.18</t>
  </si>
  <si>
    <t>Treatment Centres</t>
  </si>
  <si>
    <t>Grant-in-aid (For newly selected districts under NPPCF):  Laboratory Diagnostic facilities</t>
  </si>
  <si>
    <t>Recurring Grant-in-aid (For ongoing selected districts under NPPCF):  Laboratory Diagnostic facilities</t>
  </si>
  <si>
    <t>Blood collection and Transport Vans (including POL and TA /DA of HR of BCTV and other contingency)</t>
  </si>
  <si>
    <t>Mobility support for mobile health team/  TA/DA to vaccinators for coverage in vacant sub-centres</t>
  </si>
  <si>
    <t>Outreach activities for controlling DCPs &amp; NCDs</t>
  </si>
  <si>
    <t>Incentive for Home Based New-born Care programme</t>
  </si>
  <si>
    <t>ASHA Incentive under Immunization</t>
  </si>
  <si>
    <t>ASHA Incentive under ESB scheme for promoting adoption of limiting method up to two children</t>
  </si>
  <si>
    <t>ASHA Incentive/ Honorarium for Malaria and LLIN distribution</t>
  </si>
  <si>
    <t>ASHA incentive for one time line listing of Lymphoedema and Hydrocele cases in non-endemic dist.</t>
  </si>
  <si>
    <t>ASHA Involvement under NLEP</t>
  </si>
  <si>
    <t>Other incentives/ honorarium</t>
  </si>
  <si>
    <t>Honorarium under RNTCP</t>
  </si>
  <si>
    <t>Upgradation of existing facilities as per IPHS norms including staff quarters</t>
  </si>
  <si>
    <t>Infrastructure strengthening of SC  to H&amp;WC</t>
  </si>
  <si>
    <t>Blood bank/ BCSU/ BSU/ Day care centre for hemoglobinopathies</t>
  </si>
  <si>
    <t>6.2.23</t>
  </si>
  <si>
    <t>6.2.24</t>
  </si>
  <si>
    <t>Equipment for AFHCs</t>
  </si>
  <si>
    <t>Models and Equipment for DAKSHATA training</t>
  </si>
  <si>
    <t>Equipment for hitech ENT OPD</t>
  </si>
  <si>
    <t>Equipment for Cochlear implant</t>
  </si>
  <si>
    <t>Health Products- Equipment (HPE) - GFATM</t>
  </si>
  <si>
    <t xml:space="preserve">Grant-in-aid for Vision Centre (PHC) (Govt.) </t>
  </si>
  <si>
    <t>Grant-in-aid for Eye Bank (Govt.)</t>
  </si>
  <si>
    <t>Grant-in-aid for Eye Donation Centre (Govt.)</t>
  </si>
  <si>
    <t>Recurring GIA: Machinery &amp; Equipment for DH @ 3 lakh/ CHC @ 0.50 lakh/ PHC @ 0.20 lakh</t>
  </si>
  <si>
    <t>Aids and Appliances for Sub-Centre/HWC Sub Centre</t>
  </si>
  <si>
    <t>All equipment maintenance under NHM</t>
  </si>
  <si>
    <t>IFA tablets  (IFA WIFS Junior tablets- pink sugar coated) for children (5-10 yrs.)</t>
  </si>
  <si>
    <t>Albendazole Tablets for children (5-10 yrs.)</t>
  </si>
  <si>
    <t>IFA tablets under WIFS (10-19 yrs.)</t>
  </si>
  <si>
    <t>Albendazole Tablets under WIFS (10-19 yrs.)</t>
  </si>
  <si>
    <t>Procurement of AYUSH drugs</t>
  </si>
  <si>
    <t>Quinine Injections and Artesunate Injection</t>
  </si>
  <si>
    <t>Procurement under GFATM</t>
  </si>
  <si>
    <t>Assistance for consumables/drugs/medicines to the Govt./District Hospital for Cat sx etc</t>
  </si>
  <si>
    <t>Procurement of Drugs and Consumables</t>
  </si>
  <si>
    <t xml:space="preserve">Free drug services Services including free drugs for gender based violance victim </t>
  </si>
  <si>
    <t xml:space="preserve">NHM Free Drug services </t>
  </si>
  <si>
    <t>Lab, Drugs and Consumables - Non recurring cost</t>
  </si>
  <si>
    <t>Reagents and Drugs-Recurring cost</t>
  </si>
  <si>
    <t>Drugs and supplies for NVHCP</t>
  </si>
  <si>
    <t>Consumables for laboratory under NVHCP (plasticware, RUP, evacuated vacuum tubes, waste disposal bags, Kit for HBsAg titre, grant for calibration of small equipment, money for EQAS)</t>
  </si>
  <si>
    <t>Procurement of Drugs and supplies under new initiatives</t>
  </si>
  <si>
    <t>Other Drugs (please specify)</t>
  </si>
  <si>
    <t>National Free Diagnostic services including freee diagonostic services for gender based violance victim</t>
  </si>
  <si>
    <t>Replacement of Vehicles under RNTCP</t>
  </si>
  <si>
    <t>Operating Cost /OPEX for ambulances</t>
  </si>
  <si>
    <t xml:space="preserve">Emergency ambulance/Dial 108 </t>
  </si>
  <si>
    <t>Support for Call Centre</t>
  </si>
  <si>
    <t>Call centre-OPEX</t>
  </si>
  <si>
    <t>7.4.1.2</t>
  </si>
  <si>
    <t>Pathologists/ Haematologists</t>
  </si>
  <si>
    <t>Audiometric Asstt.</t>
  </si>
  <si>
    <t>Instructor for Hearing Impaired Children</t>
  </si>
  <si>
    <t xml:space="preserve">Annual increment for all the existing SD positions </t>
  </si>
  <si>
    <t>Honorarium to ICTC and other Counsellors for outreach AH activities</t>
  </si>
  <si>
    <t>Team based incentives for Health &amp; Wellness Centres (H&amp;WC - Sub Centre</t>
  </si>
  <si>
    <t>Setting Up &amp; Strengthening of Skill Lab/ Other Training Centres or institutes including medical (DNB/CPS)/paramedical/nursing courses</t>
  </si>
  <si>
    <t>Trainings including medical (DNB/CPS)/paramedical/nursing courses</t>
  </si>
  <si>
    <t>Other maternal health trainings (please specify)</t>
  </si>
  <si>
    <t>Orientation activities on vitamin A supplementation and Anaemia Mukta Bharat Programme</t>
  </si>
  <si>
    <t xml:space="preserve">4 days Training for facility based new-born care </t>
  </si>
  <si>
    <t>2 weeks observership for facility based new-born care</t>
  </si>
  <si>
    <t>One day Orientation of frontline workers (ASHA/ANM) and allied department workers (Teachers/AWW) on Anaemia Mukt Bharat strategy. As per RCH training norms</t>
  </si>
  <si>
    <t>TOT (Injectable Contraceptive Trainings)</t>
  </si>
  <si>
    <t>Training of Medical officers (Injectable Contraceptive Trainings)</t>
  </si>
  <si>
    <t>Training of AYUSH doctors (Injectable Contraceptive Trainings)</t>
  </si>
  <si>
    <t>Training of Nurses (Staff Nurse/LHV/ANM) (Injectable Contraceptive Trainings)</t>
  </si>
  <si>
    <t>School Health Programme</t>
  </si>
  <si>
    <t xml:space="preserve">Training of master trainers at State, district and block level </t>
  </si>
  <si>
    <t>HR at State Level</t>
  </si>
  <si>
    <t>HR at District Level</t>
  </si>
  <si>
    <t>HR at Block Level</t>
  </si>
  <si>
    <t>Quality Assurance Training (including training for internal assessors, service providers at State and District levels)</t>
  </si>
  <si>
    <t>Miscellaneous Activities under QA (Quality Course, etc.)</t>
  </si>
  <si>
    <t>Trainings for Ayushman Bharat Health &amp; Wellness Centre (AB-H&amp;WC)</t>
  </si>
  <si>
    <t>BSc Community Health/ Bridge Course for CHOs for CPHC</t>
  </si>
  <si>
    <t>9.5.28</t>
  </si>
  <si>
    <t>Trainings for NVHCP</t>
  </si>
  <si>
    <t>Orientation and training of Human Resources for Health (HRH) and counsellors in public health response to Violence against women</t>
  </si>
  <si>
    <t>ICT Survey</t>
  </si>
  <si>
    <t>IEC activities for NPPCD</t>
  </si>
  <si>
    <t>IEC activities for Ayushman Bharat Health &amp; Wellness centre (H&amp;WC)</t>
  </si>
  <si>
    <t xml:space="preserve">Printing of labour room registers and case sheets/ LaQshya related printing </t>
  </si>
  <si>
    <t xml:space="preserve">Printing of AFHS Training manuals for  MO,  ANM and Counsellor; ANM  training manual for PE training </t>
  </si>
  <si>
    <t>IEC/BCC material used for patient counselling</t>
  </si>
  <si>
    <t>AVD in hard areas</t>
  </si>
  <si>
    <t>Operational cost of e-VIN (like temperature logger sim card and  Data sim card for e-VIN)</t>
  </si>
  <si>
    <t>15.5.1.1</t>
  </si>
  <si>
    <t xml:space="preserve">Any Public Private Mix (PP/NGO Support) </t>
  </si>
  <si>
    <t>H.9.1</t>
  </si>
  <si>
    <t>H.9.2</t>
  </si>
  <si>
    <t>Diabetic Retinopathy @ Rs. 2000</t>
  </si>
  <si>
    <t>Childhood Blindness @ Rs. 2000</t>
  </si>
  <si>
    <t>Glaucoma @ Rs. 2000</t>
  </si>
  <si>
    <t>Keratoplasty @ Rs. 5000</t>
  </si>
  <si>
    <t>Vitreoretinal Surgery@ Rs. 7500</t>
  </si>
  <si>
    <t>To develop micro plan at sub-centre level</t>
  </si>
  <si>
    <t>State/ District Quality Assurance Unit (Monitoring &amp; Supervision)</t>
  </si>
  <si>
    <t>Hiring of Operational Vehicle under NTCP</t>
  </si>
  <si>
    <t>PM activities for Vasectomy Fortnight celebration  (Only mobility cost): funds earmarked for district level activities</t>
  </si>
  <si>
    <t>Epidemic preparedness (Filaria)</t>
  </si>
  <si>
    <t>HR Support for PC&amp;PNDT Cell</t>
  </si>
  <si>
    <t>HR Support for HMIS &amp; MCTS</t>
  </si>
  <si>
    <t>SHSRC</t>
  </si>
  <si>
    <t>Annual increment for all the existing PM positions</t>
  </si>
  <si>
    <t>Operating expenses for Facilities (e.g. operating cost rent, electricity, stationary, internet, office expense etc.)</t>
  </si>
  <si>
    <t>District DMHP Centre, Counselling Centre under psychology dept.. In a selected college including crisis helpline</t>
  </si>
  <si>
    <t>Non-recurring GIA: New Construction @80  lakh/ Extension of existing ward @ 40 lakh/ Renovation @20 lakh/ for Geriatrics Unit with 10 beds and OPD facilities at DH</t>
  </si>
  <si>
    <t>a</t>
  </si>
  <si>
    <t>b</t>
  </si>
  <si>
    <t>c</t>
  </si>
  <si>
    <t>d</t>
  </si>
  <si>
    <t>e</t>
  </si>
  <si>
    <t>f</t>
  </si>
  <si>
    <t>g</t>
  </si>
  <si>
    <t>h</t>
  </si>
  <si>
    <t>i</t>
  </si>
  <si>
    <t>Spill over of Ongoing Upgradation Works approved in previous years</t>
  </si>
  <si>
    <t>New construction (to be initiated this year) as per the IPHS norms including staff quarters</t>
  </si>
  <si>
    <t>Other construction/ Civil works except IPHS Infrastructure</t>
  </si>
  <si>
    <t>A.1.4.a</t>
  </si>
  <si>
    <t>A.2.10.2</t>
  </si>
  <si>
    <t>A.2.11.1.d</t>
  </si>
  <si>
    <t>A.3.2.1.a</t>
  </si>
  <si>
    <t>A.4.1.2.a</t>
  </si>
  <si>
    <t>A.4.1.5</t>
  </si>
  <si>
    <t>A.4.2.4.a</t>
  </si>
  <si>
    <t>A.4.2.4.b</t>
  </si>
  <si>
    <t>A.5.1.1.a</t>
  </si>
  <si>
    <t>A.5.1.2.a</t>
  </si>
  <si>
    <t>A.5.2.a</t>
  </si>
  <si>
    <t>A.9.1.1.a</t>
  </si>
  <si>
    <t>A.9.1.1.b</t>
  </si>
  <si>
    <t>A.9.1.2.3.a</t>
  </si>
  <si>
    <t>A.9.1.2.3.b</t>
  </si>
  <si>
    <t>A.9.3.1.4</t>
  </si>
  <si>
    <t>A.9.3.5.2.a</t>
  </si>
  <si>
    <t>A.9.3.6.3</t>
  </si>
  <si>
    <t>A.9.3.6.4</t>
  </si>
  <si>
    <t>A.9.3.6.5</t>
  </si>
  <si>
    <t>A.9.3.6.6</t>
  </si>
  <si>
    <t>A.9.3.6.7</t>
  </si>
  <si>
    <t>A.9.3.6.8</t>
  </si>
  <si>
    <t>A.9.3.6.9</t>
  </si>
  <si>
    <t>A.9.3.6.10</t>
  </si>
  <si>
    <t>A.9.3.8.a</t>
  </si>
  <si>
    <t>A.9.3.8.b</t>
  </si>
  <si>
    <t>A.9.3.8.c</t>
  </si>
  <si>
    <t>A.9.4.4.a</t>
  </si>
  <si>
    <t>A.9.4.4.b</t>
  </si>
  <si>
    <t>A.9.5.6</t>
  </si>
  <si>
    <t>A.9.5.7</t>
  </si>
  <si>
    <t>A.9.5.8</t>
  </si>
  <si>
    <t>A.9.5.9</t>
  </si>
  <si>
    <t>A.9.5.10</t>
  </si>
  <si>
    <t>A.9.8.1.a</t>
  </si>
  <si>
    <t>A.9.8.1.b</t>
  </si>
  <si>
    <t>A.9.8.1.c</t>
  </si>
  <si>
    <t>A.9.8.2.a</t>
  </si>
  <si>
    <t>A.9.8.2.b</t>
  </si>
  <si>
    <t>A.9.8.2.c</t>
  </si>
  <si>
    <t>A.9.8.3.a</t>
  </si>
  <si>
    <t>A.9.8.3.b</t>
  </si>
  <si>
    <t>A.9.8.3.c</t>
  </si>
  <si>
    <t>9.5.21.2.a</t>
  </si>
  <si>
    <t>9.5.21.2.b</t>
  </si>
  <si>
    <t>A.9.10.1.a</t>
  </si>
  <si>
    <t>A.9.12.5.a</t>
  </si>
  <si>
    <t>A.9.12.6.2.a</t>
  </si>
  <si>
    <t>A.9.12.7</t>
  </si>
  <si>
    <t>A.9.12.8</t>
  </si>
  <si>
    <t>A.10.1.10.a</t>
  </si>
  <si>
    <t>A.10.1.10.b</t>
  </si>
  <si>
    <t>A.10.1.10.c</t>
  </si>
  <si>
    <t>A.10.1.10.a.1</t>
  </si>
  <si>
    <t>A.10.1.10.a.2</t>
  </si>
  <si>
    <t>A.10.1.10.a.3</t>
  </si>
  <si>
    <t>A.10.1.10.a.4</t>
  </si>
  <si>
    <t>A.10.1.10.a.5</t>
  </si>
  <si>
    <t>A.10.1.10.a.6</t>
  </si>
  <si>
    <t>A.10.1.10.a.7</t>
  </si>
  <si>
    <t>A.10.1.10.a.8</t>
  </si>
  <si>
    <t>A.10.1.10.a.9</t>
  </si>
  <si>
    <t>A.10.1.10.a.10</t>
  </si>
  <si>
    <t>A.10.1.10.a.11</t>
  </si>
  <si>
    <t>A.10.1.10.a.12</t>
  </si>
  <si>
    <t>A.10.1.10.b.1</t>
  </si>
  <si>
    <t>A.10.1.10.b.2</t>
  </si>
  <si>
    <t>A.10.1.10.b.3</t>
  </si>
  <si>
    <t>A.10.1.10.b.4</t>
  </si>
  <si>
    <t>A.10.1.10.b.5</t>
  </si>
  <si>
    <t>A.10.1.10.b.6</t>
  </si>
  <si>
    <t>A.10.1.10.b.7</t>
  </si>
  <si>
    <t>A.10.1.10.b.8</t>
  </si>
  <si>
    <t>A.10.1.10.b.9</t>
  </si>
  <si>
    <t>A.10.1.10.b.10</t>
  </si>
  <si>
    <t>A.10.1.10.b.11</t>
  </si>
  <si>
    <t>A.10.1.10.c.1</t>
  </si>
  <si>
    <t>A.10.1.10.c.2</t>
  </si>
  <si>
    <t>A.10.1.10.c.3</t>
  </si>
  <si>
    <t>A.10.1.10.c.4</t>
  </si>
  <si>
    <t>A.10.1.10.c.5</t>
  </si>
  <si>
    <t>A.10.1.10.c.6</t>
  </si>
  <si>
    <t>A.10.1.10.c.7</t>
  </si>
  <si>
    <t>A.10.1.10.c.8</t>
  </si>
  <si>
    <t>A.10.1.10.c.9</t>
  </si>
  <si>
    <t>A.10.1.10.c.10</t>
  </si>
  <si>
    <t>A.10.1.10.c.11</t>
  </si>
  <si>
    <t>A.10.2.a</t>
  </si>
  <si>
    <t>A.10.2.b</t>
  </si>
  <si>
    <t>A.10.2.c</t>
  </si>
  <si>
    <t>A.10.2.a.1</t>
  </si>
  <si>
    <t>A.10.2.a.2</t>
  </si>
  <si>
    <t>A.10.2.a.3</t>
  </si>
  <si>
    <t>A.10.2.a.4</t>
  </si>
  <si>
    <t>A.10.2.a.5</t>
  </si>
  <si>
    <t>A.10.2.a.6</t>
  </si>
  <si>
    <t>A.10.2.a.7</t>
  </si>
  <si>
    <t>A.10.2.a.8</t>
  </si>
  <si>
    <t>A.10.2.a.9</t>
  </si>
  <si>
    <t>A.10.2.a.10</t>
  </si>
  <si>
    <t>A.10.2.a.11</t>
  </si>
  <si>
    <t>A.10.2.b.1</t>
  </si>
  <si>
    <t>A.10.2.b.2</t>
  </si>
  <si>
    <t>A.10.2.b.3</t>
  </si>
  <si>
    <t>A.10.2.b.4</t>
  </si>
  <si>
    <t>A.10.2.b.5</t>
  </si>
  <si>
    <t>A.10.2.b.6</t>
  </si>
  <si>
    <t>A.10.2.b.7</t>
  </si>
  <si>
    <t>A.10.2.b.8</t>
  </si>
  <si>
    <t>A.10.2.b.9</t>
  </si>
  <si>
    <t>A.10.2.b.10</t>
  </si>
  <si>
    <t>A.10.2.b.11</t>
  </si>
  <si>
    <t>A.10.2.c.1</t>
  </si>
  <si>
    <t>A.10.2.c.2</t>
  </si>
  <si>
    <t>A.10.2.c.3</t>
  </si>
  <si>
    <t>A.10.2.c.4</t>
  </si>
  <si>
    <t>A.10.2.c.5</t>
  </si>
  <si>
    <t>A.10.2.c.6</t>
  </si>
  <si>
    <t>A.10.2.c.7</t>
  </si>
  <si>
    <t>A.10.2.c.8</t>
  </si>
  <si>
    <t>A.10.2.c.9</t>
  </si>
  <si>
    <t>A.10.2.c.10</t>
  </si>
  <si>
    <t>A.10.2.c.11</t>
  </si>
  <si>
    <t>A.10.3.a</t>
  </si>
  <si>
    <t>A.10.3.b</t>
  </si>
  <si>
    <t>A.10.3.c</t>
  </si>
  <si>
    <t>A.10.3.a.1</t>
  </si>
  <si>
    <t>A.10.3.a.2</t>
  </si>
  <si>
    <t>A.10.3.a.3</t>
  </si>
  <si>
    <t>A.10.3.a.4</t>
  </si>
  <si>
    <t>A.10.3.a.5</t>
  </si>
  <si>
    <t>A.10.3.a.6</t>
  </si>
  <si>
    <t>A.10.3.a.7</t>
  </si>
  <si>
    <t>A.10.3.a.8</t>
  </si>
  <si>
    <t>A.10.3.a.9</t>
  </si>
  <si>
    <t>A.10.3.a.10</t>
  </si>
  <si>
    <t>A.10.3.a.11</t>
  </si>
  <si>
    <t>A.10.3.b.1</t>
  </si>
  <si>
    <t>A.10.3.b.2</t>
  </si>
  <si>
    <t>A.10.3.b.3</t>
  </si>
  <si>
    <t>A.10.3.b.4</t>
  </si>
  <si>
    <t>A.10.3.b.5</t>
  </si>
  <si>
    <t>A.10.3.b.6</t>
  </si>
  <si>
    <t>A.10.3.b.7</t>
  </si>
  <si>
    <t>A.10.3.b.8</t>
  </si>
  <si>
    <t>A.10.3.b.9</t>
  </si>
  <si>
    <t>A.10.3.b.10</t>
  </si>
  <si>
    <t>A.10.3.b.11</t>
  </si>
  <si>
    <t>A.10.3.c.1</t>
  </si>
  <si>
    <t>A.10.3.c.2</t>
  </si>
  <si>
    <t>A.10.3.c.3</t>
  </si>
  <si>
    <t>A.10.3.c.4</t>
  </si>
  <si>
    <t>A.10.3.c.5</t>
  </si>
  <si>
    <t>A.10.3.c.6</t>
  </si>
  <si>
    <t>A.10.3.c.7</t>
  </si>
  <si>
    <t>A.10.3.c.8</t>
  </si>
  <si>
    <t>A.10.3.c.9</t>
  </si>
  <si>
    <t>A.10.3.c.10</t>
  </si>
  <si>
    <t>A.10.3.c.11</t>
  </si>
  <si>
    <t>A.11.4</t>
  </si>
  <si>
    <t>B1.1.1.4.3</t>
  </si>
  <si>
    <t>B1.1.1.4.4</t>
  </si>
  <si>
    <t>B1.1.1.5.3</t>
  </si>
  <si>
    <t>B1.1.1.5.4</t>
  </si>
  <si>
    <t>B1.1.3.3.5</t>
  </si>
  <si>
    <t>B.1.1.3.4.4</t>
  </si>
  <si>
    <t>B1.1.3.5.4</t>
  </si>
  <si>
    <t>B1.1.3.5.5</t>
  </si>
  <si>
    <t>B1.1.3.6.3</t>
  </si>
  <si>
    <t>B1.1.3.7.a</t>
  </si>
  <si>
    <t>B1.1.3.7.b</t>
  </si>
  <si>
    <t>B1.1.3.7.c</t>
  </si>
  <si>
    <t>B1.1.3.7.d</t>
  </si>
  <si>
    <t>B1.1.3.7.e</t>
  </si>
  <si>
    <t>B1.1.3.7.f</t>
  </si>
  <si>
    <t>B1.1.5.4.a</t>
  </si>
  <si>
    <t>B1.1.7</t>
  </si>
  <si>
    <t>B3.3.a</t>
  </si>
  <si>
    <t>B3.3.b</t>
  </si>
  <si>
    <t>B.4.a</t>
  </si>
  <si>
    <t>B.4</t>
  </si>
  <si>
    <t>B.4.a.1</t>
  </si>
  <si>
    <t>B.4.a.2</t>
  </si>
  <si>
    <t>B.4.a.3</t>
  </si>
  <si>
    <t>B.4.a.4</t>
  </si>
  <si>
    <t>B.4.a.5</t>
  </si>
  <si>
    <t>B.4.a.6</t>
  </si>
  <si>
    <t>B.4.a.7</t>
  </si>
  <si>
    <t>B.4.1.1</t>
  </si>
  <si>
    <t>B.4.1.2</t>
  </si>
  <si>
    <t>B.4.1.3</t>
  </si>
  <si>
    <t>B.4.1.3.a</t>
  </si>
  <si>
    <t>B.4.1.6</t>
  </si>
  <si>
    <t>B.4.1.6.a</t>
  </si>
  <si>
    <t>B.4.1.6.b</t>
  </si>
  <si>
    <t>B.4.1.6.1</t>
  </si>
  <si>
    <t>B.4.1.6.2</t>
  </si>
  <si>
    <t>B.4.1.6.3</t>
  </si>
  <si>
    <t>B.44.3</t>
  </si>
  <si>
    <t>B.5</t>
  </si>
  <si>
    <t>B.5.a</t>
  </si>
  <si>
    <t>B.5.b</t>
  </si>
  <si>
    <t>B.5.10.1.a</t>
  </si>
  <si>
    <t>B.5.10.1.b</t>
  </si>
  <si>
    <t>B.5.13.1.a</t>
  </si>
  <si>
    <t>B.5.13.1.b</t>
  </si>
  <si>
    <t>B.5.13.1.c</t>
  </si>
  <si>
    <t>B.5.13.1.d</t>
  </si>
  <si>
    <t>B.5.13.1.e</t>
  </si>
  <si>
    <t>B.5.13.1.f</t>
  </si>
  <si>
    <t>B.5.10.1.3.a</t>
  </si>
  <si>
    <t>B.4.1.1.4</t>
  </si>
  <si>
    <t>B.4.1.6.4</t>
  </si>
  <si>
    <t>B.4.1.2.4</t>
  </si>
  <si>
    <t>B.4.1.3.4</t>
  </si>
  <si>
    <t>B.4.1.4.4</t>
  </si>
  <si>
    <t>B.5.1</t>
  </si>
  <si>
    <t>B.5.2</t>
  </si>
  <si>
    <t>B.5.3</t>
  </si>
  <si>
    <t>B.5.5</t>
  </si>
  <si>
    <t>B.5.6</t>
  </si>
  <si>
    <t>B.5.10.1.4.a</t>
  </si>
  <si>
    <t>B.5.10.1.4.b</t>
  </si>
  <si>
    <t>B.5.10.1.4.c</t>
  </si>
  <si>
    <t>B.5.10.1.4.d</t>
  </si>
  <si>
    <t>B.5.10.1.4.e</t>
  </si>
  <si>
    <t>B.5.10.1.4.f</t>
  </si>
  <si>
    <t>B5.10.4.a</t>
  </si>
  <si>
    <t>B.6</t>
  </si>
  <si>
    <t>B.6.2</t>
  </si>
  <si>
    <t>B.6.2.a</t>
  </si>
  <si>
    <t>B.6.3</t>
  </si>
  <si>
    <t>B.7</t>
  </si>
  <si>
    <t>B.7.1</t>
  </si>
  <si>
    <t>B.7.2</t>
  </si>
  <si>
    <t>B.7.3</t>
  </si>
  <si>
    <t>B.8</t>
  </si>
  <si>
    <t>B.8.1</t>
  </si>
  <si>
    <t>B.8.2</t>
  </si>
  <si>
    <t>B.8.3</t>
  </si>
  <si>
    <t>B.9</t>
  </si>
  <si>
    <t>B.9.1</t>
  </si>
  <si>
    <t>B.9.2</t>
  </si>
  <si>
    <t>B.10.3.1.3</t>
  </si>
  <si>
    <t>B.10.3.2.3</t>
  </si>
  <si>
    <t>B.10.3.2.4</t>
  </si>
  <si>
    <t>B.10.3.3.3</t>
  </si>
  <si>
    <t>B.10.3.4.3</t>
  </si>
  <si>
    <t>B.10.3.4.4</t>
  </si>
  <si>
    <t>B.10.3.4.4.a</t>
  </si>
  <si>
    <t>B.10.3.4.4.b</t>
  </si>
  <si>
    <t>B.10.3.4.5</t>
  </si>
  <si>
    <t>B.10.3.5.a</t>
  </si>
  <si>
    <t>B.10.7.4.5.a</t>
  </si>
  <si>
    <t>B.10.7.4.5.b</t>
  </si>
  <si>
    <t>B.10.6.5.a</t>
  </si>
  <si>
    <t>B.10.6.5.b</t>
  </si>
  <si>
    <t>B.10.6.6.a</t>
  </si>
  <si>
    <t>B.10.6.6.b</t>
  </si>
  <si>
    <t>B.10.6.7.a</t>
  </si>
  <si>
    <t>B.10.6.7.b</t>
  </si>
  <si>
    <t>B.10.6.9.g</t>
  </si>
  <si>
    <t>B.10.6.10.a</t>
  </si>
  <si>
    <t>B.10.6.10.b</t>
  </si>
  <si>
    <t>B.10.6.11.a</t>
  </si>
  <si>
    <t>B.10.6.11.b</t>
  </si>
  <si>
    <t>B.10.6.12.c</t>
  </si>
  <si>
    <t>B.10.6.13.a</t>
  </si>
  <si>
    <t>B.10.6.13.b</t>
  </si>
  <si>
    <t>B.10.6.14.a</t>
  </si>
  <si>
    <t>B.10.6.14.b</t>
  </si>
  <si>
    <t>B.10.6.15</t>
  </si>
  <si>
    <t>B.10.6.15.a</t>
  </si>
  <si>
    <t>B.10.6.15.b</t>
  </si>
  <si>
    <t>B.10.6.16</t>
  </si>
  <si>
    <t>B.10.6.16.a</t>
  </si>
  <si>
    <t>B.10.6.16.b</t>
  </si>
  <si>
    <t>B.10.6.16.c</t>
  </si>
  <si>
    <t>B.10.6.16.d</t>
  </si>
  <si>
    <t>B.10.6.16.e</t>
  </si>
  <si>
    <t>B.10.6.16.f</t>
  </si>
  <si>
    <t>B.10.6</t>
  </si>
  <si>
    <t>B.10.7</t>
  </si>
  <si>
    <t>B.10.7.1.a</t>
  </si>
  <si>
    <t>B.10.7.1.b</t>
  </si>
  <si>
    <t>B.10.7.1.c</t>
  </si>
  <si>
    <t>B.10.7.a</t>
  </si>
  <si>
    <t>B.10.7.4.9.a</t>
  </si>
  <si>
    <t>B.10.7.4.9.b</t>
  </si>
  <si>
    <t>B.10.7.4.9.c</t>
  </si>
  <si>
    <t>B.10.7.4.9.d</t>
  </si>
  <si>
    <t>B.10.7.4.9.e</t>
  </si>
  <si>
    <t>B.10.7.b</t>
  </si>
  <si>
    <t>B.10.7.c</t>
  </si>
  <si>
    <t>B.10.7.4.2.a</t>
  </si>
  <si>
    <t>B.10.7.4.2.b</t>
  </si>
  <si>
    <t>B.10.7.d</t>
  </si>
  <si>
    <t>B.10.7.4.4.a</t>
  </si>
  <si>
    <t>B.10.7.e</t>
  </si>
  <si>
    <t>B.10.7.e.1</t>
  </si>
  <si>
    <t>B.10.7.e.2</t>
  </si>
  <si>
    <t>B.10.7.f</t>
  </si>
  <si>
    <t>B.10.7.g</t>
  </si>
  <si>
    <t>B.10.7.4.10.a</t>
  </si>
  <si>
    <t>B.10.7.h</t>
  </si>
  <si>
    <t>B.10.7.4.11.a</t>
  </si>
  <si>
    <t>B.10.7.i</t>
  </si>
  <si>
    <t>B.10.7.i.1</t>
  </si>
  <si>
    <t>B.10.7.i.2</t>
  </si>
  <si>
    <t>B.10.7.j</t>
  </si>
  <si>
    <t>B.10.7.j.1</t>
  </si>
  <si>
    <t>B.10.7.j.2</t>
  </si>
  <si>
    <t>B.10.6.14.2.a</t>
  </si>
  <si>
    <t>B.10.6.14.2.b</t>
  </si>
  <si>
    <t>B.10.6.14.2.c</t>
  </si>
  <si>
    <t>B.10.6.14.2.d</t>
  </si>
  <si>
    <t>B.10.6.14.2.e</t>
  </si>
  <si>
    <t>B.11</t>
  </si>
  <si>
    <t>B.11.1.1</t>
  </si>
  <si>
    <t>B.11.1.2</t>
  </si>
  <si>
    <t>B.11.1.4</t>
  </si>
  <si>
    <t>B.11.2</t>
  </si>
  <si>
    <t>B.11.2.1</t>
  </si>
  <si>
    <t>B.11.2.2</t>
  </si>
  <si>
    <t>B.11.2.3</t>
  </si>
  <si>
    <t>B.11.2.4</t>
  </si>
  <si>
    <t>B.11.2.5</t>
  </si>
  <si>
    <t>B.11.2.5.a</t>
  </si>
  <si>
    <t>B.11.2.5.b</t>
  </si>
  <si>
    <t>B12.2.1.a</t>
  </si>
  <si>
    <t>B12.2.1.b</t>
  </si>
  <si>
    <t>B12.2.1.c</t>
  </si>
  <si>
    <t>B12.2.6.a</t>
  </si>
  <si>
    <t>B12.2.6.b</t>
  </si>
  <si>
    <t>B.13.4.a</t>
  </si>
  <si>
    <t>B.13.4.b</t>
  </si>
  <si>
    <t>B.13.4.c</t>
  </si>
  <si>
    <t>B.13.4.d</t>
  </si>
  <si>
    <t>B.13.4.e</t>
  </si>
  <si>
    <t>B.13.4.f</t>
  </si>
  <si>
    <t>B.13.4.g</t>
  </si>
  <si>
    <t>B14.3.a</t>
  </si>
  <si>
    <t>B.14.3.b</t>
  </si>
  <si>
    <t>B.14.3</t>
  </si>
  <si>
    <t>B.14</t>
  </si>
  <si>
    <t>B.14.1</t>
  </si>
  <si>
    <t>B.14.2</t>
  </si>
  <si>
    <t>B.14.2.a</t>
  </si>
  <si>
    <t>B.14.3.c</t>
  </si>
  <si>
    <t>B.15</t>
  </si>
  <si>
    <t>B.15.1</t>
  </si>
  <si>
    <t>B.15.1.1</t>
  </si>
  <si>
    <t>B.15.1.2</t>
  </si>
  <si>
    <t>B.15.1.3</t>
  </si>
  <si>
    <t>B.15.1.4.1</t>
  </si>
  <si>
    <t>B.15.1.4</t>
  </si>
  <si>
    <t>B.15.2</t>
  </si>
  <si>
    <t>B.15.2.1</t>
  </si>
  <si>
    <t>B.15.1.4.a</t>
  </si>
  <si>
    <t>B.15.2.a</t>
  </si>
  <si>
    <t>B.15.2.1.a</t>
  </si>
  <si>
    <t>B.15.2.1.b</t>
  </si>
  <si>
    <t>B.15.2.1.c</t>
  </si>
  <si>
    <t>B.15.2.2</t>
  </si>
  <si>
    <t>B.15.2.3</t>
  </si>
  <si>
    <t>B.15.2.4</t>
  </si>
  <si>
    <t>B.15.2.5</t>
  </si>
  <si>
    <t>B.15.2.6</t>
  </si>
  <si>
    <t>B.15.2.7</t>
  </si>
  <si>
    <t>B.15.2.7.1</t>
  </si>
  <si>
    <t>B.15.2.7. 2</t>
  </si>
  <si>
    <t>B.15.2.7.3</t>
  </si>
  <si>
    <t>B.15.2.7.4</t>
  </si>
  <si>
    <t>B.15.2.7.5</t>
  </si>
  <si>
    <t>B.15.2.7.6</t>
  </si>
  <si>
    <t>B.15.2.8</t>
  </si>
  <si>
    <t>B.15.3</t>
  </si>
  <si>
    <t>B.15.3.1</t>
  </si>
  <si>
    <t>B.15.3.1.4.1</t>
  </si>
  <si>
    <t>B.15.3.1.4.2</t>
  </si>
  <si>
    <t>B.15.3.1.4.3</t>
  </si>
  <si>
    <t>B.15.3.1.6</t>
  </si>
  <si>
    <t>B.15.3.1.1/ B.15.3.1.2</t>
  </si>
  <si>
    <t>B.15.3.1.5.1/ B.15.3.1.5.2</t>
  </si>
  <si>
    <t>B.15.3.2</t>
  </si>
  <si>
    <t>B.15.3.2.1</t>
  </si>
  <si>
    <t>B.15.3.2.2</t>
  </si>
  <si>
    <t>B.15.3.2.5/ B.15.3.2.6/ B.15.3.2.9/ B.15.3.2.12/ B.15.3.2.13</t>
  </si>
  <si>
    <t>B.15.3.2.3/ B.15.3.2.4/ B.15.3.2.7/ B.15.3.2.8</t>
  </si>
  <si>
    <t>B.15.3.2.10/ B.15.3.2.11</t>
  </si>
  <si>
    <t>B.15.3.3</t>
  </si>
  <si>
    <t>B.15.3.4</t>
  </si>
  <si>
    <t>B.15.2.4.a</t>
  </si>
  <si>
    <t>B.15.2.4.b</t>
  </si>
  <si>
    <t>B.15.2.4.c</t>
  </si>
  <si>
    <t>B.15.2.4.d</t>
  </si>
  <si>
    <t>B.15.2.4.e</t>
  </si>
  <si>
    <t>B.15.2.4.f</t>
  </si>
  <si>
    <t>B.15.2.5.a</t>
  </si>
  <si>
    <t>B.15.2.5.b</t>
  </si>
  <si>
    <t>B.15.2.6.a</t>
  </si>
  <si>
    <t>B.15.2.6.b</t>
  </si>
  <si>
    <t>B.15.2.6.c</t>
  </si>
  <si>
    <t>B.15.2.6.d</t>
  </si>
  <si>
    <t>B.15.2.6.e</t>
  </si>
  <si>
    <t>B.15.2.6.f</t>
  </si>
  <si>
    <t>B.15.2.6.g</t>
  </si>
  <si>
    <t>B.15.2.6.h</t>
  </si>
  <si>
    <t>B.15.2.6.i</t>
  </si>
  <si>
    <t>B.15.2.6.j</t>
  </si>
  <si>
    <t>B.15.2.6.k</t>
  </si>
  <si>
    <t>B.15.2.6.l</t>
  </si>
  <si>
    <t>B.15.2.6.m</t>
  </si>
  <si>
    <t>B.15.2.7.4.a</t>
  </si>
  <si>
    <t>B.15.2.7.4.b</t>
  </si>
  <si>
    <t>B.15.2.7.4.c</t>
  </si>
  <si>
    <t>B.15.2.7.4.d</t>
  </si>
  <si>
    <t>B.15.2.7.6.a</t>
  </si>
  <si>
    <t>B.15.2.8.a</t>
  </si>
  <si>
    <t>B.15.3.1.4.3.a</t>
  </si>
  <si>
    <t>B.15.3.1.6.a</t>
  </si>
  <si>
    <t>B.15.3.2.2.a</t>
  </si>
  <si>
    <t>B.15.3.4.a</t>
  </si>
  <si>
    <t>B.15.3.4.b</t>
  </si>
  <si>
    <t>B.15.3.4.c</t>
  </si>
  <si>
    <t>B16.1.1.1.a</t>
  </si>
  <si>
    <t>B16.1.1.1.b</t>
  </si>
  <si>
    <t>B16.1.1.2.a</t>
  </si>
  <si>
    <t>B16.1.1.2.b</t>
  </si>
  <si>
    <t>B16.1.1.2.c</t>
  </si>
  <si>
    <t>B16.1.1.3.a</t>
  </si>
  <si>
    <t>B16.1.1.3.b</t>
  </si>
  <si>
    <t>B16.1.1.3.c</t>
  </si>
  <si>
    <t>B16.1.2.1.a</t>
  </si>
  <si>
    <t>B16.1.2.1.b</t>
  </si>
  <si>
    <t>B16.1.2.2.a</t>
  </si>
  <si>
    <t>B16.1.6.3.4.a</t>
  </si>
  <si>
    <t>B16.1.6.3.4.b</t>
  </si>
  <si>
    <t>B16.1.6.3.6.a</t>
  </si>
  <si>
    <t>B16.1.6.3.6.b</t>
  </si>
  <si>
    <t>B16.1.6.3.6.c</t>
  </si>
  <si>
    <t>B16.1.8.a</t>
  </si>
  <si>
    <t>B16.1.8.b</t>
  </si>
  <si>
    <t>B16.1.8.d</t>
  </si>
  <si>
    <t>B16.1.8.e</t>
  </si>
  <si>
    <t>B16.1.8.f</t>
  </si>
  <si>
    <t>B16.1.8.g</t>
  </si>
  <si>
    <t>B16.1.8.h</t>
  </si>
  <si>
    <t>B16.1.8.i</t>
  </si>
  <si>
    <t>B16.1.8.j</t>
  </si>
  <si>
    <t>B16.1.8.k</t>
  </si>
  <si>
    <t>B16.1.8.l</t>
  </si>
  <si>
    <t>B16.1.8.m</t>
  </si>
  <si>
    <t>B16.1.8.n</t>
  </si>
  <si>
    <t>B16.1.8.o</t>
  </si>
  <si>
    <t>B16.1.8.p</t>
  </si>
  <si>
    <t>B.16.2.2.4.a</t>
  </si>
  <si>
    <t>B.16.2.2.4.b</t>
  </si>
  <si>
    <t>B.16.2.6.a</t>
  </si>
  <si>
    <t>B.16.2.6.3.c</t>
  </si>
  <si>
    <t>B.16.2.6.5.c</t>
  </si>
  <si>
    <t>B.16.2.6.5.d</t>
  </si>
  <si>
    <t>B.16.2.1.3.1.a</t>
  </si>
  <si>
    <t>B.16.2.7.1.a</t>
  </si>
  <si>
    <t>B.16.2.8.a</t>
  </si>
  <si>
    <t>B.16.2.8.b</t>
  </si>
  <si>
    <t>B.16.2.10.3.1.2.a</t>
  </si>
  <si>
    <t>B.16.2.11.1.a</t>
  </si>
  <si>
    <t>B.16.2.11.1.b</t>
  </si>
  <si>
    <t>B.16.2.11.3.m</t>
  </si>
  <si>
    <t>B.16.2.11.4.b</t>
  </si>
  <si>
    <t>B.16.2.11.5.a</t>
  </si>
  <si>
    <t>B.16.2.11.5.b</t>
  </si>
  <si>
    <t>B.16.2.11.6.a</t>
  </si>
  <si>
    <t>B.16.2.11.6.b</t>
  </si>
  <si>
    <t>B.16.2.11.7.a</t>
  </si>
  <si>
    <t>B.16.2.11.7.b</t>
  </si>
  <si>
    <t>B.16.2.11.8.f</t>
  </si>
  <si>
    <t>B.16.2.11.9</t>
  </si>
  <si>
    <t>B.16.2.11.9.a</t>
  </si>
  <si>
    <t>B.16.2.11.9.b</t>
  </si>
  <si>
    <t>B.16.2.11.10</t>
  </si>
  <si>
    <t>B.16.2.11.10.a</t>
  </si>
  <si>
    <t>B.16.2.11.10.b</t>
  </si>
  <si>
    <t>B.16.2.11.11</t>
  </si>
  <si>
    <t>B.16.2.11.11.a</t>
  </si>
  <si>
    <t>B.16.2.11.12</t>
  </si>
  <si>
    <t>B.16.2.11.12.a</t>
  </si>
  <si>
    <t>B.16.2.11.12.b</t>
  </si>
  <si>
    <t>B.16.2.11.12.c</t>
  </si>
  <si>
    <t>B.16.2.11.12.d</t>
  </si>
  <si>
    <t>B.16.3.3</t>
  </si>
  <si>
    <t>B.26.1.1.a</t>
  </si>
  <si>
    <t>B.26.1.1.b</t>
  </si>
  <si>
    <t>B.26.1.1.c</t>
  </si>
  <si>
    <t>B.27.1.4.a</t>
  </si>
  <si>
    <t>B.27.1.4.b</t>
  </si>
  <si>
    <t>B.27.1.4.c</t>
  </si>
  <si>
    <t>B.27.2.3</t>
  </si>
  <si>
    <t>B.27.2.4</t>
  </si>
  <si>
    <t>B.29.1.1</t>
  </si>
  <si>
    <t>B.17.1.2</t>
  </si>
  <si>
    <t>B.17.1.3</t>
  </si>
  <si>
    <t>B.18</t>
  </si>
  <si>
    <t>B.18.1</t>
  </si>
  <si>
    <t>B.18.2</t>
  </si>
  <si>
    <t>B.18.3</t>
  </si>
  <si>
    <t>B.18.4</t>
  </si>
  <si>
    <t>B.18.5</t>
  </si>
  <si>
    <t>B.18.6</t>
  </si>
  <si>
    <t>B.18.7</t>
  </si>
  <si>
    <t>B.21</t>
  </si>
  <si>
    <t>B.23</t>
  </si>
  <si>
    <t>B.25</t>
  </si>
  <si>
    <t>B.25.1</t>
  </si>
  <si>
    <t>B.25.2</t>
  </si>
  <si>
    <t>B.25.2.1</t>
  </si>
  <si>
    <t>B.25.2.1.e</t>
  </si>
  <si>
    <t>B.26</t>
  </si>
  <si>
    <t>B.26.1</t>
  </si>
  <si>
    <t>B.27</t>
  </si>
  <si>
    <t>B.27.1</t>
  </si>
  <si>
    <t>B.27.1.2.a</t>
  </si>
  <si>
    <t>B.27.2</t>
  </si>
  <si>
    <t>B.28</t>
  </si>
  <si>
    <t>B.28.3</t>
  </si>
  <si>
    <t>B.29</t>
  </si>
  <si>
    <t>B.29.1</t>
  </si>
  <si>
    <t>B.29.1.5</t>
  </si>
  <si>
    <t>B.29.1.7/B.29.2.4</t>
  </si>
  <si>
    <t>B.29.2</t>
  </si>
  <si>
    <t>B.29.3</t>
  </si>
  <si>
    <t>B.29.4</t>
  </si>
  <si>
    <t>B.29.a.1</t>
  </si>
  <si>
    <t>B.29.a.2</t>
  </si>
  <si>
    <t>B.29.a.3</t>
  </si>
  <si>
    <t>B.29.b.1</t>
  </si>
  <si>
    <t>B.29.b.2</t>
  </si>
  <si>
    <t>B.29.b.3</t>
  </si>
  <si>
    <t>B.29.b.4</t>
  </si>
  <si>
    <t>B.29.b.5</t>
  </si>
  <si>
    <t>B.29.b.6</t>
  </si>
  <si>
    <t>B.30.1.2.a</t>
  </si>
  <si>
    <t>B.30.1.2.a.1</t>
  </si>
  <si>
    <t>B.30.1.2.a.2</t>
  </si>
  <si>
    <t>B.30.1.2.a.3</t>
  </si>
  <si>
    <t>B30.5.1</t>
  </si>
  <si>
    <t>B30.5.2</t>
  </si>
  <si>
    <t>8.1.9.7</t>
  </si>
  <si>
    <t>B30.14.1</t>
  </si>
  <si>
    <t>B30.14.2</t>
  </si>
  <si>
    <t>B30.14.3</t>
  </si>
  <si>
    <t>B30.14.4</t>
  </si>
  <si>
    <t>B30.14.5</t>
  </si>
  <si>
    <t>B30.18.1</t>
  </si>
  <si>
    <t>C.1.f.1</t>
  </si>
  <si>
    <t>C.1.h.1</t>
  </si>
  <si>
    <t>C.1.w</t>
  </si>
  <si>
    <t>C.1.x</t>
  </si>
  <si>
    <t>C.3.a</t>
  </si>
  <si>
    <t>C.2.3.a</t>
  </si>
  <si>
    <t>E.3.3.a</t>
  </si>
  <si>
    <t>E.4.1.a</t>
  </si>
  <si>
    <t>E.4.2.a</t>
  </si>
  <si>
    <t>E.4.2.b</t>
  </si>
  <si>
    <t>F.1.1.d.1</t>
  </si>
  <si>
    <t>F.1.1.d.2</t>
  </si>
  <si>
    <t>F.1.1.d.3</t>
  </si>
  <si>
    <t>F.1.1.d.4</t>
  </si>
  <si>
    <t>F.1.1.d.5</t>
  </si>
  <si>
    <t>F.1.1.d.6</t>
  </si>
  <si>
    <t>F.1.1.i.1</t>
  </si>
  <si>
    <t>F.1.1.j.1</t>
  </si>
  <si>
    <t>F.1.1.j.2</t>
  </si>
  <si>
    <t>F.1.4.e.2</t>
  </si>
  <si>
    <t>F.1.4.h.1</t>
  </si>
  <si>
    <t>F.1.4.i.1</t>
  </si>
  <si>
    <t>F.1.5.1</t>
  </si>
  <si>
    <t>F.1.5.f</t>
  </si>
  <si>
    <t>F.2.g.3</t>
  </si>
  <si>
    <t>F.2.h.2</t>
  </si>
  <si>
    <t>F.4.c</t>
  </si>
  <si>
    <t>F.2.1.b.1</t>
  </si>
  <si>
    <t>F.2.1.b.2</t>
  </si>
  <si>
    <t>F.2.1.b.3</t>
  </si>
  <si>
    <t>F.2.1.b.4</t>
  </si>
  <si>
    <t>G.1.3.b.1</t>
  </si>
  <si>
    <t>G.1.3.b.iv.a</t>
  </si>
  <si>
    <t>G.1.3.b.iv.b</t>
  </si>
  <si>
    <t>G.1.3.b.iv.c</t>
  </si>
  <si>
    <t>G.3.2</t>
  </si>
  <si>
    <t>G.5.1</t>
  </si>
  <si>
    <t>H.3.1</t>
  </si>
  <si>
    <t>H.3.1.2</t>
  </si>
  <si>
    <t>H.3.1.3</t>
  </si>
  <si>
    <t>H.4.1</t>
  </si>
  <si>
    <t>H.4.2</t>
  </si>
  <si>
    <t>H.4.3</t>
  </si>
  <si>
    <t>H.4.4</t>
  </si>
  <si>
    <t>H.5.1</t>
  </si>
  <si>
    <t>H.7.1</t>
  </si>
  <si>
    <t>H.7.2</t>
  </si>
  <si>
    <t>H.9.3</t>
  </si>
  <si>
    <t>H.11.1</t>
  </si>
  <si>
    <t>H.11.2</t>
  </si>
  <si>
    <t>H.11.3</t>
  </si>
  <si>
    <t>H.11.4</t>
  </si>
  <si>
    <t>H.12.1</t>
  </si>
  <si>
    <t>H.12.2</t>
  </si>
  <si>
    <t>H.12.3</t>
  </si>
  <si>
    <t>H.12.4</t>
  </si>
  <si>
    <t>H.12.5</t>
  </si>
  <si>
    <t>H.12.6</t>
  </si>
  <si>
    <t>H.12.7</t>
  </si>
  <si>
    <t>H.15.a</t>
  </si>
  <si>
    <t>H.18.a</t>
  </si>
  <si>
    <t>H.19.a</t>
  </si>
  <si>
    <t>H.19.b</t>
  </si>
  <si>
    <t>H.19.c</t>
  </si>
  <si>
    <t>H.19.d</t>
  </si>
  <si>
    <t>H.19.e</t>
  </si>
  <si>
    <t>H.19.f</t>
  </si>
  <si>
    <t>N.5.a</t>
  </si>
  <si>
    <t>N.5.b</t>
  </si>
  <si>
    <t>N.5.c</t>
  </si>
  <si>
    <t>N.5.d</t>
  </si>
  <si>
    <t>N.15.a</t>
  </si>
  <si>
    <t>N.16.a</t>
  </si>
  <si>
    <t>N.16.b</t>
  </si>
  <si>
    <t>N.16.c</t>
  </si>
  <si>
    <t>N.16.d</t>
  </si>
  <si>
    <t>N.18.a</t>
  </si>
  <si>
    <t>N.19.a</t>
  </si>
  <si>
    <t>N.19.b</t>
  </si>
  <si>
    <t>A.3.7.2.a</t>
  </si>
  <si>
    <t>A.3.7.2.b</t>
  </si>
  <si>
    <t>A.3.7.2.c</t>
  </si>
  <si>
    <t>I.1.6.a</t>
  </si>
  <si>
    <t>I.2.1</t>
  </si>
  <si>
    <t>I.2.2</t>
  </si>
  <si>
    <t>I.2.8.a</t>
  </si>
  <si>
    <t>I.2.8.b</t>
  </si>
  <si>
    <t>I.2.9.a</t>
  </si>
  <si>
    <t>J.1.1.b.1</t>
  </si>
  <si>
    <t>J.1.5.a</t>
  </si>
  <si>
    <t>J.1.7.a</t>
  </si>
  <si>
    <t>J.1.7.b</t>
  </si>
  <si>
    <t>K.1.3.1</t>
  </si>
  <si>
    <t>K.1.3.2</t>
  </si>
  <si>
    <t>K.2.1.1.a</t>
  </si>
  <si>
    <t>K.2.1.1.b</t>
  </si>
  <si>
    <t>K.2.1.1.c</t>
  </si>
  <si>
    <t>K.2.3.2</t>
  </si>
  <si>
    <t>K.2.3.3</t>
  </si>
  <si>
    <t>K.2.3.4</t>
  </si>
  <si>
    <t>K.2.3.5</t>
  </si>
  <si>
    <t>M.1.5.2</t>
  </si>
  <si>
    <t>O.1</t>
  </si>
  <si>
    <t>O.1.1</t>
  </si>
  <si>
    <t>O.1.1.1</t>
  </si>
  <si>
    <t>O.1.1.1.1</t>
  </si>
  <si>
    <t>O.1.1.1.2</t>
  </si>
  <si>
    <t>O.1.1.2</t>
  </si>
  <si>
    <t>O.1.1.2.1</t>
  </si>
  <si>
    <t>O.1.1.2.2</t>
  </si>
  <si>
    <t>O.1.1.3</t>
  </si>
  <si>
    <t>O.1.1.3.1 / O.2.2.1.3</t>
  </si>
  <si>
    <t>O.1.1.3.2</t>
  </si>
  <si>
    <t>O.1.1.4</t>
  </si>
  <si>
    <t>O.1.1.4.1</t>
  </si>
  <si>
    <t>O.1.1.2.1.a</t>
  </si>
  <si>
    <t>O.1.1.2.1.b</t>
  </si>
  <si>
    <t>O.1.1.4.2</t>
  </si>
  <si>
    <t>O.2</t>
  </si>
  <si>
    <t>O.2.2.1.1.a</t>
  </si>
  <si>
    <t>O.2.2.1.1.b</t>
  </si>
  <si>
    <t>O.2.2.1.2.a</t>
  </si>
  <si>
    <t>O.2.2.1.2.b</t>
  </si>
  <si>
    <t>O.2.2.1.2.c</t>
  </si>
  <si>
    <t>O.2.2.1.2.d</t>
  </si>
  <si>
    <t>O.2.2.1.2.e</t>
  </si>
  <si>
    <t>O.2.3.1.a</t>
  </si>
  <si>
    <t>O.2.6.4</t>
  </si>
  <si>
    <t>O.2.7.1.a</t>
  </si>
  <si>
    <t>O.2.7.2.a</t>
  </si>
  <si>
    <t>O.2.7.2.b</t>
  </si>
  <si>
    <t>O.2.7.2.c</t>
  </si>
  <si>
    <t>O.2.8.4</t>
  </si>
  <si>
    <t>P.1.1.1</t>
  </si>
  <si>
    <t>P.1.2.1</t>
  </si>
  <si>
    <t>P.3.2.5.a</t>
  </si>
  <si>
    <t>P.3.2.5.b</t>
  </si>
  <si>
    <t>P.3.2.5.c</t>
  </si>
  <si>
    <t>P.3.2.5.d</t>
  </si>
  <si>
    <t>P.3.2.9</t>
  </si>
  <si>
    <t>P.3.2.9.a</t>
  </si>
  <si>
    <t>P.3.2.9.b</t>
  </si>
  <si>
    <t>P.3.2.9.c</t>
  </si>
  <si>
    <t>P.3.2.9.d</t>
  </si>
  <si>
    <t>P.3.3.a</t>
  </si>
  <si>
    <t>P.4.2.3.1.a</t>
  </si>
  <si>
    <t>P.4.2.1.3.a</t>
  </si>
  <si>
    <t>P.4.2.1.3.b</t>
  </si>
  <si>
    <t>P.4.2.3.5</t>
  </si>
  <si>
    <t>P.4.4.1.a</t>
  </si>
  <si>
    <t>P.4.4.1.b</t>
  </si>
  <si>
    <t>P.4.4.1.c</t>
  </si>
  <si>
    <t>P.4.4.1.4.a</t>
  </si>
  <si>
    <t>P.4.4.1.4.b</t>
  </si>
  <si>
    <t>P.4.4.1.4.c</t>
  </si>
  <si>
    <t>P.4.4.1.4.d</t>
  </si>
  <si>
    <t>P.4.4.1.4.e</t>
  </si>
  <si>
    <t>P.4.4.1.4.f</t>
  </si>
  <si>
    <t>P.4.4.1.4.g</t>
  </si>
  <si>
    <t>P.4.4.2.a</t>
  </si>
  <si>
    <t>P.4.4.3.a</t>
  </si>
  <si>
    <t>P.4.4.3.b</t>
  </si>
  <si>
    <t>P.4.4.3.c</t>
  </si>
  <si>
    <t>P.4.4.3.d</t>
  </si>
  <si>
    <t>P.4.4.3.e</t>
  </si>
  <si>
    <t>P.4.5.3.a</t>
  </si>
  <si>
    <t>P.4.5.4.a</t>
  </si>
  <si>
    <t>P.4.5.4.b</t>
  </si>
  <si>
    <t>P.4.5.4.c</t>
  </si>
  <si>
    <t>P.6.1.2.1.a</t>
  </si>
  <si>
    <t>P.6.1.2.2.a</t>
  </si>
  <si>
    <t>P.6.1.1.a</t>
  </si>
  <si>
    <t>P.6.3.a</t>
  </si>
  <si>
    <t>P.6.3.b</t>
  </si>
  <si>
    <t>P.9.4.a</t>
  </si>
  <si>
    <t>P.9.4.b</t>
  </si>
  <si>
    <t>P.9.4.c</t>
  </si>
  <si>
    <t>P.9.4.d</t>
  </si>
  <si>
    <t>P.10.1.a</t>
  </si>
  <si>
    <t>P.10.1.b</t>
  </si>
  <si>
    <t>P.10.1.c</t>
  </si>
  <si>
    <t>P.10.1.d</t>
  </si>
  <si>
    <t>P.10.1.e</t>
  </si>
  <si>
    <t>P.10.1.f</t>
  </si>
  <si>
    <t>P.12.a</t>
  </si>
  <si>
    <t>P.12.b</t>
  </si>
  <si>
    <t>P.12.c</t>
  </si>
  <si>
    <t>P.12.d</t>
  </si>
  <si>
    <t>P.12.e</t>
  </si>
  <si>
    <t>P.12.f</t>
  </si>
  <si>
    <t>P.12.g</t>
  </si>
  <si>
    <t>P.12.h</t>
  </si>
  <si>
    <t>P.12.i</t>
  </si>
  <si>
    <t>P.12.j</t>
  </si>
  <si>
    <t>P.12.k</t>
  </si>
  <si>
    <t>P.12.l</t>
  </si>
  <si>
    <t>P.12.m</t>
  </si>
  <si>
    <t>P.12.n</t>
  </si>
  <si>
    <t>P.12.o</t>
  </si>
  <si>
    <t>P.12.p</t>
  </si>
  <si>
    <t>P.12.q</t>
  </si>
  <si>
    <t>P.12.r</t>
  </si>
  <si>
    <t>P.12.s</t>
  </si>
  <si>
    <t>P.12.t</t>
  </si>
  <si>
    <t>P.12.u</t>
  </si>
  <si>
    <t>P.12.v</t>
  </si>
  <si>
    <t>P.12.w</t>
  </si>
  <si>
    <t>P.12.x</t>
  </si>
  <si>
    <t>P.12.y</t>
  </si>
  <si>
    <t>P.12.z</t>
  </si>
  <si>
    <t>P.12.z.a</t>
  </si>
  <si>
    <t>P.12.z.b</t>
  </si>
  <si>
    <t>P.5.1.a</t>
  </si>
  <si>
    <t>P.5.2.a</t>
  </si>
  <si>
    <t>P.5.2.b</t>
  </si>
  <si>
    <t>P.5.2.c</t>
  </si>
  <si>
    <t>P.5.2.d</t>
  </si>
  <si>
    <t>P.2.3.2.a</t>
  </si>
  <si>
    <t>P.2.3.2.b</t>
  </si>
  <si>
    <t>P.2.3.2.c</t>
  </si>
  <si>
    <t>P.2.3.3.a</t>
  </si>
  <si>
    <t>P.8.3.2.a</t>
  </si>
  <si>
    <t>P.8.3.2.b</t>
  </si>
  <si>
    <t>P.2.3.4.a</t>
  </si>
  <si>
    <t>P.2.3.4.b</t>
  </si>
  <si>
    <t>P.2.3.4.c</t>
  </si>
  <si>
    <t>P.2.3.4.d</t>
  </si>
  <si>
    <t>P.2.3.4.e</t>
  </si>
  <si>
    <t>H.9.a</t>
  </si>
  <si>
    <t>Any Public Private Mix (PP/NGO Support)</t>
  </si>
  <si>
    <t>16.1.1.1</t>
  </si>
  <si>
    <t>16.1.3.5</t>
  </si>
  <si>
    <t>16.1.4.3</t>
  </si>
  <si>
    <t>16.1.5.2.5</t>
  </si>
  <si>
    <t>Health Action Plans</t>
  </si>
  <si>
    <t>District - Plan as per DHAP/Aspirational District/Model Health District Plans.</t>
  </si>
  <si>
    <t>Preparatory phase : Development of district plan</t>
  </si>
  <si>
    <t>Monitoring &amp; Evaluation (Kala Azar)</t>
  </si>
  <si>
    <t>Tobacco Cessation Centre (TCC): Mobility support</t>
  </si>
  <si>
    <t>Mobility support for
Field activities for State MVCR Cell</t>
  </si>
  <si>
    <t>Any Other Mobility Expenses</t>
  </si>
  <si>
    <t xml:space="preserve">contingency support </t>
  </si>
  <si>
    <t>Tobacco Cessation Centre (TCC): Office Expenses</t>
  </si>
  <si>
    <t>State Tobacco Control Cell (STCC): Misc./Office Expenses</t>
  </si>
  <si>
    <t>Programme Administrative Costs</t>
  </si>
  <si>
    <t>Contingencies under NPPCF</t>
  </si>
  <si>
    <t>District Tobacco Control Cell (DTCC): Misc./Office Expenses</t>
  </si>
  <si>
    <t>Facility/Block</t>
  </si>
  <si>
    <t>IT Initiatives for strengthening Service Delivery</t>
  </si>
  <si>
    <t>Fixed tele- ophthalmic network unit in Got. Set up/ internet based ophthalmic consultation unit)</t>
  </si>
  <si>
    <t>Implementation of ANMOL (Excel Procurement)</t>
  </si>
  <si>
    <t>Supplementing cancer care Strategy / MRI</t>
  </si>
  <si>
    <t>Establishment of Cath Lab single plane</t>
  </si>
  <si>
    <t xml:space="preserve">Establishment of Linear Acclerator </t>
  </si>
  <si>
    <t>Drug ATM</t>
  </si>
  <si>
    <t>Establishment for early childhood development</t>
  </si>
  <si>
    <t>Implementation of essential invitro Diagnostic list</t>
  </si>
  <si>
    <t>Robotic Surgery System</t>
  </si>
  <si>
    <t>CSSD services to Apex Hospitals</t>
  </si>
  <si>
    <t>Strengthening of Poison Management at the hospital attached to Government Thanjavur Apex Hospital, Thanjavur</t>
  </si>
  <si>
    <t>Strengthening the Prevention &amp; Management of Liver Diseases by Hub &amp; Spoke Model with Govt. Rajaji Hospital, Madurai as the Hub and 15 Secondary care facilities as Spokes</t>
  </si>
  <si>
    <t>Strengthening of Communicable Diseases Hospital</t>
  </si>
  <si>
    <t>Establishment of Pulmonary Rehablitation Centre for Occupational Lung Diseases in Institute of Thoracic Medicine, Chetpet</t>
  </si>
  <si>
    <t>Strengthening of Stroke Management in hub Hospital, Tirunelveli and 10 secondary care spoke hospital</t>
  </si>
  <si>
    <t>Strengthening of  Comprehensive Emergency Care Services and Training Centre at Omandurar Hospital with 7 Secondary Care Spoke Hospitals by Hub and Spoke model</t>
  </si>
  <si>
    <t xml:space="preserve">Establishment of VPD surveillence Laboratary </t>
  </si>
  <si>
    <t>Establishment of Effluent Treatment Plant</t>
  </si>
  <si>
    <t>Strengthening of Comprehensive Emergency  Care at district hospital, Thanjavur as “ Hub” with 11 Secondary Care Hospitals as “Spokes”</t>
  </si>
  <si>
    <t>3.1.2.10.A</t>
  </si>
  <si>
    <t>C.7</t>
  </si>
  <si>
    <t>RI</t>
  </si>
  <si>
    <t>Operational cost of COVID-19 Vaccination</t>
  </si>
  <si>
    <t>C.7.1</t>
  </si>
  <si>
    <t>Enumeration &amp; Microplanning</t>
  </si>
  <si>
    <t>C.7.1.1</t>
  </si>
  <si>
    <t>Microplan Preparation (Hard-copies of micro-plan to be made available with vaccinator teams. Hard copies of due-lists to be available with vaccination team for crowd management/session management, and other incidental expenses for microplanning)</t>
  </si>
  <si>
    <t>C.7.2</t>
  </si>
  <si>
    <t>C.7.2.1</t>
  </si>
  <si>
    <t>Training for vaccinator, surveyor and social mobilizers (Immunization team comprising of 5/6 members designated at Vaccinator Officer and Vaccination Officer 1-4)</t>
  </si>
  <si>
    <t>C.7.3</t>
  </si>
  <si>
    <t>C.7.3.1</t>
  </si>
  <si>
    <t>TA for Alternate Vaccinator (Applicable for Vaccinator Officer Hired/Sourced from outside the Health Department/NHM)</t>
  </si>
  <si>
    <t>C.7.3.2</t>
  </si>
  <si>
    <t xml:space="preserve">Honararium for Alternate Vaccinator (Applicable for Vaccinator Officer Hired/Sourced from outside the Health Department/NHM) </t>
  </si>
  <si>
    <t>C.7.3.3</t>
  </si>
  <si>
    <t xml:space="preserve">TA for Social Mobilizers </t>
  </si>
  <si>
    <t>C.7.3.4</t>
  </si>
  <si>
    <t xml:space="preserve">TA and other costs for verifier (using Co-WIN) </t>
  </si>
  <si>
    <t>C.7.3.5</t>
  </si>
  <si>
    <t>TA for Non-health personnel for crowd management</t>
  </si>
  <si>
    <t>C.7.4</t>
  </si>
  <si>
    <t>Logistics &amp; PPE</t>
  </si>
  <si>
    <t>C.7.4.1</t>
  </si>
  <si>
    <t>Session logistics, water , disposable glass</t>
  </si>
  <si>
    <t>C.7.4.2</t>
  </si>
  <si>
    <t>Indelible Marker Pen, zipper bags, cotton roll, normal saline, stationery etc.</t>
  </si>
  <si>
    <t>C.7.4.3</t>
  </si>
  <si>
    <t>Hub Cutters (one per vaccinator)/Bleach/Hypochlorite Solution/Twin Bucket</t>
  </si>
  <si>
    <t>C.7.4.4</t>
  </si>
  <si>
    <t>Red, Yellow and Black Plastic bags</t>
  </si>
  <si>
    <t>C.7.4.5</t>
  </si>
  <si>
    <t>White and Blue puncture proof containers</t>
  </si>
  <si>
    <t>C.7.4.6</t>
  </si>
  <si>
    <t>AEFI kit and Anaphylaxis kit</t>
  </si>
  <si>
    <t>C.7.4.7</t>
  </si>
  <si>
    <t>Fooding during sessions for vaccinator team</t>
  </si>
  <si>
    <t>C.7.4.8</t>
  </si>
  <si>
    <t>Thermal scanner</t>
  </si>
  <si>
    <t>C.7.4.9</t>
  </si>
  <si>
    <t>Masks, gloves, face-shield for vaccinators and cold chain handlers and team</t>
  </si>
  <si>
    <t>C.7.4.10</t>
  </si>
  <si>
    <t xml:space="preserve">Sanitizer during sessions and at CCP </t>
  </si>
  <si>
    <t>C.7.4.11</t>
  </si>
  <si>
    <t>Bio-Medical Waste Management</t>
  </si>
  <si>
    <t>C.7.4.12</t>
  </si>
  <si>
    <t>Telephone and internet support for registration at session sites (Outreach)</t>
  </si>
  <si>
    <t>C.7.5</t>
  </si>
  <si>
    <t>Cold Chain &amp; Vaccine Distribution</t>
  </si>
  <si>
    <t>C.7.5.1</t>
  </si>
  <si>
    <t>Cold Chain Maintenance at District</t>
  </si>
  <si>
    <t>C.7.5.2</t>
  </si>
  <si>
    <t>Cold Chain Maintenance at RVS</t>
  </si>
  <si>
    <t>C.7.5.3</t>
  </si>
  <si>
    <t>Cold Chain Maintenance at SVS</t>
  </si>
  <si>
    <t>C.7.5.4</t>
  </si>
  <si>
    <t>POL for vaccine transportation</t>
  </si>
  <si>
    <t>C.7.5.5</t>
  </si>
  <si>
    <t>AVDs for last mile delivery of vaccine using common means of transport including boats, ponnies, camels, porters etc.</t>
  </si>
  <si>
    <t>C.7.5.6</t>
  </si>
  <si>
    <t>Hiring dry store space at District Store</t>
  </si>
  <si>
    <t>C.7.5.7</t>
  </si>
  <si>
    <t>Hiring dry store space at Regional Store</t>
  </si>
  <si>
    <t>C.7.5.8</t>
  </si>
  <si>
    <t>Hiring dry store space at State Store</t>
  </si>
  <si>
    <t>C.7.5.9</t>
  </si>
  <si>
    <t>Hiring of refrigerated van from private sector (SVS)</t>
  </si>
  <si>
    <t>C.7.5.10</t>
  </si>
  <si>
    <t>Hiring of private sector cold room</t>
  </si>
  <si>
    <t>C.7.5.11</t>
  </si>
  <si>
    <t>Loading and unloading at CCPs/DVS/RVS/SVS</t>
  </si>
  <si>
    <t>C.7.6</t>
  </si>
  <si>
    <t>IEC Activities</t>
  </si>
  <si>
    <t>C.7.6.1</t>
  </si>
  <si>
    <t>Printing of IEC Material (banner, Posters and Hoardings)</t>
  </si>
  <si>
    <t>C.7.6.2</t>
  </si>
  <si>
    <t>Launch ceremony at state level</t>
  </si>
  <si>
    <t>C.7.7</t>
  </si>
  <si>
    <t>Monitoring</t>
  </si>
  <si>
    <t>C.7.7.1</t>
  </si>
  <si>
    <t>C.7.7.2</t>
  </si>
  <si>
    <t>Honorarium for external Supervisors (Applicable for Hired Supervisors/Supervisors sourced from outside the Health Dept./NHM)</t>
  </si>
  <si>
    <t>C.7.7.3</t>
  </si>
  <si>
    <t>TA for  Supervisors</t>
  </si>
  <si>
    <t>C.7.8</t>
  </si>
  <si>
    <t>C.7.8.1</t>
  </si>
  <si>
    <t>Contingencies for unforeseen expenditure</t>
  </si>
  <si>
    <t>PIP Code</t>
  </si>
  <si>
    <t>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</si>
</sst>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 #,##0.00_ ;_ * \-#,##0.00_ ;_ * &quot;-&quot;??_ ;_ @_ "/>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9"/>
      <color theme="1"/>
      <name val="Verdana"/>
      <family val="2"/>
    </font>
    <font>
      <u/>
      <sz val="11"/>
      <color theme="10"/>
      <name val="Calibri"/>
      <family val="2"/>
    </font>
    <font>
      <sz val="12"/>
      <name val="Times New Roman"/>
      <family val="1"/>
    </font>
    <font>
      <sz val="11"/>
      <name val="Times New Roman"/>
      <family val="1"/>
    </font>
    <font>
      <b/>
      <sz val="12"/>
      <name val="Times New Roman"/>
      <family val="1"/>
    </font>
    <font>
      <b/>
      <sz val="10"/>
      <name val="Times New Roman"/>
      <family val="1"/>
    </font>
    <font>
      <sz val="10"/>
      <name val="Times New Roman"/>
      <family val="1"/>
    </font>
    <font>
      <sz val="10"/>
      <name val="Arial"/>
      <family val="2"/>
    </font>
    <font>
      <sz val="10"/>
      <color theme="1"/>
      <name val="Verdana"/>
      <family val="2"/>
    </font>
    <font>
      <sz val="10"/>
      <name val="Verdana"/>
      <family val="2"/>
    </font>
    <font>
      <b/>
      <sz val="10"/>
      <name val="Verdana"/>
      <family val="2"/>
    </font>
    <font>
      <i/>
      <sz val="10"/>
      <name val="Verdana"/>
      <family val="2"/>
    </font>
    <font>
      <b/>
      <sz val="10"/>
      <color theme="1"/>
      <name val="Verdana"/>
      <family val="2"/>
    </font>
    <font>
      <sz val="10"/>
      <color rgb="FF000000"/>
      <name val="Verdana"/>
      <family val="2"/>
    </font>
    <font>
      <sz val="10"/>
      <name val="Bookman Old Style"/>
      <family val="1"/>
    </font>
    <font>
      <b/>
      <sz val="10"/>
      <color theme="1"/>
      <name val="Bookman Old Style"/>
      <family val="1"/>
    </font>
    <font>
      <b/>
      <sz val="10"/>
      <name val="Bookman Old Style"/>
      <family val="1"/>
    </font>
    <font>
      <sz val="10"/>
      <color theme="1"/>
      <name val="Bookman Old Style"/>
      <family val="1"/>
    </font>
    <font>
      <b/>
      <u/>
      <sz val="10"/>
      <name val="Bookman Old Style"/>
      <family val="1"/>
    </font>
    <font>
      <b/>
      <sz val="11"/>
      <color theme="1"/>
      <name val="Cambria"/>
      <family val="1"/>
    </font>
    <font>
      <sz val="11"/>
      <color theme="1"/>
      <name val="Cambria"/>
      <family val="1"/>
    </font>
    <font>
      <sz val="9"/>
      <color theme="1"/>
      <name val="Calibri"/>
      <family val="2"/>
      <scheme val="minor"/>
    </font>
  </fonts>
  <fills count="20">
    <fill>
      <patternFill patternType="none"/>
    </fill>
    <fill>
      <patternFill patternType="gray125"/>
    </fill>
    <fill>
      <patternFill patternType="solid">
        <fgColor theme="5"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rgb="FF79E04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rgb="FFFF00FF"/>
        <bgColor indexed="64"/>
      </patternFill>
    </fill>
    <fill>
      <patternFill patternType="solid">
        <fgColor rgb="FF00FF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CCFF9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top/>
      <bottom style="thin">
        <color auto="1"/>
      </bottom>
      <diagonal/>
    </border>
  </borders>
  <cellStyleXfs count="124">
    <xf numFmtId="0" fontId="0" fillId="0" borderId="0"/>
    <xf numFmtId="0" fontId="9" fillId="0" borderId="0"/>
    <xf numFmtId="0" fontId="9" fillId="0" borderId="0"/>
    <xf numFmtId="0" fontId="10"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0" fontId="7"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5" fillId="0" borderId="0"/>
    <xf numFmtId="0" fontId="4" fillId="0" borderId="0"/>
    <xf numFmtId="0" fontId="4" fillId="0" borderId="0"/>
    <xf numFmtId="0" fontId="4" fillId="0" borderId="0"/>
    <xf numFmtId="43" fontId="9"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4" fontId="9" fillId="0" borderId="0" applyFont="0" applyFill="0" applyBorder="0" applyAlignment="0" applyProtection="0"/>
    <xf numFmtId="164" fontId="9" fillId="0" borderId="0" applyFont="0" applyFill="0" applyBorder="0" applyAlignment="0" applyProtection="0"/>
  </cellStyleXfs>
  <cellXfs count="1228">
    <xf numFmtId="0" fontId="0" fillId="0" borderId="0" xfId="0"/>
    <xf numFmtId="0" fontId="14" fillId="0" borderId="0" xfId="110" applyFont="1" applyAlignment="1" applyProtection="1">
      <alignment vertical="center"/>
      <protection locked="0"/>
    </xf>
    <xf numFmtId="43" fontId="13" fillId="0" borderId="1" xfId="6" applyFont="1" applyBorder="1" applyAlignment="1" applyProtection="1">
      <alignment horizontal="center" vertical="center" wrapText="1" readingOrder="1"/>
      <protection locked="0"/>
    </xf>
    <xf numFmtId="0" fontId="15" fillId="0" borderId="1" xfId="110" applyFont="1" applyBorder="1" applyAlignment="1" applyProtection="1">
      <alignment horizontal="left" vertical="center" wrapText="1" readingOrder="1"/>
      <protection locked="0"/>
    </xf>
    <xf numFmtId="43" fontId="13" fillId="0" borderId="1" xfId="6" applyFont="1" applyBorder="1" applyAlignment="1" applyProtection="1">
      <alignment horizontal="left" vertical="center" wrapText="1" readingOrder="1"/>
      <protection locked="0"/>
    </xf>
    <xf numFmtId="43" fontId="13" fillId="0" borderId="1" xfId="6" applyFont="1" applyBorder="1" applyAlignment="1" applyProtection="1">
      <alignment vertical="center" wrapText="1"/>
      <protection locked="0"/>
    </xf>
    <xf numFmtId="0" fontId="13" fillId="0" borderId="1" xfId="110" applyFont="1" applyBorder="1" applyAlignment="1" applyProtection="1">
      <alignment horizontal="left" vertical="center" wrapText="1" readingOrder="1"/>
      <protection locked="0"/>
    </xf>
    <xf numFmtId="0" fontId="15" fillId="0" borderId="1" xfId="110" applyFont="1" applyBorder="1" applyAlignment="1" applyProtection="1">
      <alignment horizontal="justify" vertical="center" wrapText="1" readingOrder="1"/>
      <protection locked="0"/>
    </xf>
    <xf numFmtId="0" fontId="13" fillId="0" borderId="1" xfId="110" applyFont="1" applyBorder="1" applyAlignment="1" applyProtection="1">
      <alignment horizontal="justify" vertical="center" wrapText="1" readingOrder="1"/>
      <protection locked="0"/>
    </xf>
    <xf numFmtId="43" fontId="16" fillId="0" borderId="0" xfId="6" applyFont="1" applyAlignment="1" applyProtection="1">
      <alignment horizontal="left" vertical="center"/>
      <protection locked="0"/>
    </xf>
    <xf numFmtId="43" fontId="14" fillId="0" borderId="0" xfId="6" applyFont="1" applyAlignment="1" applyProtection="1">
      <alignment vertical="center"/>
      <protection locked="0"/>
    </xf>
    <xf numFmtId="0" fontId="16" fillId="0" borderId="0" xfId="110" applyFont="1" applyAlignment="1" applyProtection="1">
      <alignment horizontal="left" vertical="center"/>
      <protection locked="0"/>
    </xf>
    <xf numFmtId="0" fontId="16" fillId="0" borderId="0" xfId="110" applyFont="1" applyAlignment="1" applyProtection="1">
      <alignment horizontal="justify" vertical="center"/>
      <protection locked="0"/>
    </xf>
    <xf numFmtId="43" fontId="17" fillId="0" borderId="0" xfId="6" applyFont="1" applyAlignment="1" applyProtection="1">
      <alignment horizontal="left" vertical="center"/>
      <protection locked="0"/>
    </xf>
    <xf numFmtId="0" fontId="17" fillId="0" borderId="0" xfId="110" applyFont="1" applyAlignment="1" applyProtection="1">
      <alignment horizontal="left" vertical="center"/>
      <protection locked="0"/>
    </xf>
    <xf numFmtId="0" fontId="17" fillId="0" borderId="0" xfId="110" applyFont="1" applyAlignment="1" applyProtection="1">
      <alignment vertical="center"/>
      <protection locked="0"/>
    </xf>
    <xf numFmtId="43" fontId="17" fillId="0" borderId="0" xfId="6" applyFont="1" applyAlignment="1" applyProtection="1">
      <alignment vertical="center"/>
      <protection locked="0"/>
    </xf>
    <xf numFmtId="43" fontId="13" fillId="0" borderId="1" xfId="6" applyFont="1" applyBorder="1" applyAlignment="1" applyProtection="1">
      <alignment horizontal="left" vertical="center" wrapText="1" readingOrder="1"/>
    </xf>
    <xf numFmtId="43" fontId="13" fillId="0" borderId="1" xfId="6" applyFont="1" applyBorder="1" applyAlignment="1" applyProtection="1">
      <alignment horizontal="center" vertical="center" wrapText="1" readingOrder="1"/>
    </xf>
    <xf numFmtId="0" fontId="15" fillId="0" borderId="2" xfId="110" quotePrefix="1" applyFont="1" applyBorder="1" applyAlignment="1" applyProtection="1">
      <alignment horizontal="center" vertical="center" wrapText="1" readingOrder="1"/>
      <protection locked="0"/>
    </xf>
    <xf numFmtId="43" fontId="15" fillId="0" borderId="2" xfId="6" quotePrefix="1" applyFont="1" applyBorder="1" applyAlignment="1" applyProtection="1">
      <alignment horizontal="center" vertical="center" wrapText="1" readingOrder="1"/>
      <protection locked="0"/>
    </xf>
    <xf numFmtId="43" fontId="15" fillId="0" borderId="1" xfId="6" quotePrefix="1" applyFont="1" applyBorder="1" applyAlignment="1" applyProtection="1">
      <alignment horizontal="center" vertical="center" wrapText="1" readingOrder="1"/>
      <protection locked="0"/>
    </xf>
    <xf numFmtId="2" fontId="20" fillId="0" borderId="0" xfId="1" applyNumberFormat="1" applyFont="1" applyFill="1" applyBorder="1" applyAlignment="1" applyProtection="1">
      <alignment horizontal="left" vertical="center" wrapText="1"/>
    </xf>
    <xf numFmtId="2" fontId="20" fillId="0" borderId="0" xfId="1" applyNumberFormat="1" applyFont="1" applyFill="1" applyBorder="1" applyAlignment="1" applyProtection="1">
      <alignment horizontal="center" vertical="center" wrapText="1"/>
    </xf>
    <xf numFmtId="164" fontId="20" fillId="0" borderId="0" xfId="111" applyFont="1" applyFill="1" applyBorder="1" applyAlignment="1" applyProtection="1">
      <alignment horizontal="center" vertical="center" wrapText="1"/>
    </xf>
    <xf numFmtId="0" fontId="20" fillId="0" borderId="0" xfId="1" applyNumberFormat="1" applyFont="1" applyFill="1" applyBorder="1" applyAlignment="1" applyProtection="1">
      <alignment horizontal="center" vertical="center" wrapText="1"/>
    </xf>
    <xf numFmtId="164" fontId="19" fillId="7" borderId="1" xfId="111" applyFont="1" applyFill="1" applyBorder="1" applyAlignment="1" applyProtection="1">
      <alignment horizontal="center" vertical="center" wrapText="1"/>
    </xf>
    <xf numFmtId="164" fontId="20" fillId="4" borderId="1" xfId="111" applyFont="1" applyFill="1" applyBorder="1" applyAlignment="1" applyProtection="1">
      <alignment horizontal="center" vertical="center" wrapText="1"/>
    </xf>
    <xf numFmtId="2" fontId="20" fillId="4" borderId="0" xfId="1" applyNumberFormat="1" applyFont="1" applyFill="1" applyBorder="1" applyAlignment="1" applyProtection="1">
      <alignment horizontal="left" vertical="center" wrapText="1"/>
    </xf>
    <xf numFmtId="164" fontId="21" fillId="10" borderId="1" xfId="111" applyFont="1" applyFill="1" applyBorder="1" applyAlignment="1" applyProtection="1">
      <alignment horizontal="center" vertical="center" wrapText="1"/>
    </xf>
    <xf numFmtId="2" fontId="21" fillId="10" borderId="1" xfId="1" applyNumberFormat="1" applyFont="1" applyFill="1" applyBorder="1" applyAlignment="1" applyProtection="1">
      <alignment horizontal="center" vertical="center" wrapText="1"/>
    </xf>
    <xf numFmtId="0" fontId="21" fillId="10" borderId="1" xfId="1" applyNumberFormat="1" applyFont="1" applyFill="1" applyBorder="1" applyAlignment="1" applyProtection="1">
      <alignment horizontal="center" vertical="center" wrapText="1"/>
    </xf>
    <xf numFmtId="2" fontId="21" fillId="10" borderId="1" xfId="1" applyNumberFormat="1" applyFont="1" applyFill="1" applyBorder="1" applyAlignment="1" applyProtection="1">
      <alignment horizontal="left" vertical="center" wrapText="1"/>
    </xf>
    <xf numFmtId="2" fontId="21" fillId="10" borderId="0" xfId="1" applyNumberFormat="1" applyFont="1" applyFill="1" applyBorder="1" applyAlignment="1" applyProtection="1">
      <alignment horizontal="left" vertical="center" wrapText="1"/>
    </xf>
    <xf numFmtId="2" fontId="21" fillId="10" borderId="0" xfId="1" applyNumberFormat="1" applyFont="1" applyFill="1" applyBorder="1" applyAlignment="1" applyProtection="1">
      <alignment horizontal="center" vertical="center" wrapText="1"/>
    </xf>
    <xf numFmtId="2" fontId="20" fillId="7" borderId="1" xfId="1" applyNumberFormat="1" applyFont="1" applyFill="1" applyBorder="1" applyAlignment="1" applyProtection="1">
      <alignment horizontal="center" vertical="center" wrapText="1"/>
    </xf>
    <xf numFmtId="0" fontId="20" fillId="7" borderId="1" xfId="1" applyNumberFormat="1" applyFont="1" applyFill="1" applyBorder="1" applyAlignment="1" applyProtection="1">
      <alignment horizontal="center" vertical="center" wrapText="1"/>
    </xf>
    <xf numFmtId="2" fontId="20" fillId="7" borderId="1" xfId="1" applyNumberFormat="1" applyFont="1" applyFill="1" applyBorder="1" applyAlignment="1" applyProtection="1">
      <alignment horizontal="left" vertical="center" wrapText="1"/>
    </xf>
    <xf numFmtId="164" fontId="20" fillId="7" borderId="1" xfId="111" applyFont="1" applyFill="1" applyBorder="1" applyAlignment="1" applyProtection="1">
      <alignment horizontal="center" vertical="center" wrapText="1"/>
    </xf>
    <xf numFmtId="2" fontId="20" fillId="7" borderId="0" xfId="1" applyNumberFormat="1" applyFont="1" applyFill="1" applyBorder="1" applyAlignment="1" applyProtection="1">
      <alignment horizontal="left" vertical="center" wrapText="1"/>
    </xf>
    <xf numFmtId="0" fontId="20" fillId="7" borderId="1" xfId="0" applyFont="1" applyFill="1" applyBorder="1" applyAlignment="1" applyProtection="1">
      <alignment horizontal="center" vertical="center" wrapText="1"/>
    </xf>
    <xf numFmtId="0" fontId="20" fillId="7" borderId="1" xfId="0" applyNumberFormat="1" applyFont="1" applyFill="1" applyBorder="1" applyAlignment="1" applyProtection="1">
      <alignment horizontal="center" vertical="center" wrapText="1"/>
    </xf>
    <xf numFmtId="0" fontId="20" fillId="7" borderId="1" xfId="0" applyFont="1" applyFill="1" applyBorder="1" applyAlignment="1" applyProtection="1">
      <alignment horizontal="left" vertical="center" wrapText="1"/>
    </xf>
    <xf numFmtId="0" fontId="19" fillId="9" borderId="1" xfId="10" applyFont="1" applyFill="1" applyBorder="1" applyAlignment="1" applyProtection="1">
      <alignment horizontal="center" vertical="center" wrapText="1"/>
    </xf>
    <xf numFmtId="0" fontId="19" fillId="9" borderId="1" xfId="10" applyNumberFormat="1" applyFont="1" applyFill="1" applyBorder="1" applyAlignment="1" applyProtection="1">
      <alignment horizontal="center" vertical="center" wrapText="1"/>
    </xf>
    <xf numFmtId="0" fontId="19" fillId="9" borderId="1" xfId="10" applyFont="1" applyFill="1" applyBorder="1" applyAlignment="1" applyProtection="1">
      <alignment horizontal="left" vertical="center" wrapText="1"/>
    </xf>
    <xf numFmtId="164" fontId="19" fillId="9" borderId="1" xfId="111" applyFont="1" applyFill="1" applyBorder="1" applyAlignment="1" applyProtection="1">
      <alignment horizontal="center" vertical="center" wrapText="1"/>
    </xf>
    <xf numFmtId="2" fontId="20" fillId="9" borderId="0" xfId="1" applyNumberFormat="1" applyFont="1" applyFill="1" applyBorder="1" applyAlignment="1" applyProtection="1">
      <alignment horizontal="left" vertical="center" wrapText="1"/>
    </xf>
    <xf numFmtId="0" fontId="20" fillId="9" borderId="1" xfId="0" applyFont="1" applyFill="1" applyBorder="1" applyAlignment="1" applyProtection="1">
      <alignment horizontal="center" vertical="center" wrapText="1"/>
    </xf>
    <xf numFmtId="0" fontId="20" fillId="9" borderId="1" xfId="0" applyNumberFormat="1" applyFont="1" applyFill="1" applyBorder="1" applyAlignment="1" applyProtection="1">
      <alignment horizontal="center" vertical="center" wrapText="1"/>
    </xf>
    <xf numFmtId="0" fontId="20" fillId="9" borderId="1" xfId="0" applyFont="1" applyFill="1" applyBorder="1" applyAlignment="1" applyProtection="1">
      <alignment horizontal="left" vertical="center" wrapText="1"/>
    </xf>
    <xf numFmtId="164" fontId="20" fillId="9" borderId="1" xfId="111" applyFont="1" applyFill="1" applyBorder="1" applyAlignment="1" applyProtection="1">
      <alignment horizontal="center" vertical="center" wrapText="1"/>
    </xf>
    <xf numFmtId="0" fontId="20" fillId="9" borderId="1" xfId="1" applyFont="1" applyFill="1" applyBorder="1" applyAlignment="1" applyProtection="1">
      <alignment horizontal="center" vertical="center" wrapText="1"/>
    </xf>
    <xf numFmtId="0" fontId="20" fillId="9" borderId="1" xfId="1" applyNumberFormat="1" applyFont="1" applyFill="1" applyBorder="1" applyAlignment="1" applyProtection="1">
      <alignment horizontal="center" vertical="center" wrapText="1"/>
    </xf>
    <xf numFmtId="0" fontId="20" fillId="9" borderId="1" xfId="1" applyFont="1" applyFill="1" applyBorder="1" applyAlignment="1" applyProtection="1">
      <alignment horizontal="left" vertical="center" wrapText="1"/>
    </xf>
    <xf numFmtId="2" fontId="20" fillId="9" borderId="1" xfId="1" applyNumberFormat="1" applyFont="1" applyFill="1" applyBorder="1" applyAlignment="1" applyProtection="1">
      <alignment horizontal="center" vertical="center" wrapText="1"/>
    </xf>
    <xf numFmtId="2" fontId="20" fillId="9" borderId="1" xfId="1" applyNumberFormat="1" applyFont="1" applyFill="1" applyBorder="1" applyAlignment="1" applyProtection="1">
      <alignment horizontal="left" vertical="center" wrapText="1"/>
    </xf>
    <xf numFmtId="0" fontId="20" fillId="4" borderId="1" xfId="0" applyFont="1" applyFill="1" applyBorder="1" applyAlignment="1" applyProtection="1">
      <alignment horizontal="center" vertical="center" wrapText="1"/>
    </xf>
    <xf numFmtId="0" fontId="20" fillId="4" borderId="1" xfId="0" applyNumberFormat="1" applyFont="1" applyFill="1" applyBorder="1" applyAlignment="1" applyProtection="1">
      <alignment horizontal="center" vertical="center" wrapText="1"/>
    </xf>
    <xf numFmtId="0" fontId="20" fillId="4" borderId="1" xfId="0" applyFont="1" applyFill="1" applyBorder="1" applyAlignment="1" applyProtection="1">
      <alignment horizontal="left" vertical="center" wrapText="1"/>
    </xf>
    <xf numFmtId="0" fontId="19" fillId="7" borderId="1" xfId="10" applyFont="1" applyFill="1" applyBorder="1" applyAlignment="1" applyProtection="1">
      <alignment horizontal="center" vertical="center" wrapText="1"/>
    </xf>
    <xf numFmtId="0" fontId="19" fillId="7" borderId="1" xfId="10" applyNumberFormat="1" applyFont="1" applyFill="1" applyBorder="1" applyAlignment="1" applyProtection="1">
      <alignment horizontal="center" vertical="center" wrapText="1"/>
    </xf>
    <xf numFmtId="0" fontId="19" fillId="7" borderId="1" xfId="10" applyFont="1" applyFill="1" applyBorder="1" applyAlignment="1" applyProtection="1">
      <alignment horizontal="left" vertical="center" wrapText="1"/>
    </xf>
    <xf numFmtId="0" fontId="19" fillId="7" borderId="1" xfId="13" applyFont="1" applyFill="1" applyBorder="1" applyAlignment="1" applyProtection="1">
      <alignment horizontal="center" vertical="center"/>
    </xf>
    <xf numFmtId="0" fontId="19" fillId="7" borderId="1" xfId="13" applyNumberFormat="1" applyFont="1" applyFill="1" applyBorder="1" applyAlignment="1" applyProtection="1">
      <alignment horizontal="center" vertical="center"/>
    </xf>
    <xf numFmtId="0" fontId="19" fillId="7" borderId="1" xfId="13" applyFont="1" applyFill="1" applyBorder="1" applyAlignment="1" applyProtection="1">
      <alignment horizontal="left" vertical="center" wrapText="1"/>
    </xf>
    <xf numFmtId="164" fontId="19" fillId="7" borderId="1" xfId="111" applyFont="1" applyFill="1" applyBorder="1" applyAlignment="1" applyProtection="1">
      <alignment horizontal="center" vertical="center"/>
    </xf>
    <xf numFmtId="49" fontId="20" fillId="7" borderId="1" xfId="1" applyNumberFormat="1" applyFont="1" applyFill="1" applyBorder="1" applyAlignment="1" applyProtection="1">
      <alignment horizontal="center" vertical="center" wrapText="1"/>
    </xf>
    <xf numFmtId="49" fontId="20" fillId="7" borderId="1" xfId="1" applyNumberFormat="1" applyFont="1" applyFill="1" applyBorder="1" applyAlignment="1" applyProtection="1">
      <alignment horizontal="left" vertical="center" wrapText="1"/>
    </xf>
    <xf numFmtId="0" fontId="19" fillId="7" borderId="1" xfId="121" applyFont="1" applyFill="1" applyBorder="1" applyAlignment="1">
      <alignment horizontal="center" vertical="center" wrapText="1"/>
    </xf>
    <xf numFmtId="0" fontId="19" fillId="7" borderId="1" xfId="121" applyNumberFormat="1" applyFont="1" applyFill="1" applyBorder="1" applyAlignment="1">
      <alignment horizontal="center" vertical="center" wrapText="1"/>
    </xf>
    <xf numFmtId="0" fontId="19" fillId="7" borderId="1" xfId="121" applyFont="1" applyFill="1" applyBorder="1" applyAlignment="1">
      <alignment horizontal="left" vertical="center" wrapText="1"/>
    </xf>
    <xf numFmtId="164" fontId="19" fillId="7" borderId="1" xfId="111" applyFont="1" applyFill="1" applyBorder="1" applyAlignment="1">
      <alignment horizontal="center" vertical="center" wrapText="1"/>
    </xf>
    <xf numFmtId="0" fontId="20" fillId="7" borderId="1" xfId="1" applyFont="1" applyFill="1" applyBorder="1" applyAlignment="1" applyProtection="1">
      <alignment horizontal="center" vertical="center" wrapText="1"/>
    </xf>
    <xf numFmtId="0" fontId="20" fillId="7" borderId="1" xfId="1" applyFont="1" applyFill="1" applyBorder="1" applyAlignment="1" applyProtection="1">
      <alignment horizontal="left" vertical="center" wrapText="1"/>
    </xf>
    <xf numFmtId="0" fontId="21" fillId="10" borderId="1" xfId="0" applyFont="1" applyFill="1" applyBorder="1" applyAlignment="1" applyProtection="1">
      <alignment horizontal="center" vertical="center" wrapText="1"/>
    </xf>
    <xf numFmtId="0" fontId="21" fillId="10" borderId="1" xfId="0" applyNumberFormat="1" applyFont="1" applyFill="1" applyBorder="1" applyAlignment="1" applyProtection="1">
      <alignment horizontal="center" vertical="center" wrapText="1"/>
    </xf>
    <xf numFmtId="0" fontId="21" fillId="10" borderId="1" xfId="0" applyFont="1" applyFill="1" applyBorder="1" applyAlignment="1" applyProtection="1">
      <alignment horizontal="left" vertical="center" wrapText="1"/>
    </xf>
    <xf numFmtId="2" fontId="21" fillId="2" borderId="1" xfId="1" applyNumberFormat="1" applyFont="1" applyFill="1" applyBorder="1" applyAlignment="1" applyProtection="1">
      <alignment horizontal="center" vertical="center" wrapText="1"/>
    </xf>
    <xf numFmtId="0" fontId="21" fillId="2" borderId="1" xfId="1" applyNumberFormat="1" applyFont="1" applyFill="1" applyBorder="1" applyAlignment="1" applyProtection="1">
      <alignment horizontal="center" vertical="center" wrapText="1"/>
    </xf>
    <xf numFmtId="2" fontId="21" fillId="2" borderId="1" xfId="1" applyNumberFormat="1" applyFont="1" applyFill="1" applyBorder="1" applyAlignment="1" applyProtection="1">
      <alignment horizontal="left" vertical="center" wrapText="1"/>
    </xf>
    <xf numFmtId="164" fontId="21" fillId="2" borderId="1" xfId="111" applyFont="1" applyFill="1" applyBorder="1" applyAlignment="1" applyProtection="1">
      <alignment horizontal="center" vertical="center" wrapText="1"/>
    </xf>
    <xf numFmtId="2" fontId="21" fillId="2" borderId="0" xfId="1" applyNumberFormat="1" applyFont="1" applyFill="1" applyBorder="1" applyAlignment="1" applyProtection="1">
      <alignment horizontal="center" vertical="center" wrapText="1"/>
    </xf>
    <xf numFmtId="0" fontId="21" fillId="10" borderId="0" xfId="0" applyFont="1" applyFill="1" applyBorder="1" applyAlignment="1">
      <alignment vertical="center"/>
    </xf>
    <xf numFmtId="2" fontId="21" fillId="8" borderId="1" xfId="1" applyNumberFormat="1" applyFont="1" applyFill="1" applyBorder="1" applyAlignment="1" applyProtection="1">
      <alignment horizontal="center" vertical="center" wrapText="1"/>
    </xf>
    <xf numFmtId="0" fontId="21" fillId="8" borderId="1" xfId="1" applyNumberFormat="1" applyFont="1" applyFill="1" applyBorder="1" applyAlignment="1" applyProtection="1">
      <alignment horizontal="center" vertical="center" wrapText="1"/>
    </xf>
    <xf numFmtId="2" fontId="21" fillId="8" borderId="1" xfId="1" applyNumberFormat="1" applyFont="1" applyFill="1" applyBorder="1" applyAlignment="1" applyProtection="1">
      <alignment horizontal="left" vertical="center" wrapText="1"/>
    </xf>
    <xf numFmtId="164" fontId="21" fillId="8" borderId="1" xfId="111" applyFont="1" applyFill="1" applyBorder="1" applyAlignment="1" applyProtection="1">
      <alignment horizontal="center" vertical="center" wrapText="1"/>
    </xf>
    <xf numFmtId="2" fontId="21" fillId="8" borderId="0" xfId="1" applyNumberFormat="1" applyFont="1" applyFill="1" applyBorder="1" applyAlignment="1" applyProtection="1">
      <alignment horizontal="center" vertical="center" wrapText="1"/>
    </xf>
    <xf numFmtId="2" fontId="21" fillId="8" borderId="0" xfId="1" applyNumberFormat="1" applyFont="1" applyFill="1" applyBorder="1" applyAlignment="1" applyProtection="1">
      <alignment horizontal="left" vertical="center" wrapText="1"/>
    </xf>
    <xf numFmtId="0" fontId="21" fillId="8" borderId="1" xfId="0" applyFont="1" applyFill="1" applyBorder="1" applyAlignment="1" applyProtection="1">
      <alignment horizontal="center" vertical="center" wrapText="1"/>
    </xf>
    <xf numFmtId="0" fontId="21" fillId="8" borderId="1" xfId="0" applyNumberFormat="1" applyFont="1" applyFill="1" applyBorder="1" applyAlignment="1" applyProtection="1">
      <alignment horizontal="center" vertical="center" wrapText="1"/>
    </xf>
    <xf numFmtId="0" fontId="21" fillId="8" borderId="1" xfId="0" applyFont="1" applyFill="1" applyBorder="1" applyAlignment="1" applyProtection="1">
      <alignment horizontal="left" vertical="center" wrapText="1"/>
    </xf>
    <xf numFmtId="0" fontId="23" fillId="8" borderId="1" xfId="11" applyFont="1" applyFill="1" applyBorder="1" applyAlignment="1" applyProtection="1">
      <alignment horizontal="center" vertical="center"/>
    </xf>
    <xf numFmtId="0" fontId="23" fillId="8" borderId="1" xfId="11" applyNumberFormat="1" applyFont="1" applyFill="1" applyBorder="1" applyAlignment="1" applyProtection="1">
      <alignment horizontal="center" vertical="center"/>
    </xf>
    <xf numFmtId="0" fontId="23" fillId="8" borderId="1" xfId="11" applyFont="1" applyFill="1" applyBorder="1" applyAlignment="1" applyProtection="1">
      <alignment horizontal="left" vertical="center" wrapText="1"/>
    </xf>
    <xf numFmtId="164" fontId="23" fillId="8" borderId="1" xfId="111" applyFont="1" applyFill="1" applyBorder="1" applyAlignment="1" applyProtection="1">
      <alignment horizontal="center" vertical="center"/>
    </xf>
    <xf numFmtId="0" fontId="21" fillId="8" borderId="0" xfId="1" applyFont="1" applyFill="1" applyBorder="1" applyAlignment="1" applyProtection="1">
      <alignment horizontal="left" vertical="center" wrapText="1"/>
    </xf>
    <xf numFmtId="0" fontId="21" fillId="8" borderId="0" xfId="1" applyNumberFormat="1" applyFont="1" applyFill="1" applyBorder="1" applyAlignment="1" applyProtection="1">
      <alignment horizontal="center" vertical="center" wrapText="1"/>
    </xf>
    <xf numFmtId="164" fontId="21" fillId="8" borderId="0" xfId="111" applyFont="1" applyFill="1" applyBorder="1" applyAlignment="1" applyProtection="1">
      <alignment horizontal="center" vertical="center" wrapText="1"/>
    </xf>
    <xf numFmtId="49" fontId="21" fillId="8" borderId="1" xfId="1" applyNumberFormat="1" applyFont="1" applyFill="1" applyBorder="1" applyAlignment="1" applyProtection="1">
      <alignment horizontal="center" vertical="center" wrapText="1"/>
    </xf>
    <xf numFmtId="49" fontId="21" fillId="8" borderId="1" xfId="1" applyNumberFormat="1" applyFont="1" applyFill="1" applyBorder="1" applyAlignment="1" applyProtection="1">
      <alignment horizontal="left" vertical="center" wrapText="1"/>
    </xf>
    <xf numFmtId="0" fontId="21" fillId="8" borderId="1" xfId="10" applyFont="1" applyFill="1" applyBorder="1" applyAlignment="1" applyProtection="1">
      <alignment horizontal="center" vertical="center" wrapText="1"/>
    </xf>
    <xf numFmtId="0" fontId="21" fillId="8" borderId="1" xfId="10" applyNumberFormat="1" applyFont="1" applyFill="1" applyBorder="1" applyAlignment="1" applyProtection="1">
      <alignment horizontal="center" vertical="center" wrapText="1"/>
    </xf>
    <xf numFmtId="0" fontId="21" fillId="8" borderId="1" xfId="10" applyFont="1" applyFill="1" applyBorder="1" applyAlignment="1" applyProtection="1">
      <alignment horizontal="left" vertical="center" wrapText="1"/>
    </xf>
    <xf numFmtId="0" fontId="21" fillId="8" borderId="1" xfId="16" applyFont="1" applyFill="1" applyBorder="1" applyAlignment="1" applyProtection="1">
      <alignment horizontal="center" vertical="center" wrapText="1"/>
    </xf>
    <xf numFmtId="0" fontId="21" fillId="8" borderId="1" xfId="16" applyNumberFormat="1" applyFont="1" applyFill="1" applyBorder="1" applyAlignment="1" applyProtection="1">
      <alignment horizontal="center" vertical="center" wrapText="1"/>
    </xf>
    <xf numFmtId="0" fontId="21" fillId="8" borderId="1" xfId="16" applyFont="1" applyFill="1" applyBorder="1" applyAlignment="1" applyProtection="1">
      <alignment horizontal="left" vertical="center" wrapText="1"/>
    </xf>
    <xf numFmtId="0" fontId="21" fillId="8" borderId="0" xfId="0" applyFont="1" applyFill="1" applyBorder="1" applyProtection="1"/>
    <xf numFmtId="0" fontId="23" fillId="8" borderId="1" xfId="1" applyFont="1" applyFill="1" applyBorder="1" applyAlignment="1" applyProtection="1">
      <alignment horizontal="center" vertical="center" wrapText="1"/>
    </xf>
    <xf numFmtId="0" fontId="23" fillId="8" borderId="1" xfId="1" applyNumberFormat="1" applyFont="1" applyFill="1" applyBorder="1" applyAlignment="1" applyProtection="1">
      <alignment horizontal="center" vertical="center" wrapText="1"/>
    </xf>
    <xf numFmtId="0" fontId="23" fillId="8" borderId="1" xfId="1" applyFont="1" applyFill="1" applyBorder="1" applyAlignment="1" applyProtection="1">
      <alignment horizontal="left" vertical="center" wrapText="1"/>
    </xf>
    <xf numFmtId="164" fontId="23" fillId="8" borderId="1" xfId="111" applyFont="1" applyFill="1" applyBorder="1" applyAlignment="1" applyProtection="1">
      <alignment horizontal="center" vertical="center" wrapText="1"/>
    </xf>
    <xf numFmtId="0" fontId="21" fillId="8" borderId="1" xfId="1" applyFont="1" applyFill="1" applyBorder="1" applyAlignment="1" applyProtection="1">
      <alignment horizontal="center" vertical="center" wrapText="1"/>
    </xf>
    <xf numFmtId="0" fontId="21" fillId="8" borderId="1" xfId="1" applyFont="1" applyFill="1" applyBorder="1" applyAlignment="1" applyProtection="1">
      <alignment horizontal="left" vertical="center" wrapText="1"/>
    </xf>
    <xf numFmtId="0" fontId="23" fillId="8" borderId="1" xfId="10" applyFont="1" applyFill="1" applyBorder="1" applyAlignment="1" applyProtection="1">
      <alignment horizontal="center" vertical="center" wrapText="1"/>
    </xf>
    <xf numFmtId="0" fontId="23" fillId="8" borderId="1" xfId="10" applyNumberFormat="1" applyFont="1" applyFill="1" applyBorder="1" applyAlignment="1" applyProtection="1">
      <alignment horizontal="center" vertical="center" wrapText="1"/>
    </xf>
    <xf numFmtId="0" fontId="23" fillId="8" borderId="1" xfId="10" applyFont="1" applyFill="1" applyBorder="1" applyAlignment="1" applyProtection="1">
      <alignment horizontal="left" vertical="center" wrapText="1"/>
    </xf>
    <xf numFmtId="0" fontId="21" fillId="8" borderId="0" xfId="0" applyFont="1" applyFill="1" applyBorder="1" applyAlignment="1">
      <alignment vertical="center"/>
    </xf>
    <xf numFmtId="0" fontId="23" fillId="8" borderId="1" xfId="12" applyFont="1" applyFill="1" applyBorder="1" applyAlignment="1" applyProtection="1">
      <alignment horizontal="center" vertical="center" wrapText="1"/>
    </xf>
    <xf numFmtId="0" fontId="23" fillId="8" borderId="1" xfId="12" applyNumberFormat="1" applyFont="1" applyFill="1" applyBorder="1" applyAlignment="1" applyProtection="1">
      <alignment horizontal="center" vertical="center" wrapText="1"/>
    </xf>
    <xf numFmtId="0" fontId="23" fillId="8" borderId="1" xfId="12" applyFont="1" applyFill="1" applyBorder="1" applyAlignment="1" applyProtection="1">
      <alignment horizontal="left" vertical="center" wrapText="1"/>
    </xf>
    <xf numFmtId="0" fontId="23" fillId="8" borderId="1" xfId="12" applyFont="1" applyFill="1" applyBorder="1" applyAlignment="1" applyProtection="1">
      <alignment horizontal="center" vertical="center"/>
    </xf>
    <xf numFmtId="0" fontId="23" fillId="8" borderId="1" xfId="12" applyNumberFormat="1" applyFont="1" applyFill="1" applyBorder="1" applyAlignment="1" applyProtection="1">
      <alignment horizontal="center" vertical="center"/>
    </xf>
    <xf numFmtId="49" fontId="23" fillId="8" borderId="1" xfId="12" applyNumberFormat="1" applyFont="1" applyFill="1" applyBorder="1" applyAlignment="1" applyProtection="1">
      <alignment horizontal="center" vertical="center" wrapText="1"/>
    </xf>
    <xf numFmtId="49" fontId="23" fillId="8" borderId="1" xfId="12" applyNumberFormat="1" applyFont="1" applyFill="1" applyBorder="1" applyAlignment="1" applyProtection="1">
      <alignment horizontal="left" vertical="center" wrapText="1"/>
    </xf>
    <xf numFmtId="0" fontId="21" fillId="8" borderId="1" xfId="1" applyFont="1" applyFill="1" applyBorder="1" applyAlignment="1">
      <alignment horizontal="center" vertical="center" wrapText="1"/>
    </xf>
    <xf numFmtId="0" fontId="21" fillId="8" borderId="1" xfId="1" applyNumberFormat="1" applyFont="1" applyFill="1" applyBorder="1" applyAlignment="1">
      <alignment horizontal="center" vertical="center" wrapText="1"/>
    </xf>
    <xf numFmtId="0" fontId="21" fillId="8" borderId="1" xfId="1" applyFont="1" applyFill="1" applyBorder="1" applyAlignment="1">
      <alignment horizontal="left" vertical="center" wrapText="1"/>
    </xf>
    <xf numFmtId="164" fontId="21" fillId="8" borderId="1" xfId="111" applyFont="1" applyFill="1" applyBorder="1" applyAlignment="1">
      <alignment horizontal="center" vertical="center" wrapText="1"/>
    </xf>
    <xf numFmtId="2" fontId="20" fillId="9" borderId="0" xfId="1" applyNumberFormat="1" applyFont="1" applyFill="1" applyBorder="1" applyAlignment="1" applyProtection="1">
      <alignment horizontal="center" vertical="center" wrapText="1"/>
    </xf>
    <xf numFmtId="0" fontId="25" fillId="0" borderId="0" xfId="1" applyFont="1" applyFill="1" applyAlignment="1">
      <alignment vertical="center"/>
    </xf>
    <xf numFmtId="164" fontId="25" fillId="0" borderId="0" xfId="111" applyFont="1" applyFill="1" applyAlignment="1">
      <alignment vertical="center"/>
    </xf>
    <xf numFmtId="2" fontId="26" fillId="0" borderId="0" xfId="1" applyNumberFormat="1" applyFont="1" applyFill="1" applyBorder="1" applyAlignment="1" applyProtection="1">
      <alignment horizontal="center" vertical="center" wrapText="1"/>
    </xf>
    <xf numFmtId="164" fontId="26" fillId="0" borderId="0" xfId="111" applyFont="1" applyFill="1" applyBorder="1" applyAlignment="1" applyProtection="1">
      <alignment horizontal="center" vertical="center" wrapText="1"/>
    </xf>
    <xf numFmtId="0" fontId="27" fillId="10" borderId="1" xfId="1" applyFont="1" applyFill="1" applyBorder="1" applyAlignment="1" applyProtection="1">
      <alignment horizontal="center" vertical="center"/>
    </xf>
    <xf numFmtId="0" fontId="27" fillId="10" borderId="1" xfId="1" applyFont="1" applyFill="1" applyBorder="1" applyAlignment="1" applyProtection="1">
      <alignment horizontal="left" vertical="center" wrapText="1"/>
    </xf>
    <xf numFmtId="164" fontId="27" fillId="10" borderId="1" xfId="111" applyFont="1" applyFill="1" applyBorder="1" applyAlignment="1" applyProtection="1">
      <alignment horizontal="center" vertical="center"/>
    </xf>
    <xf numFmtId="0" fontId="27" fillId="10" borderId="0" xfId="1" applyFont="1" applyFill="1" applyBorder="1" applyAlignment="1" applyProtection="1">
      <alignment vertical="center"/>
    </xf>
    <xf numFmtId="164" fontId="27" fillId="10" borderId="0" xfId="111" applyFont="1" applyFill="1" applyBorder="1" applyAlignment="1" applyProtection="1">
      <alignment vertical="center"/>
    </xf>
    <xf numFmtId="0" fontId="27" fillId="11" borderId="1" xfId="0" applyFont="1" applyFill="1" applyBorder="1" applyAlignment="1" applyProtection="1">
      <alignment horizontal="center" vertical="center" wrapText="1"/>
    </xf>
    <xf numFmtId="0" fontId="27" fillId="11" borderId="1" xfId="0" applyFont="1" applyFill="1" applyBorder="1" applyAlignment="1" applyProtection="1">
      <alignment horizontal="left" vertical="center" wrapText="1"/>
    </xf>
    <xf numFmtId="164" fontId="27" fillId="11" borderId="1" xfId="111" applyFont="1" applyFill="1" applyBorder="1" applyAlignment="1" applyProtection="1">
      <alignment horizontal="center" vertical="center" wrapText="1"/>
    </xf>
    <xf numFmtId="0" fontId="27" fillId="11" borderId="0" xfId="1" applyFont="1" applyFill="1" applyBorder="1" applyAlignment="1" applyProtection="1">
      <alignment vertical="center"/>
    </xf>
    <xf numFmtId="164" fontId="27" fillId="11" borderId="0" xfId="111" applyFont="1" applyFill="1" applyBorder="1" applyAlignment="1" applyProtection="1">
      <alignment vertical="center"/>
    </xf>
    <xf numFmtId="0" fontId="25" fillId="0" borderId="0" xfId="1" applyFont="1" applyFill="1" applyBorder="1" applyAlignment="1">
      <alignment vertical="center"/>
    </xf>
    <xf numFmtId="164" fontId="25" fillId="0" borderId="0" xfId="111" applyFont="1" applyFill="1" applyBorder="1" applyAlignment="1">
      <alignment vertical="center"/>
    </xf>
    <xf numFmtId="0" fontId="27" fillId="11" borderId="1" xfId="1" applyFont="1" applyFill="1" applyBorder="1" applyAlignment="1" applyProtection="1">
      <alignment horizontal="center" vertical="center"/>
    </xf>
    <xf numFmtId="0" fontId="27" fillId="11" borderId="1" xfId="1" applyFont="1" applyFill="1" applyBorder="1" applyAlignment="1" applyProtection="1">
      <alignment horizontal="left" vertical="center" wrapText="1"/>
    </xf>
    <xf numFmtId="0" fontId="25" fillId="0" borderId="0" xfId="1" applyFont="1" applyFill="1" applyBorder="1" applyAlignment="1">
      <alignment horizontal="center" vertical="center"/>
    </xf>
    <xf numFmtId="2" fontId="25" fillId="0" borderId="0" xfId="1" applyNumberFormat="1" applyFont="1" applyFill="1" applyBorder="1" applyAlignment="1" applyProtection="1">
      <alignment horizontal="left" vertical="center" wrapText="1"/>
    </xf>
    <xf numFmtId="0" fontId="25" fillId="0" borderId="0" xfId="1" applyFont="1" applyFill="1" applyAlignment="1">
      <alignment horizontal="center" vertical="center"/>
    </xf>
    <xf numFmtId="0" fontId="26" fillId="11" borderId="1" xfId="10" applyFont="1" applyFill="1" applyBorder="1" applyAlignment="1">
      <alignment horizontal="center" vertical="center" wrapText="1"/>
    </xf>
    <xf numFmtId="0" fontId="26" fillId="11" borderId="1" xfId="10" applyFont="1" applyFill="1" applyBorder="1" applyAlignment="1">
      <alignment horizontal="left" vertical="center" wrapText="1"/>
    </xf>
    <xf numFmtId="0" fontId="27" fillId="11" borderId="1" xfId="10" applyFont="1" applyFill="1" applyBorder="1" applyAlignment="1" applyProtection="1">
      <alignment horizontal="center" vertical="center" wrapText="1"/>
    </xf>
    <xf numFmtId="0" fontId="27" fillId="11" borderId="1" xfId="10" applyFont="1" applyFill="1" applyBorder="1" applyAlignment="1" applyProtection="1">
      <alignment horizontal="left" vertical="center" wrapText="1"/>
    </xf>
    <xf numFmtId="0" fontId="27" fillId="11" borderId="1" xfId="1" applyFont="1" applyFill="1" applyBorder="1" applyAlignment="1" applyProtection="1">
      <alignment horizontal="center" vertical="center" wrapText="1"/>
    </xf>
    <xf numFmtId="0" fontId="27" fillId="11" borderId="1" xfId="10" applyFont="1" applyFill="1" applyBorder="1" applyAlignment="1">
      <alignment horizontal="center" vertical="center" wrapText="1"/>
    </xf>
    <xf numFmtId="0" fontId="27" fillId="11" borderId="1" xfId="10" applyFont="1" applyFill="1" applyBorder="1" applyAlignment="1">
      <alignment horizontal="left" vertical="center" wrapText="1"/>
    </xf>
    <xf numFmtId="0" fontId="27" fillId="11" borderId="0" xfId="1" applyFont="1" applyFill="1" applyBorder="1" applyAlignment="1">
      <alignment vertical="center"/>
    </xf>
    <xf numFmtId="164" fontId="27" fillId="11" borderId="0" xfId="111" applyFont="1" applyFill="1" applyBorder="1" applyAlignment="1">
      <alignment vertical="center"/>
    </xf>
    <xf numFmtId="0" fontId="28" fillId="11" borderId="1" xfId="10" applyFont="1" applyFill="1" applyBorder="1" applyAlignment="1" applyProtection="1">
      <alignment horizontal="center" vertical="center" wrapText="1"/>
    </xf>
    <xf numFmtId="0" fontId="28" fillId="11" borderId="1" xfId="10" applyFont="1" applyFill="1" applyBorder="1" applyAlignment="1" applyProtection="1">
      <alignment horizontal="left" vertical="center" wrapText="1"/>
    </xf>
    <xf numFmtId="164" fontId="28" fillId="11" borderId="1" xfId="111" applyFont="1" applyFill="1" applyBorder="1" applyAlignment="1" applyProtection="1">
      <alignment horizontal="center" vertical="center" wrapText="1"/>
    </xf>
    <xf numFmtId="0" fontId="26" fillId="11" borderId="1" xfId="10" applyFont="1" applyFill="1" applyBorder="1" applyAlignment="1" applyProtection="1">
      <alignment horizontal="center" vertical="center" wrapText="1"/>
    </xf>
    <xf numFmtId="0" fontId="26" fillId="11" borderId="1" xfId="10" applyFont="1" applyFill="1" applyBorder="1" applyAlignment="1" applyProtection="1">
      <alignment horizontal="left" vertical="center" wrapText="1"/>
    </xf>
    <xf numFmtId="164" fontId="26" fillId="11" borderId="1" xfId="111" applyFont="1" applyFill="1" applyBorder="1" applyAlignment="1" applyProtection="1">
      <alignment horizontal="center" vertical="center" wrapText="1"/>
    </xf>
    <xf numFmtId="0" fontId="25" fillId="7" borderId="1" xfId="0" applyFont="1" applyFill="1" applyBorder="1" applyAlignment="1" applyProtection="1">
      <alignment horizontal="center" vertical="center" wrapText="1"/>
    </xf>
    <xf numFmtId="0" fontId="25" fillId="7" borderId="1" xfId="0" applyFont="1" applyFill="1" applyBorder="1" applyAlignment="1" applyProtection="1">
      <alignment horizontal="left" vertical="center" wrapText="1"/>
    </xf>
    <xf numFmtId="164" fontId="25" fillId="7" borderId="1" xfId="111" applyFont="1" applyFill="1" applyBorder="1" applyAlignment="1" applyProtection="1">
      <alignment horizontal="center" vertical="center" wrapText="1"/>
    </xf>
    <xf numFmtId="0" fontId="25" fillId="7" borderId="0" xfId="1" applyFont="1" applyFill="1" applyBorder="1" applyAlignment="1">
      <alignment vertical="center"/>
    </xf>
    <xf numFmtId="164" fontId="25" fillId="7" borderId="0" xfId="111" applyFont="1" applyFill="1" applyBorder="1" applyAlignment="1">
      <alignment vertical="center"/>
    </xf>
    <xf numFmtId="0" fontId="25" fillId="7" borderId="1" xfId="0" applyFont="1" applyFill="1" applyBorder="1" applyAlignment="1">
      <alignment horizontal="center" vertical="center" wrapText="1"/>
    </xf>
    <xf numFmtId="0" fontId="25" fillId="7" borderId="1" xfId="0" applyFont="1" applyFill="1" applyBorder="1" applyAlignment="1">
      <alignment horizontal="left" vertical="center" wrapText="1"/>
    </xf>
    <xf numFmtId="164" fontId="25" fillId="7" borderId="1" xfId="111" applyFont="1" applyFill="1" applyBorder="1" applyAlignment="1">
      <alignment horizontal="center" vertical="center" wrapText="1"/>
    </xf>
    <xf numFmtId="0" fontId="28" fillId="7" borderId="1" xfId="10" applyFont="1" applyFill="1" applyBorder="1" applyAlignment="1" applyProtection="1">
      <alignment horizontal="center" vertical="center" wrapText="1"/>
    </xf>
    <xf numFmtId="0" fontId="28" fillId="7" borderId="1" xfId="10" applyFont="1" applyFill="1" applyBorder="1" applyAlignment="1" applyProtection="1">
      <alignment horizontal="left" vertical="center" wrapText="1"/>
    </xf>
    <xf numFmtId="164" fontId="28" fillId="7" borderId="1" xfId="111" applyFont="1" applyFill="1" applyBorder="1" applyAlignment="1" applyProtection="1">
      <alignment horizontal="center" vertical="center" wrapText="1"/>
    </xf>
    <xf numFmtId="0" fontId="27" fillId="7" borderId="0" xfId="1" applyFont="1" applyFill="1" applyBorder="1" applyAlignment="1">
      <alignment vertical="center"/>
    </xf>
    <xf numFmtId="164" fontId="27" fillId="7" borderId="0" xfId="111" applyFont="1" applyFill="1" applyBorder="1" applyAlignment="1">
      <alignment vertical="center"/>
    </xf>
    <xf numFmtId="0" fontId="25" fillId="12" borderId="1" xfId="0" applyFont="1" applyFill="1" applyBorder="1" applyAlignment="1" applyProtection="1">
      <alignment horizontal="center" vertical="center" wrapText="1"/>
    </xf>
    <xf numFmtId="0" fontId="25" fillId="12" borderId="1" xfId="0" applyFont="1" applyFill="1" applyBorder="1" applyAlignment="1" applyProtection="1">
      <alignment horizontal="left" vertical="center" wrapText="1"/>
    </xf>
    <xf numFmtId="164" fontId="25" fillId="12" borderId="1" xfId="111" applyFont="1" applyFill="1" applyBorder="1" applyAlignment="1" applyProtection="1">
      <alignment horizontal="center" vertical="center" wrapText="1"/>
    </xf>
    <xf numFmtId="0" fontId="25" fillId="4" borderId="1" xfId="0" applyFont="1" applyFill="1" applyBorder="1" applyAlignment="1" applyProtection="1">
      <alignment horizontal="center" vertical="center" wrapText="1"/>
    </xf>
    <xf numFmtId="0" fontId="25" fillId="4" borderId="1" xfId="0" applyFont="1" applyFill="1" applyBorder="1" applyAlignment="1" applyProtection="1">
      <alignment horizontal="left" vertical="center" wrapText="1"/>
    </xf>
    <xf numFmtId="164" fontId="25" fillId="4" borderId="1" xfId="111" applyFont="1" applyFill="1" applyBorder="1" applyAlignment="1" applyProtection="1">
      <alignment horizontal="center" vertical="center" wrapText="1"/>
    </xf>
    <xf numFmtId="0" fontId="27" fillId="4" borderId="0" xfId="1" applyFont="1" applyFill="1" applyBorder="1" applyAlignment="1">
      <alignment vertical="center"/>
    </xf>
    <xf numFmtId="164" fontId="27" fillId="4" borderId="0" xfId="111" applyFont="1" applyFill="1" applyBorder="1" applyAlignment="1">
      <alignment vertical="center"/>
    </xf>
    <xf numFmtId="0" fontId="25" fillId="9" borderId="1" xfId="0" applyFont="1" applyFill="1" applyBorder="1" applyAlignment="1" applyProtection="1">
      <alignment horizontal="center" vertical="center" wrapText="1"/>
    </xf>
    <xf numFmtId="0" fontId="25" fillId="9" borderId="1" xfId="0" applyFont="1" applyFill="1" applyBorder="1" applyAlignment="1" applyProtection="1">
      <alignment horizontal="left" vertical="center" wrapText="1"/>
    </xf>
    <xf numFmtId="164" fontId="25" fillId="9" borderId="1" xfId="111" applyFont="1" applyFill="1" applyBorder="1" applyAlignment="1" applyProtection="1">
      <alignment horizontal="center" vertical="center" wrapText="1"/>
    </xf>
    <xf numFmtId="0" fontId="27" fillId="9" borderId="0" xfId="1" applyFont="1" applyFill="1" applyBorder="1" applyAlignment="1">
      <alignment vertical="center"/>
    </xf>
    <xf numFmtId="164" fontId="27" fillId="9" borderId="0" xfId="111" applyFont="1" applyFill="1" applyBorder="1" applyAlignment="1">
      <alignment vertical="center"/>
    </xf>
    <xf numFmtId="0" fontId="25" fillId="9" borderId="0" xfId="1" applyFont="1" applyFill="1" applyBorder="1" applyAlignment="1">
      <alignment vertical="center"/>
    </xf>
    <xf numFmtId="164" fontId="25" fillId="9" borderId="0" xfId="111" applyFont="1" applyFill="1" applyBorder="1" applyAlignment="1">
      <alignment vertical="center"/>
    </xf>
    <xf numFmtId="0" fontId="25" fillId="4" borderId="1" xfId="0" applyFont="1" applyFill="1" applyBorder="1" applyAlignment="1">
      <alignment horizontal="center" vertical="center" wrapText="1"/>
    </xf>
    <xf numFmtId="0" fontId="25" fillId="4" borderId="1" xfId="0" applyFont="1" applyFill="1" applyBorder="1" applyAlignment="1">
      <alignment horizontal="left" vertical="center" wrapText="1"/>
    </xf>
    <xf numFmtId="164" fontId="25" fillId="4" borderId="1" xfId="111" applyFont="1" applyFill="1" applyBorder="1" applyAlignment="1">
      <alignment horizontal="center" vertical="center" wrapText="1"/>
    </xf>
    <xf numFmtId="0" fontId="25" fillId="9" borderId="1" xfId="0" applyFont="1" applyFill="1" applyBorder="1" applyAlignment="1">
      <alignment horizontal="center" vertical="center" wrapText="1"/>
    </xf>
    <xf numFmtId="164" fontId="27" fillId="4" borderId="0" xfId="1" applyNumberFormat="1" applyFont="1" applyFill="1" applyBorder="1" applyAlignment="1">
      <alignment vertical="center"/>
    </xf>
    <xf numFmtId="0" fontId="28" fillId="9" borderId="1" xfId="10" applyFont="1" applyFill="1" applyBorder="1" applyAlignment="1">
      <alignment horizontal="center" vertical="center" wrapText="1"/>
    </xf>
    <xf numFmtId="0" fontId="28" fillId="9" borderId="1" xfId="10" applyFont="1" applyFill="1" applyBorder="1" applyAlignment="1">
      <alignment horizontal="left" vertical="center" wrapText="1"/>
    </xf>
    <xf numFmtId="164" fontId="28" fillId="9" borderId="1" xfId="111" applyFont="1" applyFill="1" applyBorder="1" applyAlignment="1">
      <alignment horizontal="center" vertical="center" wrapText="1"/>
    </xf>
    <xf numFmtId="0" fontId="27" fillId="13" borderId="0" xfId="1" applyFont="1" applyFill="1" applyBorder="1" applyAlignment="1" applyProtection="1">
      <alignment vertical="center"/>
    </xf>
    <xf numFmtId="164" fontId="27" fillId="13" borderId="0" xfId="111" applyFont="1" applyFill="1" applyBorder="1" applyAlignment="1" applyProtection="1">
      <alignment vertical="center"/>
    </xf>
    <xf numFmtId="0" fontId="27" fillId="6" borderId="0" xfId="1" applyFont="1" applyFill="1" applyBorder="1" applyAlignment="1" applyProtection="1">
      <alignment vertical="center"/>
    </xf>
    <xf numFmtId="164" fontId="27" fillId="6" borderId="0" xfId="111" applyFont="1" applyFill="1" applyBorder="1" applyAlignment="1" applyProtection="1">
      <alignment vertical="center"/>
    </xf>
    <xf numFmtId="0" fontId="27" fillId="6" borderId="1" xfId="1" applyFont="1" applyFill="1" applyBorder="1" applyAlignment="1" applyProtection="1">
      <alignment horizontal="center" vertical="center"/>
    </xf>
    <xf numFmtId="0" fontId="27" fillId="6" borderId="1" xfId="1" applyFont="1" applyFill="1" applyBorder="1" applyAlignment="1" applyProtection="1">
      <alignment horizontal="left" vertical="center" wrapText="1"/>
    </xf>
    <xf numFmtId="164" fontId="27" fillId="6" borderId="1" xfId="111" applyFont="1" applyFill="1" applyBorder="1" applyAlignment="1" applyProtection="1">
      <alignment horizontal="center" vertical="center"/>
    </xf>
    <xf numFmtId="0" fontId="27" fillId="7" borderId="0" xfId="1" applyFont="1" applyFill="1" applyBorder="1" applyAlignment="1" applyProtection="1">
      <alignment vertical="center"/>
    </xf>
    <xf numFmtId="164" fontId="27" fillId="7" borderId="0" xfId="111" applyFont="1" applyFill="1" applyBorder="1" applyAlignment="1" applyProtection="1">
      <alignment vertical="center"/>
    </xf>
    <xf numFmtId="0" fontId="25" fillId="7" borderId="1" xfId="1" applyFont="1" applyFill="1" applyBorder="1" applyAlignment="1" applyProtection="1">
      <alignment horizontal="center" vertical="center" wrapText="1"/>
    </xf>
    <xf numFmtId="0" fontId="25" fillId="7" borderId="1" xfId="1" applyFont="1" applyFill="1" applyBorder="1" applyAlignment="1" applyProtection="1">
      <alignment horizontal="left" vertical="center" wrapText="1"/>
    </xf>
    <xf numFmtId="0" fontId="25" fillId="7" borderId="1" xfId="10" applyFont="1" applyFill="1" applyBorder="1" applyAlignment="1" applyProtection="1">
      <alignment horizontal="center" vertical="center" wrapText="1"/>
    </xf>
    <xf numFmtId="0" fontId="25" fillId="7" borderId="1" xfId="10" applyFont="1" applyFill="1" applyBorder="1" applyAlignment="1" applyProtection="1">
      <alignment horizontal="left" vertical="center" wrapText="1"/>
    </xf>
    <xf numFmtId="0" fontId="25" fillId="7" borderId="1" xfId="1" applyFont="1" applyFill="1" applyBorder="1" applyAlignment="1" applyProtection="1">
      <alignment horizontal="center" vertical="center"/>
    </xf>
    <xf numFmtId="164" fontId="25" fillId="7" borderId="1" xfId="111" applyFont="1" applyFill="1" applyBorder="1" applyAlignment="1" applyProtection="1">
      <alignment horizontal="center" vertical="center"/>
    </xf>
    <xf numFmtId="0" fontId="25" fillId="9" borderId="1" xfId="10" applyFont="1" applyFill="1" applyBorder="1" applyAlignment="1" applyProtection="1">
      <alignment horizontal="center" vertical="center" wrapText="1"/>
    </xf>
    <xf numFmtId="0" fontId="25" fillId="9" borderId="1" xfId="10" applyFont="1" applyFill="1" applyBorder="1" applyAlignment="1" applyProtection="1">
      <alignment horizontal="left" vertical="center" wrapText="1"/>
    </xf>
    <xf numFmtId="0" fontId="27" fillId="9" borderId="0" xfId="1" applyFont="1" applyFill="1" applyBorder="1" applyAlignment="1" applyProtection="1">
      <alignment vertical="center"/>
    </xf>
    <xf numFmtId="164" fontId="27" fillId="9" borderId="0" xfId="111" applyFont="1" applyFill="1" applyBorder="1" applyAlignment="1" applyProtection="1">
      <alignment vertical="center"/>
    </xf>
    <xf numFmtId="0" fontId="25" fillId="4" borderId="0" xfId="1" applyFont="1" applyFill="1" applyBorder="1" applyAlignment="1" applyProtection="1">
      <alignment vertical="center"/>
    </xf>
    <xf numFmtId="164" fontId="25" fillId="4" borderId="0" xfId="111" applyFont="1" applyFill="1" applyBorder="1" applyAlignment="1" applyProtection="1">
      <alignment vertical="center"/>
    </xf>
    <xf numFmtId="0" fontId="27" fillId="4" borderId="0" xfId="1" applyFont="1" applyFill="1" applyBorder="1" applyAlignment="1" applyProtection="1">
      <alignment vertical="center"/>
    </xf>
    <xf numFmtId="164" fontId="27" fillId="4" borderId="0" xfId="111" applyFont="1" applyFill="1" applyBorder="1" applyAlignment="1" applyProtection="1">
      <alignment vertical="center"/>
    </xf>
    <xf numFmtId="0" fontId="25" fillId="12" borderId="0" xfId="1" applyFont="1" applyFill="1" applyBorder="1" applyAlignment="1" applyProtection="1">
      <alignment vertical="center"/>
    </xf>
    <xf numFmtId="164" fontId="25" fillId="12" borderId="0" xfId="111" applyFont="1" applyFill="1" applyBorder="1" applyAlignment="1" applyProtection="1">
      <alignment vertical="center"/>
    </xf>
    <xf numFmtId="0" fontId="27" fillId="12" borderId="0" xfId="1" applyFont="1" applyFill="1" applyBorder="1" applyAlignment="1" applyProtection="1">
      <alignment vertical="center"/>
    </xf>
    <xf numFmtId="164" fontId="27" fillId="12" borderId="0" xfId="111" applyFont="1" applyFill="1" applyBorder="1" applyAlignment="1" applyProtection="1">
      <alignment vertical="center"/>
    </xf>
    <xf numFmtId="0" fontId="28" fillId="9" borderId="1" xfId="10" applyFont="1" applyFill="1" applyBorder="1" applyAlignment="1" applyProtection="1">
      <alignment horizontal="center" vertical="center" wrapText="1"/>
    </xf>
    <xf numFmtId="0" fontId="28" fillId="9" borderId="1" xfId="10" applyFont="1" applyFill="1" applyBorder="1" applyAlignment="1" applyProtection="1">
      <alignment horizontal="left" vertical="center" wrapText="1"/>
    </xf>
    <xf numFmtId="164" fontId="28" fillId="9" borderId="1" xfId="111" applyFont="1" applyFill="1" applyBorder="1" applyAlignment="1" applyProtection="1">
      <alignment horizontal="center" vertical="center" wrapText="1"/>
    </xf>
    <xf numFmtId="0" fontId="25" fillId="9" borderId="0" xfId="1" applyFont="1" applyFill="1" applyBorder="1" applyAlignment="1" applyProtection="1">
      <alignment vertical="center"/>
    </xf>
    <xf numFmtId="164" fontId="25" fillId="9" borderId="0" xfId="111" applyFont="1" applyFill="1" applyBorder="1" applyAlignment="1" applyProtection="1">
      <alignment vertical="center"/>
    </xf>
    <xf numFmtId="0" fontId="25" fillId="13" borderId="1" xfId="0" applyFont="1" applyFill="1" applyBorder="1" applyAlignment="1" applyProtection="1">
      <alignment horizontal="center" vertical="center" wrapText="1"/>
    </xf>
    <xf numFmtId="0" fontId="25" fillId="13" borderId="1" xfId="0" applyFont="1" applyFill="1" applyBorder="1" applyAlignment="1" applyProtection="1">
      <alignment horizontal="left" vertical="center" wrapText="1"/>
    </xf>
    <xf numFmtId="0" fontId="26" fillId="9" borderId="0" xfId="1" applyFont="1" applyFill="1" applyBorder="1" applyAlignment="1">
      <alignment vertical="center"/>
    </xf>
    <xf numFmtId="164" fontId="26" fillId="9" borderId="0" xfId="111" applyFont="1" applyFill="1" applyBorder="1" applyAlignment="1">
      <alignment vertical="center"/>
    </xf>
    <xf numFmtId="0" fontId="28" fillId="4" borderId="1" xfId="10" applyFont="1" applyFill="1" applyBorder="1" applyAlignment="1" applyProtection="1">
      <alignment horizontal="center" vertical="center" wrapText="1"/>
    </xf>
    <xf numFmtId="0" fontId="28" fillId="4" borderId="1" xfId="10" applyFont="1" applyFill="1" applyBorder="1" applyAlignment="1" applyProtection="1">
      <alignment horizontal="left" vertical="center" wrapText="1"/>
    </xf>
    <xf numFmtId="164" fontId="28" fillId="4" borderId="1" xfId="111" applyFont="1" applyFill="1" applyBorder="1" applyAlignment="1" applyProtection="1">
      <alignment horizontal="center" vertical="center" wrapText="1"/>
    </xf>
    <xf numFmtId="0" fontId="28" fillId="9" borderId="1" xfId="0" applyFont="1" applyFill="1" applyBorder="1" applyAlignment="1" applyProtection="1">
      <alignment horizontal="center" vertical="center" wrapText="1"/>
    </xf>
    <xf numFmtId="0" fontId="28" fillId="9" borderId="1" xfId="0" applyFont="1" applyFill="1" applyBorder="1" applyAlignment="1" applyProtection="1">
      <alignment horizontal="left" vertical="center" wrapText="1"/>
    </xf>
    <xf numFmtId="0" fontId="28" fillId="4" borderId="1" xfId="0" applyFont="1" applyFill="1" applyBorder="1" applyAlignment="1">
      <alignment horizontal="center" vertical="center" wrapText="1"/>
    </xf>
    <xf numFmtId="0" fontId="28" fillId="4" borderId="1" xfId="0" applyFont="1" applyFill="1" applyBorder="1" applyAlignment="1">
      <alignment horizontal="left" vertical="center" wrapText="1"/>
    </xf>
    <xf numFmtId="164" fontId="28" fillId="4" borderId="1" xfId="111" applyFont="1" applyFill="1" applyBorder="1" applyAlignment="1">
      <alignment horizontal="center" vertical="center" wrapText="1"/>
    </xf>
    <xf numFmtId="0" fontId="25" fillId="12" borderId="1" xfId="0" applyFont="1" applyFill="1" applyBorder="1" applyAlignment="1">
      <alignment horizontal="center" vertical="center" wrapText="1"/>
    </xf>
    <xf numFmtId="0" fontId="25" fillId="12" borderId="1" xfId="0" applyFont="1" applyFill="1" applyBorder="1" applyAlignment="1">
      <alignment horizontal="left" vertical="center" wrapText="1"/>
    </xf>
    <xf numFmtId="0" fontId="28" fillId="7" borderId="1" xfId="10" applyFont="1" applyFill="1" applyBorder="1" applyAlignment="1">
      <alignment horizontal="center" vertical="center" wrapText="1"/>
    </xf>
    <xf numFmtId="0" fontId="28" fillId="7" borderId="1" xfId="10" applyFont="1" applyFill="1" applyBorder="1" applyAlignment="1">
      <alignment horizontal="left" vertical="center" wrapText="1"/>
    </xf>
    <xf numFmtId="164" fontId="28" fillId="7" borderId="1" xfId="111" applyFont="1" applyFill="1" applyBorder="1" applyAlignment="1">
      <alignment horizontal="center" vertical="center" wrapText="1"/>
    </xf>
    <xf numFmtId="0" fontId="26" fillId="7" borderId="0" xfId="1" applyFont="1" applyFill="1" applyBorder="1" applyAlignment="1">
      <alignment vertical="center"/>
    </xf>
    <xf numFmtId="164" fontId="26" fillId="7" borderId="0" xfId="111" applyFont="1" applyFill="1" applyBorder="1" applyAlignment="1">
      <alignment vertical="center"/>
    </xf>
    <xf numFmtId="0" fontId="25" fillId="9" borderId="1" xfId="1" applyFont="1" applyFill="1" applyBorder="1" applyAlignment="1" applyProtection="1">
      <alignment horizontal="center" vertical="center" wrapText="1"/>
    </xf>
    <xf numFmtId="0" fontId="25" fillId="9" borderId="1" xfId="1" applyFont="1" applyFill="1" applyBorder="1" applyAlignment="1" applyProtection="1">
      <alignment horizontal="left" vertical="center" wrapText="1"/>
    </xf>
    <xf numFmtId="0" fontId="25" fillId="9" borderId="1" xfId="3" applyFont="1" applyFill="1" applyBorder="1" applyAlignment="1">
      <alignment horizontal="center" vertical="center" wrapText="1"/>
    </xf>
    <xf numFmtId="0" fontId="25" fillId="9" borderId="1" xfId="3" applyFont="1" applyFill="1" applyBorder="1" applyAlignment="1">
      <alignment horizontal="left" vertical="center" wrapText="1"/>
    </xf>
    <xf numFmtId="164" fontId="25" fillId="9" borderId="1" xfId="111" applyFont="1" applyFill="1" applyBorder="1" applyAlignment="1">
      <alignment horizontal="center" vertical="center" wrapText="1"/>
    </xf>
    <xf numFmtId="0" fontId="28" fillId="9" borderId="0" xfId="1" applyFont="1" applyFill="1" applyBorder="1" applyAlignment="1">
      <alignment vertical="center"/>
    </xf>
    <xf numFmtId="164" fontId="28" fillId="9" borderId="0" xfId="111" applyFont="1" applyFill="1" applyBorder="1" applyAlignment="1">
      <alignment vertical="center"/>
    </xf>
    <xf numFmtId="0" fontId="28" fillId="7" borderId="0" xfId="1" applyFont="1" applyFill="1" applyBorder="1" applyAlignment="1">
      <alignment vertical="center"/>
    </xf>
    <xf numFmtId="164" fontId="28" fillId="7" borderId="0" xfId="111" applyFont="1" applyFill="1" applyBorder="1" applyAlignment="1">
      <alignment vertical="center"/>
    </xf>
    <xf numFmtId="0" fontId="28" fillId="7" borderId="1" xfId="0" applyFont="1" applyFill="1" applyBorder="1" applyAlignment="1">
      <alignment horizontal="center" vertical="center" wrapText="1"/>
    </xf>
    <xf numFmtId="0" fontId="28" fillId="7" borderId="1" xfId="0" applyFont="1" applyFill="1" applyBorder="1" applyAlignment="1">
      <alignment horizontal="left" vertical="center" wrapText="1"/>
    </xf>
    <xf numFmtId="0" fontId="27" fillId="7" borderId="1" xfId="3" applyFont="1" applyFill="1" applyBorder="1" applyAlignment="1">
      <alignment horizontal="center" vertical="center" wrapText="1"/>
    </xf>
    <xf numFmtId="0" fontId="25" fillId="7" borderId="1" xfId="3" applyFont="1" applyFill="1" applyBorder="1" applyAlignment="1">
      <alignment horizontal="center" vertical="center" wrapText="1"/>
    </xf>
    <xf numFmtId="0" fontId="25" fillId="7" borderId="1" xfId="3" applyFont="1" applyFill="1" applyBorder="1" applyAlignment="1">
      <alignment horizontal="left" vertical="center" wrapText="1"/>
    </xf>
    <xf numFmtId="0" fontId="25" fillId="9" borderId="1" xfId="0" applyFont="1" applyFill="1" applyBorder="1" applyAlignment="1">
      <alignment horizontal="left" vertical="center" wrapText="1"/>
    </xf>
    <xf numFmtId="0" fontId="25" fillId="4" borderId="1" xfId="3" applyFont="1" applyFill="1" applyBorder="1" applyAlignment="1">
      <alignment horizontal="center" vertical="center" wrapText="1"/>
    </xf>
    <xf numFmtId="0" fontId="25" fillId="4" borderId="1" xfId="3" applyFont="1" applyFill="1" applyBorder="1" applyAlignment="1">
      <alignment horizontal="left" vertical="center" wrapText="1"/>
    </xf>
    <xf numFmtId="0" fontId="28" fillId="7" borderId="1" xfId="0" applyFont="1" applyFill="1" applyBorder="1" applyAlignment="1" applyProtection="1">
      <alignment horizontal="center" vertical="center" wrapText="1"/>
    </xf>
    <xf numFmtId="0" fontId="28" fillId="7" borderId="1" xfId="0" applyFont="1" applyFill="1" applyBorder="1" applyAlignment="1" applyProtection="1">
      <alignment horizontal="left" vertical="center" wrapText="1"/>
    </xf>
    <xf numFmtId="0" fontId="25" fillId="7" borderId="0" xfId="0" applyFont="1" applyFill="1" applyAlignment="1">
      <alignment horizontal="center" vertical="center" wrapText="1"/>
    </xf>
    <xf numFmtId="0" fontId="25" fillId="7" borderId="0" xfId="0" applyFont="1" applyFill="1" applyAlignment="1">
      <alignment horizontal="left" vertical="center" wrapText="1"/>
    </xf>
    <xf numFmtId="0" fontId="25" fillId="0" borderId="0" xfId="1" applyFont="1" applyProtection="1">
      <protection locked="0"/>
    </xf>
    <xf numFmtId="0" fontId="25" fillId="0" borderId="0" xfId="1" applyFont="1" applyFill="1" applyProtection="1">
      <protection locked="0"/>
    </xf>
    <xf numFmtId="0" fontId="25" fillId="0" borderId="0" xfId="1" applyFont="1" applyFill="1" applyAlignment="1" applyProtection="1">
      <alignment horizontal="center" vertical="center"/>
      <protection locked="0"/>
    </xf>
    <xf numFmtId="0" fontId="25" fillId="0" borderId="0" xfId="1" applyFont="1" applyFill="1" applyAlignment="1" applyProtection="1">
      <alignment horizontal="center"/>
      <protection locked="0"/>
    </xf>
    <xf numFmtId="164" fontId="25" fillId="0" borderId="0" xfId="111" applyFont="1" applyFill="1" applyProtection="1">
      <protection locked="0"/>
    </xf>
    <xf numFmtId="0" fontId="25" fillId="0" borderId="0" xfId="1" applyFont="1" applyAlignment="1" applyProtection="1">
      <alignment horizontal="center" vertical="center"/>
      <protection locked="0"/>
    </xf>
    <xf numFmtId="0" fontId="25" fillId="0" borderId="0" xfId="1" applyFont="1" applyAlignment="1" applyProtection="1">
      <alignment horizontal="center"/>
      <protection locked="0"/>
    </xf>
    <xf numFmtId="164" fontId="25" fillId="0" borderId="0" xfId="111" applyFont="1" applyProtection="1">
      <protection locked="0"/>
    </xf>
    <xf numFmtId="0" fontId="25" fillId="0" borderId="0" xfId="1" applyFont="1" applyFill="1" applyAlignment="1" applyProtection="1">
      <protection locked="0"/>
    </xf>
    <xf numFmtId="0" fontId="25" fillId="0" borderId="0" xfId="1" applyFont="1" applyAlignment="1" applyProtection="1">
      <protection locked="0"/>
    </xf>
    <xf numFmtId="0" fontId="27" fillId="0" borderId="0" xfId="1" applyFont="1" applyProtection="1">
      <protection locked="0"/>
    </xf>
    <xf numFmtId="2" fontId="26" fillId="0" borderId="0" xfId="1" applyNumberFormat="1" applyFont="1" applyFill="1" applyBorder="1" applyAlignment="1" applyProtection="1">
      <alignment horizontal="center" vertical="center" wrapText="1"/>
      <protection locked="0"/>
    </xf>
    <xf numFmtId="164" fontId="27" fillId="3" borderId="1" xfId="111" applyFont="1" applyFill="1" applyBorder="1" applyAlignment="1" applyProtection="1">
      <alignment horizontal="center" vertical="center" textRotation="90" wrapText="1"/>
    </xf>
    <xf numFmtId="0" fontId="27" fillId="10" borderId="1" xfId="1" applyFont="1" applyFill="1" applyBorder="1" applyAlignment="1" applyProtection="1">
      <alignment vertical="center" wrapText="1"/>
    </xf>
    <xf numFmtId="0" fontId="27" fillId="10" borderId="0" xfId="1" applyFont="1" applyFill="1" applyProtection="1">
      <protection locked="0"/>
    </xf>
    <xf numFmtId="0" fontId="27" fillId="10" borderId="1" xfId="1" applyFont="1" applyFill="1" applyBorder="1" applyAlignment="1" applyProtection="1">
      <alignment horizontal="center" vertical="center"/>
      <protection locked="0"/>
    </xf>
    <xf numFmtId="0" fontId="27" fillId="10" borderId="1" xfId="1" applyFont="1" applyFill="1" applyBorder="1" applyAlignment="1" applyProtection="1">
      <alignment vertical="center" wrapText="1"/>
      <protection locked="0"/>
    </xf>
    <xf numFmtId="164" fontId="27" fillId="10" borderId="1" xfId="111" applyFont="1" applyFill="1" applyBorder="1" applyAlignment="1" applyProtection="1">
      <alignment horizontal="center" vertical="center"/>
      <protection locked="0"/>
    </xf>
    <xf numFmtId="0" fontId="27" fillId="6" borderId="1" xfId="1" applyFont="1" applyFill="1" applyBorder="1" applyAlignment="1" applyProtection="1">
      <alignment vertical="center" wrapText="1"/>
    </xf>
    <xf numFmtId="0" fontId="27" fillId="6" borderId="0" xfId="1" applyFont="1" applyFill="1" applyProtection="1">
      <protection locked="0"/>
    </xf>
    <xf numFmtId="0" fontId="25" fillId="7" borderId="1" xfId="1" applyFont="1" applyFill="1" applyBorder="1" applyAlignment="1" applyProtection="1">
      <alignment vertical="center" wrapText="1"/>
    </xf>
    <xf numFmtId="0" fontId="25" fillId="7" borderId="0" xfId="1" applyFont="1" applyFill="1" applyProtection="1">
      <protection locked="0"/>
    </xf>
    <xf numFmtId="0" fontId="25" fillId="11" borderId="1" xfId="1" applyFont="1" applyFill="1" applyBorder="1" applyAlignment="1" applyProtection="1">
      <alignment horizontal="center" vertical="center"/>
    </xf>
    <xf numFmtId="0" fontId="25" fillId="11" borderId="1" xfId="1" applyFont="1" applyFill="1" applyBorder="1" applyAlignment="1" applyProtection="1">
      <alignment vertical="center" wrapText="1"/>
    </xf>
    <xf numFmtId="164" fontId="25" fillId="11" borderId="1" xfId="111" applyFont="1" applyFill="1" applyBorder="1" applyAlignment="1" applyProtection="1">
      <alignment horizontal="center" vertical="center"/>
    </xf>
    <xf numFmtId="0" fontId="25" fillId="11" borderId="0" xfId="1" applyFont="1" applyFill="1" applyProtection="1">
      <protection locked="0"/>
    </xf>
    <xf numFmtId="0" fontId="28" fillId="7" borderId="1" xfId="17" applyFont="1" applyFill="1" applyBorder="1" applyAlignment="1" applyProtection="1">
      <alignment horizontal="center" vertical="center"/>
    </xf>
    <xf numFmtId="0" fontId="28" fillId="7" borderId="1" xfId="17" applyFont="1" applyFill="1" applyBorder="1" applyAlignment="1" applyProtection="1">
      <alignment vertical="center" wrapText="1"/>
    </xf>
    <xf numFmtId="164" fontId="28" fillId="7" borderId="1" xfId="111" applyFont="1" applyFill="1" applyBorder="1" applyAlignment="1" applyProtection="1">
      <alignment horizontal="center" vertical="center"/>
    </xf>
    <xf numFmtId="0" fontId="28" fillId="7" borderId="1" xfId="10" applyFont="1" applyFill="1" applyBorder="1" applyAlignment="1" applyProtection="1">
      <alignment horizontal="center" vertical="center"/>
    </xf>
    <xf numFmtId="0" fontId="28" fillId="7" borderId="1" xfId="10" applyFont="1" applyFill="1" applyBorder="1" applyAlignment="1" applyProtection="1">
      <alignment vertical="center" wrapText="1"/>
    </xf>
    <xf numFmtId="0" fontId="28" fillId="7" borderId="1" xfId="17" applyFont="1" applyFill="1" applyBorder="1" applyAlignment="1" applyProtection="1">
      <alignment horizontal="center" vertical="center" wrapText="1"/>
    </xf>
    <xf numFmtId="0" fontId="28" fillId="7" borderId="1" xfId="1" applyFont="1" applyFill="1" applyBorder="1" applyAlignment="1" applyProtection="1">
      <alignment horizontal="center" vertical="center" wrapText="1"/>
    </xf>
    <xf numFmtId="0" fontId="28" fillId="7" borderId="1" xfId="1" applyFont="1" applyFill="1" applyBorder="1" applyAlignment="1" applyProtection="1">
      <alignment vertical="center" wrapText="1"/>
    </xf>
    <xf numFmtId="0" fontId="28" fillId="7" borderId="1" xfId="19" applyFont="1" applyFill="1" applyBorder="1" applyAlignment="1" applyProtection="1">
      <alignment horizontal="center" vertical="center"/>
    </xf>
    <xf numFmtId="0" fontId="28" fillId="7" borderId="1" xfId="19" applyFont="1" applyFill="1" applyBorder="1" applyAlignment="1" applyProtection="1">
      <alignment vertical="center" wrapText="1"/>
    </xf>
    <xf numFmtId="0" fontId="28" fillId="7" borderId="1" xfId="12" applyFont="1" applyFill="1" applyBorder="1" applyAlignment="1">
      <alignment horizontal="center" vertical="center"/>
    </xf>
    <xf numFmtId="0" fontId="28" fillId="7" borderId="1" xfId="12" applyFont="1" applyFill="1" applyBorder="1" applyAlignment="1">
      <alignment vertical="center" wrapText="1"/>
    </xf>
    <xf numFmtId="164" fontId="28" fillId="7" borderId="1" xfId="111" applyFont="1" applyFill="1" applyBorder="1" applyAlignment="1">
      <alignment horizontal="center" vertical="center"/>
    </xf>
    <xf numFmtId="0" fontId="28" fillId="9" borderId="1" xfId="10" applyFont="1" applyFill="1" applyBorder="1" applyAlignment="1" applyProtection="1">
      <alignment horizontal="center" vertical="center"/>
    </xf>
    <xf numFmtId="0" fontId="28" fillId="9" borderId="1" xfId="10" applyFont="1" applyFill="1" applyBorder="1" applyAlignment="1" applyProtection="1">
      <alignment vertical="center" wrapText="1"/>
    </xf>
    <xf numFmtId="164" fontId="28" fillId="9" borderId="1" xfId="111" applyFont="1" applyFill="1" applyBorder="1" applyAlignment="1" applyProtection="1">
      <alignment horizontal="center" vertical="center"/>
    </xf>
    <xf numFmtId="0" fontId="25" fillId="9" borderId="0" xfId="1" applyFont="1" applyFill="1" applyProtection="1">
      <protection locked="0"/>
    </xf>
    <xf numFmtId="0" fontId="28" fillId="9" borderId="1" xfId="17" applyFont="1" applyFill="1" applyBorder="1" applyAlignment="1" applyProtection="1">
      <alignment horizontal="center" vertical="center" wrapText="1"/>
    </xf>
    <xf numFmtId="0" fontId="28" fillId="9" borderId="1" xfId="17" applyFont="1" applyFill="1" applyBorder="1" applyAlignment="1" applyProtection="1">
      <alignment vertical="center" wrapText="1"/>
    </xf>
    <xf numFmtId="0" fontId="25" fillId="7" borderId="1" xfId="3" applyFont="1" applyFill="1" applyBorder="1" applyAlignment="1">
      <alignment vertical="center" wrapText="1"/>
    </xf>
    <xf numFmtId="0" fontId="25" fillId="7" borderId="1" xfId="17" applyFont="1" applyFill="1" applyBorder="1" applyAlignment="1" applyProtection="1">
      <alignment horizontal="center" vertical="center" wrapText="1"/>
    </xf>
    <xf numFmtId="0" fontId="25" fillId="7" borderId="1" xfId="17" applyFont="1" applyFill="1" applyBorder="1" applyAlignment="1" applyProtection="1">
      <alignment vertical="center" wrapText="1"/>
    </xf>
    <xf numFmtId="0" fontId="28" fillId="7" borderId="1" xfId="14" applyFont="1" applyFill="1" applyBorder="1" applyAlignment="1" applyProtection="1">
      <alignment horizontal="center" vertical="center" wrapText="1"/>
    </xf>
    <xf numFmtId="0" fontId="28" fillId="7" borderId="1" xfId="14" applyFont="1" applyFill="1" applyBorder="1" applyAlignment="1" applyProtection="1">
      <alignment vertical="center" wrapText="1"/>
    </xf>
    <xf numFmtId="0" fontId="28" fillId="7" borderId="1" xfId="12" applyFont="1" applyFill="1" applyBorder="1" applyAlignment="1" applyProtection="1">
      <alignment horizontal="center" vertical="center"/>
    </xf>
    <xf numFmtId="0" fontId="28" fillId="7" borderId="1" xfId="12" applyFont="1" applyFill="1" applyBorder="1" applyAlignment="1" applyProtection="1">
      <alignment vertical="center" wrapText="1"/>
    </xf>
    <xf numFmtId="0" fontId="25" fillId="7" borderId="1" xfId="3" applyNumberFormat="1" applyFont="1" applyFill="1" applyBorder="1" applyAlignment="1">
      <alignment horizontal="center" vertical="center" wrapText="1"/>
    </xf>
    <xf numFmtId="0" fontId="25" fillId="9" borderId="1" xfId="1" applyFont="1" applyFill="1" applyBorder="1" applyAlignment="1" applyProtection="1">
      <alignment horizontal="center" vertical="center"/>
    </xf>
    <xf numFmtId="0" fontId="25" fillId="9" borderId="1" xfId="1" applyFont="1" applyFill="1" applyBorder="1" applyAlignment="1" applyProtection="1">
      <alignment vertical="center" wrapText="1"/>
    </xf>
    <xf numFmtId="164" fontId="25" fillId="9" borderId="1" xfId="111" applyFont="1" applyFill="1" applyBorder="1" applyAlignment="1" applyProtection="1">
      <alignment horizontal="center" vertical="center"/>
    </xf>
    <xf numFmtId="0" fontId="28" fillId="9" borderId="1" xfId="1" applyFont="1" applyFill="1" applyBorder="1" applyAlignment="1" applyProtection="1">
      <alignment horizontal="center" vertical="center" wrapText="1"/>
    </xf>
    <xf numFmtId="0" fontId="28" fillId="9" borderId="1" xfId="1" applyFont="1" applyFill="1" applyBorder="1" applyAlignment="1" applyProtection="1">
      <alignment vertical="center" wrapText="1"/>
    </xf>
    <xf numFmtId="0" fontId="25" fillId="7" borderId="1" xfId="10" applyFont="1" applyFill="1" applyBorder="1" applyAlignment="1" applyProtection="1">
      <alignment vertical="center" wrapText="1"/>
    </xf>
    <xf numFmtId="0" fontId="25" fillId="4" borderId="1" xfId="10" applyFont="1" applyFill="1" applyBorder="1" applyAlignment="1" applyProtection="1">
      <alignment horizontal="center" vertical="center" wrapText="1"/>
    </xf>
    <xf numFmtId="0" fontId="25" fillId="4" borderId="1" xfId="10" applyFont="1" applyFill="1" applyBorder="1" applyAlignment="1" applyProtection="1">
      <alignment vertical="center" wrapText="1"/>
    </xf>
    <xf numFmtId="0" fontId="25" fillId="4" borderId="0" xfId="1" applyFont="1" applyFill="1" applyProtection="1">
      <protection locked="0"/>
    </xf>
    <xf numFmtId="0" fontId="28" fillId="4" borderId="1" xfId="16" applyFont="1" applyFill="1" applyBorder="1" applyAlignment="1" applyProtection="1">
      <alignment horizontal="center" vertical="center" wrapText="1"/>
    </xf>
    <xf numFmtId="0" fontId="28" fillId="4" borderId="1" xfId="16" applyFont="1" applyFill="1" applyBorder="1" applyAlignment="1" applyProtection="1">
      <alignment vertical="center" wrapText="1"/>
    </xf>
    <xf numFmtId="164" fontId="28" fillId="4" borderId="1" xfId="111" applyFont="1" applyFill="1" applyBorder="1" applyAlignment="1" applyProtection="1">
      <alignment horizontal="center" vertical="center"/>
    </xf>
    <xf numFmtId="0" fontId="25" fillId="12" borderId="0" xfId="1" applyFont="1" applyFill="1" applyProtection="1">
      <protection locked="0"/>
    </xf>
    <xf numFmtId="0" fontId="28" fillId="9" borderId="1" xfId="12" applyFont="1" applyFill="1" applyBorder="1" applyAlignment="1">
      <alignment horizontal="center" vertical="center"/>
    </xf>
    <xf numFmtId="0" fontId="28" fillId="9" borderId="1" xfId="12" applyFont="1" applyFill="1" applyBorder="1" applyAlignment="1">
      <alignment vertical="center" wrapText="1"/>
    </xf>
    <xf numFmtId="164" fontId="28" fillId="9" borderId="1" xfId="111" applyFont="1" applyFill="1" applyBorder="1" applyAlignment="1">
      <alignment horizontal="center" vertical="center"/>
    </xf>
    <xf numFmtId="0" fontId="25" fillId="9" borderId="1" xfId="17" applyFont="1" applyFill="1" applyBorder="1" applyAlignment="1" applyProtection="1">
      <alignment horizontal="center" vertical="center" wrapText="1"/>
    </xf>
    <xf numFmtId="0" fontId="25" fillId="9" borderId="1" xfId="17" applyFont="1" applyFill="1" applyBorder="1" applyAlignment="1" applyProtection="1">
      <alignment vertical="center" wrapText="1"/>
    </xf>
    <xf numFmtId="0" fontId="28" fillId="7" borderId="1" xfId="1" applyFont="1" applyFill="1" applyBorder="1" applyAlignment="1">
      <alignment horizontal="center" vertical="center" wrapText="1"/>
    </xf>
    <xf numFmtId="0" fontId="28" fillId="7" borderId="1" xfId="1" applyFont="1" applyFill="1" applyBorder="1" applyAlignment="1">
      <alignment vertical="center" wrapText="1"/>
    </xf>
    <xf numFmtId="0" fontId="28" fillId="4" borderId="1" xfId="12" applyFont="1" applyFill="1" applyBorder="1" applyAlignment="1">
      <alignment horizontal="center" vertical="center"/>
    </xf>
    <xf numFmtId="0" fontId="28" fillId="4" borderId="1" xfId="12" applyFont="1" applyFill="1" applyBorder="1" applyAlignment="1">
      <alignment vertical="center" wrapText="1"/>
    </xf>
    <xf numFmtId="164" fontId="28" fillId="4" borderId="1" xfId="111" applyFont="1" applyFill="1" applyBorder="1" applyAlignment="1">
      <alignment horizontal="center" vertical="center"/>
    </xf>
    <xf numFmtId="0" fontId="28" fillId="4" borderId="1" xfId="1" applyFont="1" applyFill="1" applyBorder="1" applyAlignment="1">
      <alignment horizontal="center" vertical="center" wrapText="1"/>
    </xf>
    <xf numFmtId="0" fontId="28" fillId="4" borderId="1" xfId="1" applyFont="1" applyFill="1" applyBorder="1" applyAlignment="1">
      <alignment vertical="center" wrapText="1"/>
    </xf>
    <xf numFmtId="0" fontId="28" fillId="9" borderId="1" xfId="3" applyFont="1" applyFill="1" applyBorder="1" applyAlignment="1">
      <alignment horizontal="center" vertical="center" wrapText="1"/>
    </xf>
    <xf numFmtId="0" fontId="28" fillId="9" borderId="1" xfId="3" applyFont="1" applyFill="1" applyBorder="1" applyAlignment="1">
      <alignment vertical="center" wrapText="1"/>
    </xf>
    <xf numFmtId="0" fontId="28" fillId="9" borderId="1" xfId="16" applyFont="1" applyFill="1" applyBorder="1" applyAlignment="1" applyProtection="1">
      <alignment horizontal="center" vertical="center" wrapText="1"/>
    </xf>
    <xf numFmtId="0" fontId="28" fillId="9" borderId="1" xfId="16" applyFont="1" applyFill="1" applyBorder="1" applyAlignment="1" applyProtection="1">
      <alignment vertical="center" wrapText="1"/>
    </xf>
    <xf numFmtId="2" fontId="28" fillId="9" borderId="1" xfId="1" applyNumberFormat="1" applyFont="1" applyFill="1" applyBorder="1" applyAlignment="1">
      <alignment horizontal="center" vertical="center" wrapText="1"/>
    </xf>
    <xf numFmtId="0" fontId="28" fillId="9" borderId="1" xfId="1" applyNumberFormat="1" applyFont="1" applyFill="1" applyBorder="1" applyAlignment="1">
      <alignment horizontal="center" vertical="center" wrapText="1"/>
    </xf>
    <xf numFmtId="2" fontId="28" fillId="9" borderId="1" xfId="1" applyNumberFormat="1" applyFont="1" applyFill="1" applyBorder="1" applyAlignment="1">
      <alignment vertical="center" wrapText="1"/>
    </xf>
    <xf numFmtId="0" fontId="25" fillId="9" borderId="1" xfId="3" applyFont="1" applyFill="1" applyBorder="1" applyAlignment="1">
      <alignment vertical="center" wrapText="1"/>
    </xf>
    <xf numFmtId="0" fontId="25" fillId="9" borderId="1" xfId="10" applyFont="1" applyFill="1" applyBorder="1" applyAlignment="1" applyProtection="1">
      <alignment vertical="center" wrapText="1"/>
    </xf>
    <xf numFmtId="0" fontId="28" fillId="9" borderId="1" xfId="9" applyFont="1" applyFill="1" applyBorder="1" applyAlignment="1">
      <alignment horizontal="center" vertical="center"/>
    </xf>
    <xf numFmtId="0" fontId="28" fillId="9" borderId="1" xfId="9" applyFont="1" applyFill="1" applyBorder="1" applyAlignment="1">
      <alignment vertical="center" wrapText="1"/>
    </xf>
    <xf numFmtId="2" fontId="25" fillId="9" borderId="1" xfId="1" applyNumberFormat="1" applyFont="1" applyFill="1" applyBorder="1" applyAlignment="1" applyProtection="1">
      <alignment horizontal="center" vertical="center" wrapText="1"/>
    </xf>
    <xf numFmtId="0" fontId="25" fillId="9" borderId="1" xfId="1" applyNumberFormat="1" applyFont="1" applyFill="1" applyBorder="1" applyAlignment="1" applyProtection="1">
      <alignment horizontal="center" vertical="center" wrapText="1"/>
    </xf>
    <xf numFmtId="2" fontId="25" fillId="9" borderId="1" xfId="1" applyNumberFormat="1" applyFont="1" applyFill="1" applyBorder="1" applyAlignment="1" applyProtection="1">
      <alignment vertical="center" wrapText="1"/>
    </xf>
    <xf numFmtId="0" fontId="25" fillId="4" borderId="1" xfId="10" applyFont="1" applyFill="1" applyBorder="1" applyAlignment="1">
      <alignment horizontal="center" vertical="center" wrapText="1"/>
    </xf>
    <xf numFmtId="0" fontId="25" fillId="4" borderId="1" xfId="10" applyFont="1" applyFill="1" applyBorder="1" applyAlignment="1">
      <alignment vertical="center" wrapText="1"/>
    </xf>
    <xf numFmtId="0" fontId="25" fillId="4" borderId="1" xfId="0" applyFont="1" applyFill="1" applyBorder="1" applyAlignment="1">
      <alignment vertical="center" wrapText="1"/>
    </xf>
    <xf numFmtId="0" fontId="25" fillId="4" borderId="1" xfId="112" applyFont="1" applyFill="1" applyBorder="1" applyAlignment="1">
      <alignment horizontal="center" vertical="center" wrapText="1"/>
    </xf>
    <xf numFmtId="0" fontId="25" fillId="4" borderId="1" xfId="112" applyFont="1" applyFill="1" applyBorder="1" applyAlignment="1">
      <alignment vertical="center" wrapText="1"/>
    </xf>
    <xf numFmtId="0" fontId="25" fillId="4" borderId="1" xfId="0" applyFont="1" applyFill="1" applyBorder="1" applyAlignment="1" applyProtection="1">
      <alignment vertical="center" wrapText="1"/>
    </xf>
    <xf numFmtId="0" fontId="25" fillId="4" borderId="1" xfId="1" applyFont="1" applyFill="1" applyBorder="1" applyAlignment="1" applyProtection="1">
      <alignment horizontal="center" vertical="center"/>
    </xf>
    <xf numFmtId="0" fontId="25" fillId="4" borderId="1" xfId="1" applyFont="1" applyFill="1" applyBorder="1" applyAlignment="1" applyProtection="1">
      <alignment vertical="center" wrapText="1"/>
    </xf>
    <xf numFmtId="164" fontId="25" fillId="4" borderId="1" xfId="111" applyFont="1" applyFill="1" applyBorder="1" applyAlignment="1" applyProtection="1">
      <alignment horizontal="center" vertical="center"/>
    </xf>
    <xf numFmtId="0" fontId="28" fillId="12" borderId="1" xfId="10" applyFont="1" applyFill="1" applyBorder="1" applyAlignment="1">
      <alignment horizontal="center" vertical="center"/>
    </xf>
    <xf numFmtId="0" fontId="28" fillId="12" borderId="1" xfId="10" applyFont="1" applyFill="1" applyBorder="1" applyAlignment="1">
      <alignment vertical="center" wrapText="1"/>
    </xf>
    <xf numFmtId="164" fontId="28" fillId="12" borderId="1" xfId="111" applyFont="1" applyFill="1" applyBorder="1" applyAlignment="1">
      <alignment horizontal="center" vertical="center"/>
    </xf>
    <xf numFmtId="0" fontId="28" fillId="12" borderId="1" xfId="13" applyFont="1" applyFill="1" applyBorder="1" applyAlignment="1" applyProtection="1">
      <alignment horizontal="center" vertical="center"/>
    </xf>
    <xf numFmtId="0" fontId="28" fillId="12" borderId="1" xfId="13" applyFont="1" applyFill="1" applyBorder="1" applyAlignment="1" applyProtection="1">
      <alignment vertical="center" wrapText="1"/>
    </xf>
    <xf numFmtId="164" fontId="28" fillId="12" borderId="1" xfId="111" applyFont="1" applyFill="1" applyBorder="1" applyAlignment="1" applyProtection="1">
      <alignment horizontal="center" vertical="center"/>
    </xf>
    <xf numFmtId="0" fontId="28" fillId="9" borderId="1" xfId="8" applyFont="1" applyFill="1" applyBorder="1" applyAlignment="1" applyProtection="1">
      <alignment horizontal="center" vertical="center"/>
    </xf>
    <xf numFmtId="0" fontId="28" fillId="9" borderId="1" xfId="8" applyFont="1" applyFill="1" applyBorder="1" applyAlignment="1" applyProtection="1">
      <alignment vertical="center" wrapText="1"/>
    </xf>
    <xf numFmtId="0" fontId="28" fillId="9" borderId="1" xfId="17" applyFont="1" applyFill="1" applyBorder="1" applyAlignment="1" applyProtection="1">
      <alignment horizontal="center" vertical="center"/>
    </xf>
    <xf numFmtId="0" fontId="25" fillId="9" borderId="1" xfId="10" applyFont="1" applyFill="1" applyBorder="1" applyAlignment="1">
      <alignment horizontal="center" vertical="center" wrapText="1"/>
    </xf>
    <xf numFmtId="0" fontId="25" fillId="9" borderId="1" xfId="10" applyFont="1" applyFill="1" applyBorder="1" applyAlignment="1">
      <alignment vertical="center" wrapText="1"/>
    </xf>
    <xf numFmtId="0" fontId="28" fillId="9" borderId="1" xfId="1" applyFont="1" applyFill="1" applyBorder="1" applyAlignment="1">
      <alignment horizontal="center" vertical="center" wrapText="1"/>
    </xf>
    <xf numFmtId="0" fontId="28" fillId="9" borderId="1" xfId="1" applyFont="1" applyFill="1" applyBorder="1" applyAlignment="1">
      <alignment vertical="center" wrapText="1"/>
    </xf>
    <xf numFmtId="0" fontId="28" fillId="4" borderId="1" xfId="12" applyFont="1" applyFill="1" applyBorder="1" applyAlignment="1" applyProtection="1">
      <alignment vertical="center" wrapText="1"/>
      <protection locked="0"/>
    </xf>
    <xf numFmtId="0" fontId="28" fillId="4" borderId="1" xfId="1" applyFont="1" applyFill="1" applyBorder="1" applyAlignment="1" applyProtection="1">
      <alignment vertical="center" wrapText="1"/>
      <protection locked="0"/>
    </xf>
    <xf numFmtId="0" fontId="25" fillId="11" borderId="1" xfId="1" applyFont="1" applyFill="1" applyBorder="1" applyAlignment="1" applyProtection="1">
      <alignment horizontal="center" vertical="center"/>
      <protection locked="0"/>
    </xf>
    <xf numFmtId="0" fontId="25" fillId="11" borderId="1" xfId="1" applyFont="1" applyFill="1" applyBorder="1" applyAlignment="1" applyProtection="1">
      <alignment vertical="center" wrapText="1"/>
      <protection locked="0"/>
    </xf>
    <xf numFmtId="164" fontId="25" fillId="11" borderId="1" xfId="111" applyFont="1" applyFill="1" applyBorder="1" applyAlignment="1" applyProtection="1">
      <alignment horizontal="center" vertical="center"/>
      <protection locked="0"/>
    </xf>
    <xf numFmtId="0" fontId="25" fillId="11" borderId="1" xfId="3" applyFont="1" applyFill="1" applyBorder="1" applyAlignment="1">
      <alignment horizontal="center" vertical="center" wrapText="1"/>
    </xf>
    <xf numFmtId="0" fontId="25" fillId="11" borderId="1" xfId="3" applyFont="1" applyFill="1" applyBorder="1" applyAlignment="1">
      <alignment vertical="center" wrapText="1"/>
    </xf>
    <xf numFmtId="164" fontId="25" fillId="11" borderId="1" xfId="111" applyFont="1" applyFill="1" applyBorder="1" applyAlignment="1">
      <alignment horizontal="center" vertical="center" wrapText="1"/>
    </xf>
    <xf numFmtId="0" fontId="28" fillId="11" borderId="1" xfId="13" applyFont="1" applyFill="1" applyBorder="1" applyAlignment="1">
      <alignment horizontal="center" vertical="center"/>
    </xf>
    <xf numFmtId="0" fontId="28" fillId="11" borderId="1" xfId="13" applyFont="1" applyFill="1" applyBorder="1" applyAlignment="1">
      <alignment vertical="center" wrapText="1"/>
    </xf>
    <xf numFmtId="164" fontId="28" fillId="11" borderId="1" xfId="111" applyFont="1" applyFill="1" applyBorder="1" applyAlignment="1" applyProtection="1">
      <alignment horizontal="center" vertical="center"/>
    </xf>
    <xf numFmtId="0" fontId="28" fillId="11" borderId="1" xfId="16" applyFont="1" applyFill="1" applyBorder="1" applyAlignment="1" applyProtection="1">
      <alignment horizontal="center" vertical="center" wrapText="1"/>
    </xf>
    <xf numFmtId="0" fontId="28" fillId="11" borderId="1" xfId="16" applyFont="1" applyFill="1" applyBorder="1" applyAlignment="1" applyProtection="1">
      <alignment vertical="center" wrapText="1"/>
    </xf>
    <xf numFmtId="0" fontId="25" fillId="7" borderId="1" xfId="8" applyFont="1" applyFill="1" applyBorder="1" applyAlignment="1">
      <alignment horizontal="center" vertical="center"/>
    </xf>
    <xf numFmtId="0" fontId="25" fillId="7" borderId="1" xfId="8" applyFont="1" applyFill="1" applyBorder="1" applyAlignment="1">
      <alignment vertical="center" wrapText="1"/>
    </xf>
    <xf numFmtId="2" fontId="28" fillId="7" borderId="1" xfId="1" applyNumberFormat="1" applyFont="1" applyFill="1" applyBorder="1" applyAlignment="1">
      <alignment horizontal="center" vertical="center" wrapText="1"/>
    </xf>
    <xf numFmtId="0" fontId="28" fillId="7" borderId="1" xfId="1" applyNumberFormat="1" applyFont="1" applyFill="1" applyBorder="1" applyAlignment="1">
      <alignment horizontal="center" vertical="center" wrapText="1"/>
    </xf>
    <xf numFmtId="2" fontId="28" fillId="7" borderId="1" xfId="1" applyNumberFormat="1" applyFont="1" applyFill="1" applyBorder="1" applyAlignment="1">
      <alignment vertical="center" wrapText="1"/>
    </xf>
    <xf numFmtId="164" fontId="25" fillId="4" borderId="1" xfId="111" applyFont="1" applyFill="1" applyBorder="1" applyAlignment="1" applyProtection="1">
      <alignment horizontal="center"/>
      <protection locked="0"/>
    </xf>
    <xf numFmtId="164" fontId="25" fillId="0" borderId="0" xfId="111" applyFont="1" applyFill="1" applyAlignment="1" applyProtection="1">
      <alignment horizontal="center"/>
      <protection locked="0"/>
    </xf>
    <xf numFmtId="164" fontId="25" fillId="0" borderId="0" xfId="111" applyFont="1" applyAlignment="1" applyProtection="1">
      <alignment horizontal="center"/>
      <protection locked="0"/>
    </xf>
    <xf numFmtId="2" fontId="20" fillId="14" borderId="0" xfId="1" applyNumberFormat="1" applyFont="1" applyFill="1" applyBorder="1" applyAlignment="1" applyProtection="1">
      <alignment horizontal="left" vertical="center" wrapText="1"/>
    </xf>
    <xf numFmtId="2" fontId="21" fillId="14" borderId="0" xfId="1" applyNumberFormat="1" applyFont="1" applyFill="1" applyBorder="1" applyAlignment="1" applyProtection="1">
      <alignment horizontal="left" vertical="center" wrapText="1"/>
    </xf>
    <xf numFmtId="2" fontId="21" fillId="0" borderId="0" xfId="1" applyNumberFormat="1" applyFont="1" applyFill="1" applyBorder="1" applyAlignment="1" applyProtection="1">
      <alignment horizontal="center" vertical="center" wrapText="1"/>
    </xf>
    <xf numFmtId="164" fontId="21" fillId="12" borderId="1" xfId="111" applyFont="1" applyFill="1" applyBorder="1" applyAlignment="1">
      <alignment horizontal="center" vertical="center" textRotation="90" wrapText="1"/>
    </xf>
    <xf numFmtId="2" fontId="21" fillId="2" borderId="0" xfId="1" applyNumberFormat="1" applyFont="1" applyFill="1" applyBorder="1" applyAlignment="1" applyProtection="1">
      <alignment horizontal="left" vertical="center" wrapText="1"/>
    </xf>
    <xf numFmtId="0" fontId="21" fillId="11" borderId="1" xfId="0" applyFont="1" applyFill="1" applyBorder="1" applyAlignment="1" applyProtection="1">
      <alignment horizontal="center" vertical="center" wrapText="1"/>
    </xf>
    <xf numFmtId="0" fontId="21" fillId="11" borderId="1" xfId="0" applyNumberFormat="1" applyFont="1" applyFill="1" applyBorder="1" applyAlignment="1" applyProtection="1">
      <alignment horizontal="center" vertical="center" wrapText="1"/>
    </xf>
    <xf numFmtId="0" fontId="21" fillId="11" borderId="1" xfId="0" applyFont="1" applyFill="1" applyBorder="1" applyAlignment="1" applyProtection="1">
      <alignment horizontal="left" vertical="center" wrapText="1"/>
    </xf>
    <xf numFmtId="164" fontId="23" fillId="11" borderId="1" xfId="111" applyFont="1" applyFill="1" applyBorder="1" applyAlignment="1" applyProtection="1">
      <alignment horizontal="center" vertical="center" wrapText="1"/>
    </xf>
    <xf numFmtId="2" fontId="21" fillId="11" borderId="0" xfId="1" applyNumberFormat="1" applyFont="1" applyFill="1" applyBorder="1" applyAlignment="1" applyProtection="1">
      <alignment horizontal="left" vertical="center" wrapText="1"/>
    </xf>
    <xf numFmtId="2" fontId="21" fillId="6" borderId="1" xfId="1" applyNumberFormat="1" applyFont="1" applyFill="1" applyBorder="1" applyAlignment="1" applyProtection="1">
      <alignment horizontal="center" vertical="center" wrapText="1"/>
    </xf>
    <xf numFmtId="0" fontId="21" fillId="6" borderId="1" xfId="1" applyNumberFormat="1" applyFont="1" applyFill="1" applyBorder="1" applyAlignment="1" applyProtection="1">
      <alignment horizontal="center" vertical="center" wrapText="1"/>
    </xf>
    <xf numFmtId="2" fontId="21" fillId="6" borderId="1" xfId="1" applyNumberFormat="1" applyFont="1" applyFill="1" applyBorder="1" applyAlignment="1" applyProtection="1">
      <alignment horizontal="left" vertical="center" wrapText="1"/>
    </xf>
    <xf numFmtId="164" fontId="21" fillId="6" borderId="1" xfId="111" applyFont="1" applyFill="1" applyBorder="1" applyAlignment="1" applyProtection="1">
      <alignment horizontal="center" vertical="center" wrapText="1"/>
    </xf>
    <xf numFmtId="2" fontId="21" fillId="0" borderId="0" xfId="1" applyNumberFormat="1" applyFont="1" applyFill="1" applyBorder="1" applyAlignment="1" applyProtection="1">
      <alignment horizontal="left" vertical="center" wrapText="1"/>
    </xf>
    <xf numFmtId="2" fontId="21" fillId="6" borderId="0" xfId="1" applyNumberFormat="1" applyFont="1" applyFill="1" applyBorder="1" applyAlignment="1" applyProtection="1">
      <alignment horizontal="center" vertical="center" wrapText="1"/>
    </xf>
    <xf numFmtId="0" fontId="19" fillId="9" borderId="1" xfId="3" applyFont="1" applyFill="1" applyBorder="1" applyAlignment="1">
      <alignment horizontal="center" vertical="center" wrapText="1"/>
    </xf>
    <xf numFmtId="0" fontId="19" fillId="9" borderId="1" xfId="12" applyFont="1" applyFill="1" applyBorder="1" applyAlignment="1" applyProtection="1">
      <alignment horizontal="center" vertical="center" wrapText="1"/>
    </xf>
    <xf numFmtId="0" fontId="19" fillId="9" borderId="1" xfId="12" applyNumberFormat="1" applyFont="1" applyFill="1" applyBorder="1" applyAlignment="1" applyProtection="1">
      <alignment horizontal="center" vertical="center" wrapText="1"/>
    </xf>
    <xf numFmtId="0" fontId="19" fillId="9" borderId="1" xfId="12" applyFont="1" applyFill="1" applyBorder="1" applyAlignment="1" applyProtection="1">
      <alignment horizontal="left" vertical="center" wrapText="1"/>
    </xf>
    <xf numFmtId="0" fontId="20" fillId="9" borderId="1" xfId="10" applyFont="1" applyFill="1" applyBorder="1" applyAlignment="1" applyProtection="1">
      <alignment horizontal="center" vertical="center" wrapText="1"/>
    </xf>
    <xf numFmtId="0" fontId="20" fillId="9" borderId="1" xfId="10" applyNumberFormat="1" applyFont="1" applyFill="1" applyBorder="1" applyAlignment="1" applyProtection="1">
      <alignment horizontal="center" vertical="center" wrapText="1"/>
    </xf>
    <xf numFmtId="0" fontId="20" fillId="9" borderId="1" xfId="10" applyFont="1" applyFill="1" applyBorder="1" applyAlignment="1" applyProtection="1">
      <alignment horizontal="left" vertical="center" wrapText="1"/>
    </xf>
    <xf numFmtId="2" fontId="22" fillId="9" borderId="0" xfId="1" applyNumberFormat="1" applyFont="1" applyFill="1" applyBorder="1" applyAlignment="1" applyProtection="1">
      <alignment horizontal="left" vertical="center" wrapText="1"/>
    </xf>
    <xf numFmtId="0" fontId="19" fillId="9" borderId="1" xfId="10" applyFont="1" applyFill="1" applyBorder="1" applyAlignment="1" applyProtection="1">
      <alignment horizontal="center" vertical="center"/>
    </xf>
    <xf numFmtId="0" fontId="19" fillId="9" borderId="1" xfId="10" applyNumberFormat="1" applyFont="1" applyFill="1" applyBorder="1" applyAlignment="1" applyProtection="1">
      <alignment horizontal="center" vertical="center"/>
    </xf>
    <xf numFmtId="164" fontId="19" fillId="9" borderId="1" xfId="111" applyFont="1" applyFill="1" applyBorder="1" applyAlignment="1" applyProtection="1">
      <alignment horizontal="center" vertical="center"/>
    </xf>
    <xf numFmtId="0" fontId="19" fillId="9" borderId="1" xfId="13" applyFont="1" applyFill="1" applyBorder="1" applyAlignment="1">
      <alignment horizontal="center" vertical="center"/>
    </xf>
    <xf numFmtId="0" fontId="19" fillId="9" borderId="1" xfId="13" applyNumberFormat="1" applyFont="1" applyFill="1" applyBorder="1" applyAlignment="1">
      <alignment horizontal="center" vertical="center"/>
    </xf>
    <xf numFmtId="0" fontId="19" fillId="9" borderId="1" xfId="13" applyFont="1" applyFill="1" applyBorder="1" applyAlignment="1">
      <alignment horizontal="left" vertical="center" wrapText="1"/>
    </xf>
    <xf numFmtId="164" fontId="19" fillId="9" borderId="1" xfId="111" applyFont="1" applyFill="1" applyBorder="1" applyAlignment="1">
      <alignment horizontal="center" vertical="center"/>
    </xf>
    <xf numFmtId="0" fontId="19" fillId="9" borderId="1" xfId="13" applyFont="1" applyFill="1" applyBorder="1" applyAlignment="1" applyProtection="1">
      <alignment horizontal="center" vertical="center"/>
    </xf>
    <xf numFmtId="0" fontId="19" fillId="9" borderId="1" xfId="13" applyNumberFormat="1" applyFont="1" applyFill="1" applyBorder="1" applyAlignment="1" applyProtection="1">
      <alignment horizontal="center" vertical="center"/>
    </xf>
    <xf numFmtId="0" fontId="19" fillId="9" borderId="1" xfId="13" applyFont="1" applyFill="1" applyBorder="1" applyAlignment="1" applyProtection="1">
      <alignment horizontal="left" vertical="center" wrapText="1"/>
    </xf>
    <xf numFmtId="0" fontId="19" fillId="7" borderId="1" xfId="12" applyFont="1" applyFill="1" applyBorder="1" applyAlignment="1" applyProtection="1">
      <alignment horizontal="center" vertical="center" wrapText="1"/>
    </xf>
    <xf numFmtId="0" fontId="19" fillId="7" borderId="1" xfId="12" applyNumberFormat="1" applyFont="1" applyFill="1" applyBorder="1" applyAlignment="1" applyProtection="1">
      <alignment horizontal="center" vertical="center" wrapText="1"/>
    </xf>
    <xf numFmtId="0" fontId="19" fillId="7" borderId="1" xfId="12" applyFont="1" applyFill="1" applyBorder="1" applyAlignment="1" applyProtection="1">
      <alignment horizontal="left" vertical="center" wrapText="1"/>
    </xf>
    <xf numFmtId="2" fontId="21" fillId="7" borderId="1" xfId="1" applyNumberFormat="1" applyFont="1" applyFill="1" applyBorder="1" applyAlignment="1" applyProtection="1">
      <alignment horizontal="center" vertical="center" wrapText="1"/>
    </xf>
    <xf numFmtId="0" fontId="21" fillId="7" borderId="1" xfId="1" applyNumberFormat="1" applyFont="1" applyFill="1" applyBorder="1" applyAlignment="1" applyProtection="1">
      <alignment horizontal="center" vertical="center" wrapText="1"/>
    </xf>
    <xf numFmtId="2" fontId="21" fillId="7" borderId="1" xfId="1" applyNumberFormat="1" applyFont="1" applyFill="1" applyBorder="1" applyAlignment="1" applyProtection="1">
      <alignment horizontal="left" vertical="center" wrapText="1"/>
    </xf>
    <xf numFmtId="164" fontId="21" fillId="7" borderId="1" xfId="111" applyFont="1" applyFill="1" applyBorder="1" applyAlignment="1" applyProtection="1">
      <alignment horizontal="center" vertical="center" wrapText="1"/>
    </xf>
    <xf numFmtId="2" fontId="21" fillId="7" borderId="0" xfId="1" applyNumberFormat="1" applyFont="1" applyFill="1" applyBorder="1" applyAlignment="1" applyProtection="1">
      <alignment horizontal="left" vertical="center" wrapText="1"/>
    </xf>
    <xf numFmtId="0" fontId="20" fillId="4" borderId="1" xfId="10" applyFont="1" applyFill="1" applyBorder="1" applyAlignment="1" applyProtection="1">
      <alignment horizontal="center" vertical="center" wrapText="1"/>
    </xf>
    <xf numFmtId="0" fontId="20" fillId="4" borderId="1" xfId="10" applyNumberFormat="1" applyFont="1" applyFill="1" applyBorder="1" applyAlignment="1" applyProtection="1">
      <alignment horizontal="center" vertical="center" wrapText="1"/>
    </xf>
    <xf numFmtId="0" fontId="20" fillId="4" borderId="1" xfId="10" applyFont="1" applyFill="1" applyBorder="1" applyAlignment="1" applyProtection="1">
      <alignment horizontal="left" vertical="center" wrapText="1"/>
    </xf>
    <xf numFmtId="0" fontId="19" fillId="4" borderId="1" xfId="17" applyFont="1" applyFill="1" applyBorder="1" applyAlignment="1" applyProtection="1">
      <alignment horizontal="center" vertical="center"/>
    </xf>
    <xf numFmtId="0" fontId="19" fillId="4" borderId="1" xfId="17" applyNumberFormat="1" applyFont="1" applyFill="1" applyBorder="1" applyAlignment="1" applyProtection="1">
      <alignment horizontal="center" vertical="center"/>
    </xf>
    <xf numFmtId="0" fontId="19" fillId="4" borderId="1" xfId="17" applyFont="1" applyFill="1" applyBorder="1" applyAlignment="1" applyProtection="1">
      <alignment horizontal="left" vertical="center" wrapText="1"/>
    </xf>
    <xf numFmtId="164" fontId="19" fillId="4" borderId="1" xfId="111" applyFont="1" applyFill="1" applyBorder="1" applyAlignment="1" applyProtection="1">
      <alignment horizontal="center" vertical="center"/>
    </xf>
    <xf numFmtId="0" fontId="19" fillId="4" borderId="1" xfId="17" applyFont="1" applyFill="1" applyBorder="1" applyAlignment="1" applyProtection="1">
      <alignment horizontal="center" vertical="center" wrapText="1"/>
    </xf>
    <xf numFmtId="0" fontId="19" fillId="4" borderId="1" xfId="17" applyNumberFormat="1" applyFont="1" applyFill="1" applyBorder="1" applyAlignment="1" applyProtection="1">
      <alignment horizontal="center" vertical="center" wrapText="1"/>
    </xf>
    <xf numFmtId="164" fontId="19" fillId="4" borderId="1" xfId="111" applyFont="1" applyFill="1" applyBorder="1" applyAlignment="1" applyProtection="1">
      <alignment horizontal="center" vertical="center" wrapText="1"/>
    </xf>
    <xf numFmtId="0" fontId="19" fillId="9" borderId="1" xfId="8" applyFont="1" applyFill="1" applyBorder="1" applyAlignment="1" applyProtection="1">
      <alignment horizontal="center" vertical="center" wrapText="1"/>
    </xf>
    <xf numFmtId="0" fontId="19" fillId="9" borderId="1" xfId="8" applyNumberFormat="1" applyFont="1" applyFill="1" applyBorder="1" applyAlignment="1" applyProtection="1">
      <alignment horizontal="center" vertical="center" wrapText="1"/>
    </xf>
    <xf numFmtId="0" fontId="19" fillId="9" borderId="1" xfId="8" applyFont="1" applyFill="1" applyBorder="1" applyAlignment="1" applyProtection="1">
      <alignment horizontal="left" vertical="center" wrapText="1"/>
    </xf>
    <xf numFmtId="0" fontId="19" fillId="4" borderId="1" xfId="13" applyFont="1" applyFill="1" applyBorder="1" applyAlignment="1" applyProtection="1">
      <alignment horizontal="center" vertical="center"/>
    </xf>
    <xf numFmtId="0" fontId="19" fillId="4" borderId="1" xfId="13" applyNumberFormat="1" applyFont="1" applyFill="1" applyBorder="1" applyAlignment="1" applyProtection="1">
      <alignment horizontal="center" vertical="center"/>
    </xf>
    <xf numFmtId="0" fontId="19" fillId="4" borderId="1" xfId="13" applyFont="1" applyFill="1" applyBorder="1" applyAlignment="1" applyProtection="1">
      <alignment horizontal="left" vertical="center" wrapText="1"/>
    </xf>
    <xf numFmtId="0" fontId="20" fillId="9" borderId="1" xfId="17" applyFont="1" applyFill="1" applyBorder="1" applyAlignment="1" applyProtection="1">
      <alignment horizontal="center" vertical="center" wrapText="1"/>
    </xf>
    <xf numFmtId="0" fontId="20" fillId="9" borderId="1" xfId="17" applyNumberFormat="1" applyFont="1" applyFill="1" applyBorder="1" applyAlignment="1" applyProtection="1">
      <alignment horizontal="center" vertical="center" wrapText="1"/>
    </xf>
    <xf numFmtId="0" fontId="20" fillId="9" borderId="1" xfId="17" applyFont="1" applyFill="1" applyBorder="1" applyAlignment="1" applyProtection="1">
      <alignment horizontal="left" vertical="center" wrapText="1"/>
    </xf>
    <xf numFmtId="0" fontId="20" fillId="7" borderId="1" xfId="10" applyFont="1" applyFill="1" applyBorder="1" applyAlignment="1" applyProtection="1">
      <alignment horizontal="center" vertical="center" wrapText="1"/>
    </xf>
    <xf numFmtId="0" fontId="20" fillId="7" borderId="1" xfId="10" applyNumberFormat="1" applyFont="1" applyFill="1" applyBorder="1" applyAlignment="1" applyProtection="1">
      <alignment horizontal="center" vertical="center" wrapText="1"/>
    </xf>
    <xf numFmtId="0" fontId="20" fillId="7" borderId="1" xfId="10" applyFont="1" applyFill="1" applyBorder="1" applyAlignment="1" applyProtection="1">
      <alignment horizontal="left" vertical="center" wrapText="1"/>
    </xf>
    <xf numFmtId="0" fontId="19" fillId="9" borderId="1" xfId="13" applyFont="1" applyFill="1" applyBorder="1" applyAlignment="1" applyProtection="1">
      <alignment horizontal="center" vertical="center" wrapText="1"/>
    </xf>
    <xf numFmtId="0" fontId="19" fillId="9" borderId="1" xfId="13" applyNumberFormat="1" applyFont="1" applyFill="1" applyBorder="1" applyAlignment="1" applyProtection="1">
      <alignment horizontal="center" vertical="center" wrapText="1"/>
    </xf>
    <xf numFmtId="2" fontId="20" fillId="6" borderId="0" xfId="1" applyNumberFormat="1" applyFont="1" applyFill="1" applyBorder="1" applyAlignment="1" applyProtection="1">
      <alignment horizontal="left" vertical="center" wrapText="1"/>
    </xf>
    <xf numFmtId="0" fontId="20" fillId="6" borderId="1" xfId="1" applyNumberFormat="1" applyFont="1" applyFill="1" applyBorder="1" applyAlignment="1" applyProtection="1">
      <alignment horizontal="center" vertical="center" wrapText="1"/>
    </xf>
    <xf numFmtId="0" fontId="19" fillId="7" borderId="1" xfId="1" applyFont="1" applyFill="1" applyBorder="1" applyAlignment="1" applyProtection="1">
      <alignment horizontal="center" vertical="center" wrapText="1"/>
    </xf>
    <xf numFmtId="0" fontId="19" fillId="7" borderId="1" xfId="1" applyNumberFormat="1" applyFont="1" applyFill="1" applyBorder="1" applyAlignment="1" applyProtection="1">
      <alignment horizontal="center" vertical="center" wrapText="1"/>
    </xf>
    <xf numFmtId="0" fontId="19" fillId="7" borderId="1" xfId="1" applyFont="1" applyFill="1" applyBorder="1" applyAlignment="1" applyProtection="1">
      <alignment horizontal="left" vertical="center" wrapText="1"/>
    </xf>
    <xf numFmtId="0" fontId="20" fillId="7" borderId="0" xfId="1" applyFont="1" applyFill="1" applyBorder="1" applyAlignment="1" applyProtection="1">
      <alignment horizontal="left" vertical="center" wrapText="1"/>
    </xf>
    <xf numFmtId="0" fontId="19" fillId="9" borderId="1" xfId="17" applyFont="1" applyFill="1" applyBorder="1" applyAlignment="1" applyProtection="1">
      <alignment horizontal="center" vertical="center"/>
    </xf>
    <xf numFmtId="0" fontId="19" fillId="9" borderId="1" xfId="17" applyNumberFormat="1" applyFont="1" applyFill="1" applyBorder="1" applyAlignment="1" applyProtection="1">
      <alignment horizontal="center" vertical="center"/>
    </xf>
    <xf numFmtId="0" fontId="19" fillId="9" borderId="1" xfId="17" applyFont="1" applyFill="1" applyBorder="1" applyAlignment="1" applyProtection="1">
      <alignment horizontal="left" vertical="center" wrapText="1"/>
    </xf>
    <xf numFmtId="0" fontId="19" fillId="4" borderId="1" xfId="10" applyFont="1" applyFill="1" applyBorder="1" applyAlignment="1" applyProtection="1">
      <alignment horizontal="center" vertical="center" wrapText="1"/>
    </xf>
    <xf numFmtId="0" fontId="19" fillId="4" borderId="1" xfId="10" applyNumberFormat="1" applyFont="1" applyFill="1" applyBorder="1" applyAlignment="1" applyProtection="1">
      <alignment horizontal="center" vertical="center" wrapText="1"/>
    </xf>
    <xf numFmtId="0" fontId="19" fillId="4" borderId="1" xfId="10" applyFont="1" applyFill="1" applyBorder="1" applyAlignment="1" applyProtection="1">
      <alignment horizontal="left" vertical="center" wrapText="1"/>
    </xf>
    <xf numFmtId="0" fontId="19" fillId="4" borderId="1" xfId="12" applyFont="1" applyFill="1" applyBorder="1" applyAlignment="1">
      <alignment horizontal="center" vertical="center"/>
    </xf>
    <xf numFmtId="0" fontId="19" fillId="4" borderId="1" xfId="12" applyNumberFormat="1" applyFont="1" applyFill="1" applyBorder="1" applyAlignment="1">
      <alignment horizontal="center" vertical="center"/>
    </xf>
    <xf numFmtId="0" fontId="19" fillId="4" borderId="1" xfId="12" applyFont="1" applyFill="1" applyBorder="1" applyAlignment="1">
      <alignment horizontal="left" vertical="center" wrapText="1"/>
    </xf>
    <xf numFmtId="164" fontId="19" fillId="4" borderId="1" xfId="111" applyFont="1" applyFill="1" applyBorder="1" applyAlignment="1">
      <alignment horizontal="center" vertical="center"/>
    </xf>
    <xf numFmtId="0" fontId="19" fillId="4" borderId="1" xfId="10" applyFont="1" applyFill="1" applyBorder="1" applyAlignment="1">
      <alignment horizontal="center" vertical="center"/>
    </xf>
    <xf numFmtId="0" fontId="19" fillId="4" borderId="1" xfId="10" applyNumberFormat="1" applyFont="1" applyFill="1" applyBorder="1" applyAlignment="1">
      <alignment horizontal="center" vertical="center"/>
    </xf>
    <xf numFmtId="0" fontId="19" fillId="4" borderId="1" xfId="10" applyFont="1" applyFill="1" applyBorder="1" applyAlignment="1">
      <alignment horizontal="left" vertical="center" wrapText="1"/>
    </xf>
    <xf numFmtId="0" fontId="19" fillId="4" borderId="1" xfId="112" applyFont="1" applyFill="1" applyBorder="1" applyAlignment="1">
      <alignment horizontal="center" vertical="center"/>
    </xf>
    <xf numFmtId="0" fontId="19" fillId="4" borderId="1" xfId="112" applyNumberFormat="1" applyFont="1" applyFill="1" applyBorder="1" applyAlignment="1">
      <alignment horizontal="center" vertical="center"/>
    </xf>
    <xf numFmtId="0" fontId="19" fillId="4" borderId="1" xfId="112" applyFont="1" applyFill="1" applyBorder="1" applyAlignment="1">
      <alignment horizontal="left" vertical="center" wrapText="1"/>
    </xf>
    <xf numFmtId="2" fontId="20" fillId="4" borderId="1" xfId="1" applyNumberFormat="1" applyFont="1" applyFill="1" applyBorder="1" applyAlignment="1" applyProtection="1">
      <alignment horizontal="center" vertical="center" wrapText="1"/>
    </xf>
    <xf numFmtId="0" fontId="20" fillId="4" borderId="1" xfId="1" applyNumberFormat="1" applyFont="1" applyFill="1" applyBorder="1" applyAlignment="1" applyProtection="1">
      <alignment horizontal="center" vertical="center" wrapText="1"/>
    </xf>
    <xf numFmtId="2" fontId="20" fillId="4" borderId="1" xfId="1" applyNumberFormat="1" applyFont="1" applyFill="1" applyBorder="1" applyAlignment="1" applyProtection="1">
      <alignment horizontal="left" vertical="center" wrapText="1"/>
    </xf>
    <xf numFmtId="0" fontId="19" fillId="9" borderId="1" xfId="1" applyFont="1" applyFill="1" applyBorder="1" applyAlignment="1">
      <alignment horizontal="center" vertical="center" wrapText="1"/>
    </xf>
    <xf numFmtId="0" fontId="19" fillId="9" borderId="1" xfId="1" applyNumberFormat="1" applyFont="1" applyFill="1" applyBorder="1" applyAlignment="1">
      <alignment horizontal="center" vertical="center" wrapText="1"/>
    </xf>
    <xf numFmtId="0" fontId="19" fillId="9" borderId="1" xfId="1" applyFont="1" applyFill="1" applyBorder="1" applyAlignment="1">
      <alignment horizontal="left" vertical="center" wrapText="1"/>
    </xf>
    <xf numFmtId="164" fontId="19" fillId="9" borderId="1" xfId="111" applyFont="1" applyFill="1" applyBorder="1" applyAlignment="1">
      <alignment horizontal="center" vertical="center" wrapText="1"/>
    </xf>
    <xf numFmtId="0" fontId="19" fillId="9" borderId="1" xfId="1" applyFont="1" applyFill="1" applyBorder="1" applyAlignment="1" applyProtection="1">
      <alignment horizontal="center" vertical="center" wrapText="1"/>
    </xf>
    <xf numFmtId="0" fontId="19" fillId="9" borderId="1" xfId="1" applyNumberFormat="1" applyFont="1" applyFill="1" applyBorder="1" applyAlignment="1" applyProtection="1">
      <alignment horizontal="center" vertical="center" wrapText="1"/>
    </xf>
    <xf numFmtId="0" fontId="19" fillId="9" borderId="1" xfId="1" applyFont="1" applyFill="1" applyBorder="1" applyAlignment="1" applyProtection="1">
      <alignment horizontal="left" vertical="center" wrapText="1"/>
    </xf>
    <xf numFmtId="0" fontId="19" fillId="4" borderId="1" xfId="10" applyFont="1" applyFill="1" applyBorder="1" applyAlignment="1" applyProtection="1">
      <alignment horizontal="center" vertical="center"/>
    </xf>
    <xf numFmtId="0" fontId="19" fillId="4" borderId="1" xfId="10" applyNumberFormat="1" applyFont="1" applyFill="1" applyBorder="1" applyAlignment="1" applyProtection="1">
      <alignment horizontal="center" vertical="center"/>
    </xf>
    <xf numFmtId="0" fontId="19" fillId="12" borderId="1" xfId="10" applyFont="1" applyFill="1" applyBorder="1" applyAlignment="1" applyProtection="1">
      <alignment horizontal="center" vertical="center" wrapText="1"/>
    </xf>
    <xf numFmtId="0" fontId="19" fillId="12" borderId="1" xfId="10" applyNumberFormat="1" applyFont="1" applyFill="1" applyBorder="1" applyAlignment="1" applyProtection="1">
      <alignment horizontal="center" vertical="center" wrapText="1"/>
    </xf>
    <xf numFmtId="0" fontId="19" fillId="12" borderId="1" xfId="10" applyFont="1" applyFill="1" applyBorder="1" applyAlignment="1" applyProtection="1">
      <alignment horizontal="left" vertical="center" wrapText="1"/>
    </xf>
    <xf numFmtId="164" fontId="19" fillId="12" borderId="1" xfId="111" applyFont="1" applyFill="1" applyBorder="1" applyAlignment="1" applyProtection="1">
      <alignment horizontal="center" vertical="center" wrapText="1"/>
    </xf>
    <xf numFmtId="164" fontId="20" fillId="12" borderId="1" xfId="111" applyFont="1" applyFill="1" applyBorder="1" applyAlignment="1" applyProtection="1">
      <alignment horizontal="center" vertical="center" wrapText="1"/>
    </xf>
    <xf numFmtId="2" fontId="20" fillId="12" borderId="0" xfId="1" applyNumberFormat="1" applyFont="1" applyFill="1" applyBorder="1" applyAlignment="1" applyProtection="1">
      <alignment horizontal="left" vertical="center" wrapText="1"/>
    </xf>
    <xf numFmtId="0" fontId="19" fillId="4" borderId="1" xfId="3" applyFont="1" applyFill="1" applyBorder="1" applyAlignment="1">
      <alignment horizontal="center" vertical="center"/>
    </xf>
    <xf numFmtId="0" fontId="19" fillId="4" borderId="1" xfId="3" applyNumberFormat="1" applyFont="1" applyFill="1" applyBorder="1" applyAlignment="1">
      <alignment horizontal="center" vertical="center"/>
    </xf>
    <xf numFmtId="0" fontId="19" fillId="4" borderId="1" xfId="3" applyFont="1" applyFill="1" applyBorder="1" applyAlignment="1">
      <alignment horizontal="left" vertical="center" wrapText="1"/>
    </xf>
    <xf numFmtId="0" fontId="19" fillId="9" borderId="1" xfId="12" applyFont="1" applyFill="1" applyBorder="1" applyAlignment="1">
      <alignment horizontal="center" vertical="center"/>
    </xf>
    <xf numFmtId="0" fontId="19" fillId="9" borderId="1" xfId="12" applyNumberFormat="1" applyFont="1" applyFill="1" applyBorder="1" applyAlignment="1">
      <alignment horizontal="center" vertical="center"/>
    </xf>
    <xf numFmtId="0" fontId="19" fillId="9" borderId="1" xfId="12" applyFont="1" applyFill="1" applyBorder="1" applyAlignment="1">
      <alignment horizontal="left" vertical="center" wrapText="1"/>
    </xf>
    <xf numFmtId="0" fontId="20" fillId="9" borderId="0" xfId="1" applyFont="1" applyFill="1" applyBorder="1" applyAlignment="1" applyProtection="1">
      <alignment horizontal="left" vertical="center" wrapText="1"/>
    </xf>
    <xf numFmtId="0" fontId="20" fillId="7" borderId="1" xfId="11" applyFont="1" applyFill="1" applyBorder="1" applyAlignment="1" applyProtection="1">
      <alignment horizontal="center" vertical="center" wrapText="1"/>
    </xf>
    <xf numFmtId="0" fontId="20" fillId="7" borderId="1" xfId="11" applyNumberFormat="1" applyFont="1" applyFill="1" applyBorder="1" applyAlignment="1" applyProtection="1">
      <alignment horizontal="center" vertical="center" wrapText="1"/>
    </xf>
    <xf numFmtId="0" fontId="20" fillId="7" borderId="1" xfId="11" applyFont="1" applyFill="1" applyBorder="1" applyAlignment="1" applyProtection="1">
      <alignment horizontal="left" vertical="center" wrapText="1"/>
    </xf>
    <xf numFmtId="0" fontId="21" fillId="9" borderId="1" xfId="1" applyFont="1" applyFill="1" applyBorder="1" applyAlignment="1" applyProtection="1">
      <alignment horizontal="left" vertical="center" wrapText="1"/>
    </xf>
    <xf numFmtId="0" fontId="20" fillId="4" borderId="1" xfId="11" applyFont="1" applyFill="1" applyBorder="1" applyAlignment="1" applyProtection="1">
      <alignment horizontal="center" vertical="center"/>
    </xf>
    <xf numFmtId="0" fontId="20" fillId="4" borderId="1" xfId="11" applyNumberFormat="1" applyFont="1" applyFill="1" applyBorder="1" applyAlignment="1" applyProtection="1">
      <alignment horizontal="center" vertical="center"/>
    </xf>
    <xf numFmtId="0" fontId="20" fillId="4" borderId="1" xfId="11" applyFont="1" applyFill="1" applyBorder="1" applyAlignment="1" applyProtection="1">
      <alignment horizontal="left" vertical="center" wrapText="1"/>
    </xf>
    <xf numFmtId="0" fontId="19" fillId="9" borderId="1" xfId="11" applyFont="1" applyFill="1" applyBorder="1" applyAlignment="1" applyProtection="1">
      <alignment horizontal="center" vertical="center" wrapText="1"/>
    </xf>
    <xf numFmtId="0" fontId="19" fillId="9" borderId="1" xfId="11" applyNumberFormat="1" applyFont="1" applyFill="1" applyBorder="1" applyAlignment="1" applyProtection="1">
      <alignment horizontal="center" vertical="center" wrapText="1"/>
    </xf>
    <xf numFmtId="0" fontId="19" fillId="9" borderId="1" xfId="11" applyFont="1" applyFill="1" applyBorder="1" applyAlignment="1" applyProtection="1">
      <alignment horizontal="left" vertical="center" wrapText="1"/>
    </xf>
    <xf numFmtId="0" fontId="19" fillId="4" borderId="1" xfId="11" applyFont="1" applyFill="1" applyBorder="1" applyAlignment="1" applyProtection="1">
      <alignment horizontal="center" vertical="center"/>
    </xf>
    <xf numFmtId="0" fontId="19" fillId="4" borderId="1" xfId="11" applyNumberFormat="1" applyFont="1" applyFill="1" applyBorder="1" applyAlignment="1" applyProtection="1">
      <alignment horizontal="center" vertical="center"/>
    </xf>
    <xf numFmtId="0" fontId="19" fillId="4" borderId="1" xfId="11" applyFont="1" applyFill="1" applyBorder="1" applyAlignment="1" applyProtection="1">
      <alignment horizontal="left" vertical="center" wrapText="1"/>
    </xf>
    <xf numFmtId="0" fontId="20" fillId="4" borderId="0" xfId="1" applyFont="1" applyFill="1" applyBorder="1" applyAlignment="1" applyProtection="1">
      <alignment horizontal="left" vertical="center" wrapText="1"/>
    </xf>
    <xf numFmtId="0" fontId="20" fillId="4" borderId="1" xfId="1" applyFont="1" applyFill="1" applyBorder="1" applyAlignment="1" applyProtection="1">
      <alignment horizontal="center" vertical="center" wrapText="1"/>
    </xf>
    <xf numFmtId="0" fontId="20" fillId="4" borderId="1" xfId="1" applyFont="1" applyFill="1" applyBorder="1" applyAlignment="1" applyProtection="1">
      <alignment horizontal="left" vertical="center" wrapText="1"/>
    </xf>
    <xf numFmtId="0" fontId="19" fillId="7" borderId="1" xfId="11" applyFont="1" applyFill="1" applyBorder="1" applyAlignment="1" applyProtection="1">
      <alignment horizontal="center" vertical="center" wrapText="1"/>
    </xf>
    <xf numFmtId="0" fontId="19" fillId="7" borderId="1" xfId="11" applyNumberFormat="1" applyFont="1" applyFill="1" applyBorder="1" applyAlignment="1" applyProtection="1">
      <alignment horizontal="center" vertical="center" wrapText="1"/>
    </xf>
    <xf numFmtId="0" fontId="19" fillId="7" borderId="1" xfId="11" applyFont="1" applyFill="1" applyBorder="1" applyAlignment="1" applyProtection="1">
      <alignment horizontal="left" vertical="center" wrapText="1"/>
    </xf>
    <xf numFmtId="0" fontId="19" fillId="9" borderId="1" xfId="121" applyFont="1" applyFill="1" applyBorder="1" applyAlignment="1">
      <alignment horizontal="center" vertical="center" wrapText="1"/>
    </xf>
    <xf numFmtId="0" fontId="19" fillId="9" borderId="1" xfId="121" applyNumberFormat="1" applyFont="1" applyFill="1" applyBorder="1" applyAlignment="1">
      <alignment horizontal="center" vertical="center" wrapText="1"/>
    </xf>
    <xf numFmtId="0" fontId="19" fillId="9" borderId="1" xfId="121" applyFont="1" applyFill="1" applyBorder="1" applyAlignment="1">
      <alignment horizontal="left" vertical="center" wrapText="1"/>
    </xf>
    <xf numFmtId="0" fontId="20" fillId="4" borderId="3" xfId="1" applyFont="1" applyFill="1" applyBorder="1" applyAlignment="1" applyProtection="1">
      <alignment horizontal="center" vertical="center" wrapText="1"/>
    </xf>
    <xf numFmtId="0" fontId="20" fillId="4" borderId="3" xfId="1" applyNumberFormat="1" applyFont="1" applyFill="1" applyBorder="1" applyAlignment="1" applyProtection="1">
      <alignment horizontal="center" vertical="center" wrapText="1"/>
    </xf>
    <xf numFmtId="0" fontId="20" fillId="4" borderId="3" xfId="1" applyFont="1" applyFill="1" applyBorder="1" applyAlignment="1" applyProtection="1">
      <alignment horizontal="left" vertical="center" wrapText="1"/>
    </xf>
    <xf numFmtId="164" fontId="20" fillId="4" borderId="3" xfId="111" applyFont="1" applyFill="1" applyBorder="1" applyAlignment="1" applyProtection="1">
      <alignment horizontal="center" vertical="center" wrapText="1"/>
    </xf>
    <xf numFmtId="49" fontId="20" fillId="9" borderId="1" xfId="1" applyNumberFormat="1" applyFont="1" applyFill="1" applyBorder="1" applyAlignment="1" applyProtection="1">
      <alignment horizontal="center" vertical="center" wrapText="1"/>
    </xf>
    <xf numFmtId="49" fontId="20" fillId="9" borderId="1" xfId="1" applyNumberFormat="1" applyFont="1" applyFill="1" applyBorder="1" applyAlignment="1" applyProtection="1">
      <alignment horizontal="left" vertical="center" wrapText="1"/>
    </xf>
    <xf numFmtId="0" fontId="19" fillId="4" borderId="1" xfId="1" applyFont="1" applyFill="1" applyBorder="1" applyAlignment="1">
      <alignment horizontal="center" vertical="center" wrapText="1"/>
    </xf>
    <xf numFmtId="0" fontId="19" fillId="4" borderId="1" xfId="1" applyNumberFormat="1" applyFont="1" applyFill="1" applyBorder="1" applyAlignment="1">
      <alignment horizontal="center" vertical="center" wrapText="1"/>
    </xf>
    <xf numFmtId="0" fontId="19" fillId="4" borderId="1" xfId="1" applyFont="1" applyFill="1" applyBorder="1" applyAlignment="1">
      <alignment horizontal="left" vertical="center" wrapText="1"/>
    </xf>
    <xf numFmtId="164" fontId="19" fillId="4" borderId="1" xfId="111" applyFont="1" applyFill="1" applyBorder="1" applyAlignment="1">
      <alignment horizontal="center" vertical="center" wrapText="1"/>
    </xf>
    <xf numFmtId="0" fontId="20" fillId="4" borderId="1" xfId="1" applyFont="1" applyFill="1" applyBorder="1" applyAlignment="1">
      <alignment horizontal="center" vertical="center" wrapText="1"/>
    </xf>
    <xf numFmtId="0" fontId="20" fillId="4" borderId="1" xfId="1" applyNumberFormat="1" applyFont="1" applyFill="1" applyBorder="1" applyAlignment="1">
      <alignment horizontal="center" vertical="center" wrapText="1"/>
    </xf>
    <xf numFmtId="0" fontId="20" fillId="4" borderId="1" xfId="1" applyFont="1" applyFill="1" applyBorder="1" applyAlignment="1">
      <alignment horizontal="left" vertical="center" wrapText="1"/>
    </xf>
    <xf numFmtId="164" fontId="20" fillId="4" borderId="1" xfId="111" applyFont="1" applyFill="1" applyBorder="1" applyAlignment="1">
      <alignment horizontal="center" vertical="center" wrapText="1"/>
    </xf>
    <xf numFmtId="0" fontId="19" fillId="7" borderId="1" xfId="12" applyFont="1" applyFill="1" applyBorder="1" applyAlignment="1">
      <alignment horizontal="center" vertical="center"/>
    </xf>
    <xf numFmtId="0" fontId="19" fillId="7" borderId="1" xfId="12" applyNumberFormat="1" applyFont="1" applyFill="1" applyBorder="1" applyAlignment="1">
      <alignment horizontal="center" vertical="center"/>
    </xf>
    <xf numFmtId="0" fontId="19" fillId="7" borderId="1" xfId="12" applyFont="1" applyFill="1" applyBorder="1" applyAlignment="1">
      <alignment horizontal="left" vertical="center" wrapText="1"/>
    </xf>
    <xf numFmtId="164" fontId="19" fillId="7" borderId="1" xfId="111" applyFont="1" applyFill="1" applyBorder="1" applyAlignment="1">
      <alignment horizontal="center" vertical="center"/>
    </xf>
    <xf numFmtId="0" fontId="20" fillId="7" borderId="1" xfId="17" applyFont="1" applyFill="1" applyBorder="1" applyAlignment="1" applyProtection="1">
      <alignment horizontal="center" vertical="center" wrapText="1"/>
    </xf>
    <xf numFmtId="0" fontId="20" fillId="7" borderId="1" xfId="17" applyNumberFormat="1" applyFont="1" applyFill="1" applyBorder="1" applyAlignment="1" applyProtection="1">
      <alignment horizontal="center" vertical="center" wrapText="1"/>
    </xf>
    <xf numFmtId="0" fontId="20" fillId="7" borderId="1" xfId="17" applyFont="1" applyFill="1" applyBorder="1" applyAlignment="1" applyProtection="1">
      <alignment horizontal="left" vertical="center" wrapText="1"/>
    </xf>
    <xf numFmtId="0" fontId="20" fillId="9" borderId="1" xfId="3" applyFont="1" applyFill="1" applyBorder="1" applyAlignment="1">
      <alignment horizontal="center" vertical="center" wrapText="1"/>
    </xf>
    <xf numFmtId="0" fontId="20" fillId="9" borderId="1" xfId="3" applyNumberFormat="1" applyFont="1" applyFill="1" applyBorder="1" applyAlignment="1">
      <alignment horizontal="center" vertical="center" wrapText="1"/>
    </xf>
    <xf numFmtId="0" fontId="20" fillId="9" borderId="1" xfId="3" applyFont="1" applyFill="1" applyBorder="1" applyAlignment="1">
      <alignment horizontal="left" vertical="center" wrapText="1"/>
    </xf>
    <xf numFmtId="164" fontId="20" fillId="9" borderId="1" xfId="111" applyFont="1" applyFill="1" applyBorder="1" applyAlignment="1">
      <alignment horizontal="center" vertical="center" wrapText="1"/>
    </xf>
    <xf numFmtId="0" fontId="20" fillId="9" borderId="1" xfId="1" applyFont="1" applyFill="1" applyBorder="1" applyAlignment="1">
      <alignment horizontal="center" vertical="center" wrapText="1"/>
    </xf>
    <xf numFmtId="0" fontId="20" fillId="9" borderId="1" xfId="1" applyNumberFormat="1" applyFont="1" applyFill="1" applyBorder="1" applyAlignment="1">
      <alignment horizontal="center" vertical="center" wrapText="1"/>
    </xf>
    <xf numFmtId="0" fontId="20" fillId="9" borderId="1" xfId="1" applyFont="1" applyFill="1" applyBorder="1" applyAlignment="1">
      <alignment horizontal="left" vertical="center" wrapText="1"/>
    </xf>
    <xf numFmtId="0" fontId="20" fillId="9" borderId="0" xfId="1" applyFont="1" applyFill="1" applyBorder="1" applyAlignment="1">
      <alignment horizontal="center" vertical="center" wrapText="1"/>
    </xf>
    <xf numFmtId="0" fontId="20" fillId="9" borderId="0" xfId="1" applyNumberFormat="1" applyFont="1" applyFill="1" applyBorder="1" applyAlignment="1">
      <alignment horizontal="center" vertical="center" wrapText="1"/>
    </xf>
    <xf numFmtId="0" fontId="20" fillId="9" borderId="0" xfId="1" applyFont="1" applyFill="1" applyBorder="1" applyAlignment="1">
      <alignment horizontal="left" vertical="center" wrapText="1"/>
    </xf>
    <xf numFmtId="164" fontId="20" fillId="9" borderId="0" xfId="111" applyFont="1" applyFill="1" applyBorder="1" applyAlignment="1">
      <alignment horizontal="center" vertical="center" wrapText="1"/>
    </xf>
    <xf numFmtId="164" fontId="20" fillId="9" borderId="0" xfId="111" applyFont="1" applyFill="1" applyBorder="1" applyAlignment="1" applyProtection="1">
      <alignment horizontal="center" vertical="center" wrapText="1"/>
    </xf>
    <xf numFmtId="0" fontId="20" fillId="9" borderId="0" xfId="10" applyFont="1" applyFill="1" applyBorder="1" applyAlignment="1" applyProtection="1">
      <alignment horizontal="center" vertical="center" wrapText="1"/>
    </xf>
    <xf numFmtId="0" fontId="20" fillId="9" borderId="0" xfId="10" applyNumberFormat="1" applyFont="1" applyFill="1" applyBorder="1" applyAlignment="1" applyProtection="1">
      <alignment horizontal="center" vertical="center" wrapText="1"/>
    </xf>
    <xf numFmtId="0" fontId="20" fillId="9" borderId="0" xfId="10" applyFont="1" applyFill="1" applyBorder="1" applyAlignment="1" applyProtection="1">
      <alignment horizontal="left" vertical="center" wrapText="1"/>
    </xf>
    <xf numFmtId="0" fontId="19" fillId="7" borderId="1" xfId="8" applyFont="1" applyFill="1" applyBorder="1" applyAlignment="1" applyProtection="1">
      <alignment horizontal="center" vertical="center" wrapText="1"/>
    </xf>
    <xf numFmtId="0" fontId="19" fillId="7" borderId="1" xfId="8" applyNumberFormat="1" applyFont="1" applyFill="1" applyBorder="1" applyAlignment="1" applyProtection="1">
      <alignment horizontal="center" vertical="center" wrapText="1"/>
    </xf>
    <xf numFmtId="0" fontId="19" fillId="7" borderId="1" xfId="8" applyFont="1" applyFill="1" applyBorder="1" applyAlignment="1" applyProtection="1">
      <alignment horizontal="left" vertical="center" wrapText="1"/>
    </xf>
    <xf numFmtId="0" fontId="20" fillId="9" borderId="1" xfId="8" applyFont="1" applyFill="1" applyBorder="1" applyAlignment="1" applyProtection="1">
      <alignment horizontal="left" vertical="center" wrapText="1"/>
    </xf>
    <xf numFmtId="0" fontId="20" fillId="4" borderId="1" xfId="8" applyFont="1" applyFill="1" applyBorder="1" applyAlignment="1">
      <alignment horizontal="center" vertical="center"/>
    </xf>
    <xf numFmtId="0" fontId="20" fillId="4" borderId="1" xfId="8" applyNumberFormat="1" applyFont="1" applyFill="1" applyBorder="1" applyAlignment="1">
      <alignment horizontal="center" vertical="center"/>
    </xf>
    <xf numFmtId="0" fontId="20" fillId="4" borderId="1" xfId="8" applyFont="1" applyFill="1" applyBorder="1" applyAlignment="1">
      <alignment horizontal="left" vertical="center" wrapText="1"/>
    </xf>
    <xf numFmtId="164" fontId="20" fillId="4" borderId="1" xfId="111" applyFont="1" applyFill="1" applyBorder="1" applyAlignment="1">
      <alignment horizontal="center" vertical="center"/>
    </xf>
    <xf numFmtId="0" fontId="20" fillId="9" borderId="1" xfId="8" applyFont="1" applyFill="1" applyBorder="1" applyAlignment="1">
      <alignment horizontal="center" vertical="center"/>
    </xf>
    <xf numFmtId="0" fontId="20" fillId="9" borderId="1" xfId="8" applyNumberFormat="1" applyFont="1" applyFill="1" applyBorder="1" applyAlignment="1">
      <alignment horizontal="center" vertical="center"/>
    </xf>
    <xf numFmtId="0" fontId="20" fillId="9" borderId="1" xfId="8" applyFont="1" applyFill="1" applyBorder="1" applyAlignment="1">
      <alignment horizontal="left" vertical="center" wrapText="1"/>
    </xf>
    <xf numFmtId="0" fontId="19" fillId="7" borderId="1" xfId="8" applyFont="1" applyFill="1" applyBorder="1" applyAlignment="1" applyProtection="1">
      <alignment horizontal="center" vertical="center"/>
    </xf>
    <xf numFmtId="0" fontId="19" fillId="7" borderId="1" xfId="8" applyNumberFormat="1" applyFont="1" applyFill="1" applyBorder="1" applyAlignment="1" applyProtection="1">
      <alignment horizontal="center" vertical="center"/>
    </xf>
    <xf numFmtId="0" fontId="20" fillId="7" borderId="1" xfId="1" applyFont="1" applyFill="1" applyBorder="1" applyAlignment="1">
      <alignment horizontal="left" vertical="center" wrapText="1"/>
    </xf>
    <xf numFmtId="0" fontId="20" fillId="7" borderId="1" xfId="8" applyFont="1" applyFill="1" applyBorder="1" applyAlignment="1">
      <alignment horizontal="center" vertical="center"/>
    </xf>
    <xf numFmtId="0" fontId="20" fillId="7" borderId="1" xfId="8" applyNumberFormat="1" applyFont="1" applyFill="1" applyBorder="1" applyAlignment="1">
      <alignment horizontal="center" vertical="center"/>
    </xf>
    <xf numFmtId="0" fontId="19" fillId="9" borderId="1" xfId="8" applyFont="1" applyFill="1" applyBorder="1" applyAlignment="1" applyProtection="1">
      <alignment horizontal="center" vertical="center"/>
    </xf>
    <xf numFmtId="0" fontId="19" fillId="9" borderId="1" xfId="8" applyNumberFormat="1" applyFont="1" applyFill="1" applyBorder="1" applyAlignment="1" applyProtection="1">
      <alignment horizontal="center" vertical="center"/>
    </xf>
    <xf numFmtId="0" fontId="20" fillId="9" borderId="1" xfId="8" applyFont="1" applyFill="1" applyBorder="1" applyAlignment="1" applyProtection="1">
      <alignment horizontal="center" vertical="center"/>
    </xf>
    <xf numFmtId="0" fontId="20" fillId="9" borderId="1" xfId="8" applyNumberFormat="1" applyFont="1" applyFill="1" applyBorder="1" applyAlignment="1" applyProtection="1">
      <alignment horizontal="center" vertical="center"/>
    </xf>
    <xf numFmtId="0" fontId="20" fillId="7" borderId="1" xfId="8" applyFont="1" applyFill="1" applyBorder="1" applyAlignment="1" applyProtection="1">
      <alignment horizontal="center" vertical="center" wrapText="1"/>
    </xf>
    <xf numFmtId="0" fontId="20" fillId="7" borderId="1" xfId="8" applyNumberFormat="1" applyFont="1" applyFill="1" applyBorder="1" applyAlignment="1" applyProtection="1">
      <alignment horizontal="center" vertical="center" wrapText="1"/>
    </xf>
    <xf numFmtId="0" fontId="20" fillId="7" borderId="1" xfId="8" applyFont="1" applyFill="1" applyBorder="1" applyAlignment="1" applyProtection="1">
      <alignment horizontal="left" vertical="center" wrapText="1"/>
    </xf>
    <xf numFmtId="2" fontId="19" fillId="7" borderId="1" xfId="8" applyNumberFormat="1" applyFont="1" applyFill="1" applyBorder="1" applyAlignment="1" applyProtection="1">
      <alignment horizontal="center" vertical="center" wrapText="1"/>
    </xf>
    <xf numFmtId="0" fontId="20" fillId="7" borderId="1" xfId="1" applyFont="1" applyFill="1" applyBorder="1" applyAlignment="1">
      <alignment horizontal="center" vertical="center" wrapText="1"/>
    </xf>
    <xf numFmtId="0" fontId="20" fillId="6" borderId="1" xfId="1" applyFont="1" applyFill="1" applyBorder="1" applyAlignment="1" applyProtection="1">
      <alignment horizontal="center" vertical="center" wrapText="1"/>
    </xf>
    <xf numFmtId="0" fontId="20" fillId="6" borderId="1" xfId="1" applyFont="1" applyFill="1" applyBorder="1" applyAlignment="1" applyProtection="1">
      <alignment horizontal="left" vertical="center" wrapText="1"/>
    </xf>
    <xf numFmtId="0" fontId="30" fillId="7" borderId="1" xfId="1" applyFont="1" applyFill="1" applyBorder="1" applyAlignment="1">
      <alignment horizontal="center" vertical="center" wrapText="1"/>
    </xf>
    <xf numFmtId="0" fontId="30" fillId="7" borderId="1" xfId="1" applyFont="1" applyFill="1" applyBorder="1" applyAlignment="1">
      <alignment vertical="center" wrapText="1"/>
    </xf>
    <xf numFmtId="0" fontId="31" fillId="7" borderId="1" xfId="1" applyFont="1" applyFill="1" applyBorder="1" applyAlignment="1">
      <alignment vertical="center" wrapText="1"/>
    </xf>
    <xf numFmtId="0" fontId="31" fillId="7" borderId="1" xfId="1" applyFont="1" applyFill="1" applyBorder="1" applyAlignment="1">
      <alignment horizontal="center" vertical="center" wrapText="1"/>
    </xf>
    <xf numFmtId="0" fontId="19" fillId="4" borderId="1" xfId="13" applyFont="1" applyFill="1" applyBorder="1" applyAlignment="1">
      <alignment horizontal="center" vertical="center"/>
    </xf>
    <xf numFmtId="0" fontId="19" fillId="4" borderId="1" xfId="13" applyNumberFormat="1" applyFont="1" applyFill="1" applyBorder="1" applyAlignment="1">
      <alignment horizontal="center" vertical="center"/>
    </xf>
    <xf numFmtId="0" fontId="19" fillId="4" borderId="1" xfId="13" applyFont="1" applyFill="1" applyBorder="1" applyAlignment="1">
      <alignment horizontal="left" vertical="center" wrapText="1"/>
    </xf>
    <xf numFmtId="164" fontId="19" fillId="12" borderId="1" xfId="111" applyFont="1" applyFill="1" applyBorder="1" applyAlignment="1">
      <alignment horizontal="center" vertical="center"/>
    </xf>
    <xf numFmtId="0" fontId="20" fillId="7" borderId="1" xfId="1" quotePrefix="1" applyFont="1" applyFill="1" applyBorder="1" applyAlignment="1" applyProtection="1">
      <alignment horizontal="center" vertical="center" wrapText="1"/>
    </xf>
    <xf numFmtId="0" fontId="20" fillId="7" borderId="1" xfId="1" quotePrefix="1" applyNumberFormat="1" applyFont="1" applyFill="1" applyBorder="1" applyAlignment="1" applyProtection="1">
      <alignment horizontal="center" vertical="center" wrapText="1"/>
    </xf>
    <xf numFmtId="0" fontId="20" fillId="7" borderId="1" xfId="1" quotePrefix="1" applyFont="1" applyFill="1" applyBorder="1" applyAlignment="1" applyProtection="1">
      <alignment horizontal="left" vertical="center" wrapText="1"/>
    </xf>
    <xf numFmtId="164" fontId="20" fillId="7" borderId="1" xfId="111" quotePrefix="1" applyFont="1" applyFill="1" applyBorder="1" applyAlignment="1" applyProtection="1">
      <alignment horizontal="center" vertical="center" wrapText="1"/>
    </xf>
    <xf numFmtId="164" fontId="20" fillId="7" borderId="0" xfId="111" applyFont="1" applyFill="1" applyBorder="1" applyAlignment="1" applyProtection="1">
      <alignment horizontal="center" vertical="center" wrapText="1"/>
    </xf>
    <xf numFmtId="0" fontId="32" fillId="7" borderId="0" xfId="8" applyFont="1" applyFill="1" applyAlignment="1">
      <alignment horizontal="right" vertical="center"/>
    </xf>
    <xf numFmtId="2" fontId="20" fillId="7" borderId="1" xfId="1" applyNumberFormat="1" applyFont="1" applyFill="1" applyBorder="1" applyAlignment="1">
      <alignment horizontal="center" vertical="center" wrapText="1"/>
    </xf>
    <xf numFmtId="2" fontId="30" fillId="7" borderId="1" xfId="1" applyNumberFormat="1" applyFont="1" applyFill="1" applyBorder="1" applyAlignment="1">
      <alignment horizontal="center" vertical="center" wrapText="1"/>
    </xf>
    <xf numFmtId="164" fontId="19" fillId="7" borderId="0" xfId="111" applyFont="1" applyFill="1" applyBorder="1" applyAlignment="1" applyProtection="1">
      <alignment horizontal="center" vertical="center"/>
    </xf>
    <xf numFmtId="0" fontId="19" fillId="7" borderId="1" xfId="3" applyFont="1" applyFill="1" applyBorder="1" applyAlignment="1">
      <alignment horizontal="center" vertical="center" wrapText="1"/>
    </xf>
    <xf numFmtId="0" fontId="19" fillId="7" borderId="1" xfId="3" applyNumberFormat="1" applyFont="1" applyFill="1" applyBorder="1" applyAlignment="1">
      <alignment horizontal="center" vertical="center" wrapText="1"/>
    </xf>
    <xf numFmtId="0" fontId="19" fillId="7" borderId="1" xfId="3" applyFont="1" applyFill="1" applyBorder="1" applyAlignment="1">
      <alignment horizontal="left" vertical="center" wrapText="1"/>
    </xf>
    <xf numFmtId="0" fontId="20" fillId="7" borderId="1" xfId="3" applyFont="1" applyFill="1" applyBorder="1" applyAlignment="1">
      <alignment horizontal="center" vertical="center" wrapText="1"/>
    </xf>
    <xf numFmtId="0" fontId="20" fillId="7" borderId="1" xfId="3" applyNumberFormat="1" applyFont="1" applyFill="1" applyBorder="1" applyAlignment="1">
      <alignment horizontal="center" vertical="center" wrapText="1"/>
    </xf>
    <xf numFmtId="0" fontId="20" fillId="7" borderId="1" xfId="3" applyFont="1" applyFill="1" applyBorder="1" applyAlignment="1">
      <alignment horizontal="left" vertical="center" wrapText="1"/>
    </xf>
    <xf numFmtId="164" fontId="20" fillId="7" borderId="1" xfId="111" applyFont="1" applyFill="1" applyBorder="1" applyAlignment="1">
      <alignment horizontal="center" vertical="center" wrapText="1"/>
    </xf>
    <xf numFmtId="0" fontId="19" fillId="4" borderId="1" xfId="1" applyFont="1" applyFill="1" applyBorder="1" applyAlignment="1" applyProtection="1">
      <alignment horizontal="center" vertical="center" wrapText="1"/>
    </xf>
    <xf numFmtId="0" fontId="19" fillId="4" borderId="1" xfId="1" applyNumberFormat="1" applyFont="1" applyFill="1" applyBorder="1" applyAlignment="1" applyProtection="1">
      <alignment horizontal="center" vertical="center" wrapText="1"/>
    </xf>
    <xf numFmtId="0" fontId="19" fillId="4" borderId="1" xfId="1" applyFont="1" applyFill="1" applyBorder="1" applyAlignment="1" applyProtection="1">
      <alignment horizontal="left" vertical="center" wrapText="1"/>
    </xf>
    <xf numFmtId="0" fontId="19" fillId="7" borderId="1" xfId="10" applyFont="1" applyFill="1" applyBorder="1" applyAlignment="1" applyProtection="1">
      <alignment horizontal="center" vertical="center"/>
    </xf>
    <xf numFmtId="0" fontId="19" fillId="7" borderId="1" xfId="10" applyNumberFormat="1" applyFont="1" applyFill="1" applyBorder="1" applyAlignment="1" applyProtection="1">
      <alignment horizontal="center" vertical="center"/>
    </xf>
    <xf numFmtId="0" fontId="19" fillId="7" borderId="1" xfId="3" applyFont="1" applyFill="1" applyBorder="1" applyAlignment="1">
      <alignment horizontal="center" vertical="center"/>
    </xf>
    <xf numFmtId="0" fontId="19" fillId="7" borderId="1" xfId="3" applyNumberFormat="1" applyFont="1" applyFill="1" applyBorder="1" applyAlignment="1">
      <alignment horizontal="center" vertical="center"/>
    </xf>
    <xf numFmtId="0" fontId="19" fillId="9" borderId="1" xfId="3" applyFont="1" applyFill="1" applyBorder="1" applyAlignment="1">
      <alignment horizontal="center" vertical="center"/>
    </xf>
    <xf numFmtId="0" fontId="19" fillId="9" borderId="1" xfId="3" applyNumberFormat="1" applyFont="1" applyFill="1" applyBorder="1" applyAlignment="1">
      <alignment horizontal="center" vertical="center"/>
    </xf>
    <xf numFmtId="0" fontId="19" fillId="9" borderId="1" xfId="3" applyFont="1" applyFill="1" applyBorder="1" applyAlignment="1">
      <alignment horizontal="left" vertical="center" wrapText="1"/>
    </xf>
    <xf numFmtId="0" fontId="19" fillId="7" borderId="1" xfId="17" applyFont="1" applyFill="1" applyBorder="1" applyAlignment="1" applyProtection="1">
      <alignment horizontal="center" vertical="center"/>
    </xf>
    <xf numFmtId="0" fontId="19" fillId="7" borderId="1" xfId="17" applyNumberFormat="1" applyFont="1" applyFill="1" applyBorder="1" applyAlignment="1" applyProtection="1">
      <alignment horizontal="center" vertical="center"/>
    </xf>
    <xf numFmtId="0" fontId="19" fillId="7" borderId="1" xfId="17" applyFont="1" applyFill="1" applyBorder="1" applyAlignment="1" applyProtection="1">
      <alignment horizontal="left" vertical="center" wrapText="1"/>
    </xf>
    <xf numFmtId="0" fontId="20" fillId="7" borderId="1" xfId="0" applyFont="1" applyFill="1" applyBorder="1" applyAlignment="1">
      <alignment horizontal="center" vertical="center" wrapText="1"/>
    </xf>
    <xf numFmtId="0" fontId="20" fillId="7" borderId="1" xfId="0" applyNumberFormat="1" applyFont="1" applyFill="1" applyBorder="1" applyAlignment="1">
      <alignment horizontal="center" vertical="center" wrapText="1"/>
    </xf>
    <xf numFmtId="0" fontId="20" fillId="7" borderId="1" xfId="0" applyFont="1" applyFill="1" applyBorder="1" applyAlignment="1">
      <alignment horizontal="left" vertical="center" wrapText="1"/>
    </xf>
    <xf numFmtId="0" fontId="20" fillId="9" borderId="1" xfId="0" applyFont="1" applyFill="1" applyBorder="1" applyAlignment="1">
      <alignment horizontal="center" vertical="center" wrapText="1"/>
    </xf>
    <xf numFmtId="0" fontId="20" fillId="9" borderId="1" xfId="0" applyNumberFormat="1" applyFont="1" applyFill="1" applyBorder="1" applyAlignment="1">
      <alignment horizontal="center" vertical="center" wrapText="1"/>
    </xf>
    <xf numFmtId="0" fontId="20" fillId="9" borderId="1" xfId="0" applyFont="1" applyFill="1" applyBorder="1" applyAlignment="1">
      <alignment horizontal="left" vertical="center" wrapText="1"/>
    </xf>
    <xf numFmtId="0" fontId="19" fillId="7" borderId="1" xfId="1" applyFont="1" applyFill="1" applyBorder="1" applyAlignment="1">
      <alignment horizontal="center" vertical="center" wrapText="1"/>
    </xf>
    <xf numFmtId="0" fontId="19" fillId="7" borderId="1" xfId="1" applyNumberFormat="1" applyFont="1" applyFill="1" applyBorder="1" applyAlignment="1">
      <alignment horizontal="center" vertical="center" wrapText="1"/>
    </xf>
    <xf numFmtId="0" fontId="19" fillId="7" borderId="1" xfId="1" applyFont="1" applyFill="1" applyBorder="1" applyAlignment="1">
      <alignment horizontal="left" vertical="center" wrapText="1"/>
    </xf>
    <xf numFmtId="0" fontId="20" fillId="7" borderId="1" xfId="8" applyFont="1" applyFill="1" applyBorder="1" applyAlignment="1">
      <alignment horizontal="left" vertical="center" wrapText="1"/>
    </xf>
    <xf numFmtId="0" fontId="20" fillId="9" borderId="0" xfId="17" applyFont="1" applyFill="1" applyBorder="1" applyAlignment="1" applyProtection="1">
      <alignment horizontal="center" vertical="center" wrapText="1"/>
    </xf>
    <xf numFmtId="0" fontId="20" fillId="9" borderId="0" xfId="17" applyNumberFormat="1" applyFont="1" applyFill="1" applyBorder="1" applyAlignment="1" applyProtection="1">
      <alignment horizontal="center" vertical="center" wrapText="1"/>
    </xf>
    <xf numFmtId="0" fontId="20" fillId="9" borderId="0" xfId="17" applyFont="1" applyFill="1" applyBorder="1" applyAlignment="1" applyProtection="1">
      <alignment horizontal="left" vertical="center" wrapText="1"/>
    </xf>
    <xf numFmtId="0" fontId="19" fillId="9" borderId="1" xfId="14" applyFont="1" applyFill="1" applyBorder="1" applyAlignment="1">
      <alignment horizontal="center" vertical="center" wrapText="1"/>
    </xf>
    <xf numFmtId="0" fontId="19" fillId="9" borderId="1" xfId="14" applyNumberFormat="1" applyFont="1" applyFill="1" applyBorder="1" applyAlignment="1">
      <alignment horizontal="center" vertical="center" wrapText="1"/>
    </xf>
    <xf numFmtId="0" fontId="19" fillId="9" borderId="1" xfId="14" applyFont="1" applyFill="1" applyBorder="1" applyAlignment="1">
      <alignment horizontal="left" vertical="center" wrapText="1"/>
    </xf>
    <xf numFmtId="0" fontId="19" fillId="12" borderId="1" xfId="1" applyFont="1" applyFill="1" applyBorder="1" applyAlignment="1" applyProtection="1">
      <alignment horizontal="center" vertical="center" wrapText="1"/>
    </xf>
    <xf numFmtId="0" fontId="19" fillId="12" borderId="1" xfId="1" applyNumberFormat="1" applyFont="1" applyFill="1" applyBorder="1" applyAlignment="1" applyProtection="1">
      <alignment horizontal="center" vertical="center" wrapText="1"/>
    </xf>
    <xf numFmtId="0" fontId="19" fillId="12" borderId="1" xfId="1" applyFont="1" applyFill="1" applyBorder="1" applyAlignment="1" applyProtection="1">
      <alignment horizontal="left" vertical="center" wrapText="1"/>
    </xf>
    <xf numFmtId="0" fontId="20" fillId="12" borderId="1" xfId="0" applyFont="1" applyFill="1" applyBorder="1" applyAlignment="1">
      <alignment horizontal="center" vertical="center" wrapText="1"/>
    </xf>
    <xf numFmtId="0" fontId="20" fillId="12" borderId="1" xfId="0" applyNumberFormat="1" applyFont="1" applyFill="1" applyBorder="1" applyAlignment="1">
      <alignment horizontal="center" vertical="center" wrapText="1"/>
    </xf>
    <xf numFmtId="0" fontId="20" fillId="12" borderId="1" xfId="0" applyFont="1" applyFill="1" applyBorder="1" applyAlignment="1">
      <alignment horizontal="left" vertical="center" wrapText="1"/>
    </xf>
    <xf numFmtId="164" fontId="20" fillId="12" borderId="1" xfId="111" applyFont="1" applyFill="1" applyBorder="1" applyAlignment="1">
      <alignment horizontal="center" vertical="center" wrapText="1"/>
    </xf>
    <xf numFmtId="0" fontId="19" fillId="12" borderId="1" xfId="3" applyFont="1" applyFill="1" applyBorder="1" applyAlignment="1">
      <alignment horizontal="center" vertical="center"/>
    </xf>
    <xf numFmtId="0" fontId="19" fillId="12" borderId="1" xfId="3" applyNumberFormat="1" applyFont="1" applyFill="1" applyBorder="1" applyAlignment="1">
      <alignment horizontal="center" vertical="center"/>
    </xf>
    <xf numFmtId="0" fontId="19" fillId="12" borderId="1" xfId="3" applyFont="1" applyFill="1" applyBorder="1" applyAlignment="1">
      <alignment horizontal="left" vertical="center" wrapText="1"/>
    </xf>
    <xf numFmtId="0" fontId="20" fillId="15" borderId="1" xfId="0" applyFont="1" applyFill="1" applyBorder="1" applyAlignment="1">
      <alignment horizontal="center" vertical="center" wrapText="1"/>
    </xf>
    <xf numFmtId="0" fontId="20" fillId="15" borderId="1" xfId="0" applyNumberFormat="1" applyFont="1" applyFill="1" applyBorder="1" applyAlignment="1">
      <alignment horizontal="center" vertical="center" wrapText="1"/>
    </xf>
    <xf numFmtId="2" fontId="20" fillId="15" borderId="0" xfId="1" applyNumberFormat="1" applyFont="1" applyFill="1" applyBorder="1" applyAlignment="1" applyProtection="1">
      <alignment horizontal="left" vertical="center" wrapText="1"/>
    </xf>
    <xf numFmtId="0" fontId="20" fillId="12" borderId="1" xfId="0" applyFont="1" applyFill="1" applyBorder="1" applyAlignment="1" applyProtection="1">
      <alignment horizontal="center" vertical="center" wrapText="1"/>
    </xf>
    <xf numFmtId="0" fontId="20" fillId="12" borderId="1" xfId="0" applyNumberFormat="1" applyFont="1" applyFill="1" applyBorder="1" applyAlignment="1" applyProtection="1">
      <alignment horizontal="center" vertical="center" wrapText="1"/>
    </xf>
    <xf numFmtId="0" fontId="20" fillId="12" borderId="1" xfId="0" applyFont="1" applyFill="1" applyBorder="1" applyAlignment="1" applyProtection="1">
      <alignment horizontal="left" vertical="center" wrapText="1"/>
    </xf>
    <xf numFmtId="0" fontId="19" fillId="12" borderId="1" xfId="1" applyFont="1" applyFill="1" applyBorder="1" applyAlignment="1">
      <alignment horizontal="center" vertical="center" wrapText="1"/>
    </xf>
    <xf numFmtId="0" fontId="19" fillId="12" borderId="1" xfId="1" applyNumberFormat="1" applyFont="1" applyFill="1" applyBorder="1" applyAlignment="1">
      <alignment horizontal="center" vertical="center" wrapText="1"/>
    </xf>
    <xf numFmtId="0" fontId="19" fillId="12" borderId="1" xfId="1" applyFont="1" applyFill="1" applyBorder="1" applyAlignment="1">
      <alignment horizontal="left" vertical="center" wrapText="1"/>
    </xf>
    <xf numFmtId="164" fontId="19" fillId="12" borderId="1" xfId="111" applyFont="1" applyFill="1" applyBorder="1" applyAlignment="1">
      <alignment horizontal="center" vertical="center" wrapText="1"/>
    </xf>
    <xf numFmtId="0" fontId="24" fillId="4" borderId="1" xfId="0" applyFont="1" applyFill="1" applyBorder="1" applyAlignment="1" applyProtection="1">
      <alignment horizontal="center" vertical="center"/>
    </xf>
    <xf numFmtId="0" fontId="24" fillId="4" borderId="1" xfId="0" applyNumberFormat="1" applyFont="1" applyFill="1" applyBorder="1" applyAlignment="1" applyProtection="1">
      <alignment horizontal="center" vertical="center"/>
    </xf>
    <xf numFmtId="0" fontId="24" fillId="4" borderId="1" xfId="0" applyFont="1" applyFill="1" applyBorder="1" applyAlignment="1" applyProtection="1">
      <alignment horizontal="left" vertical="center" wrapText="1"/>
    </xf>
    <xf numFmtId="164" fontId="24" fillId="4" borderId="1" xfId="111" applyFont="1" applyFill="1" applyBorder="1" applyAlignment="1" applyProtection="1">
      <alignment horizontal="center" vertical="center"/>
    </xf>
    <xf numFmtId="0" fontId="20" fillId="7" borderId="0" xfId="0" applyFont="1" applyFill="1" applyBorder="1" applyProtection="1"/>
    <xf numFmtId="0" fontId="19" fillId="7" borderId="1" xfId="16" applyFont="1" applyFill="1" applyBorder="1" applyAlignment="1" applyProtection="1">
      <alignment horizontal="center" vertical="center" wrapText="1"/>
    </xf>
    <xf numFmtId="0" fontId="19" fillId="7" borderId="1" xfId="16" applyNumberFormat="1" applyFont="1" applyFill="1" applyBorder="1" applyAlignment="1" applyProtection="1">
      <alignment horizontal="center" vertical="center" wrapText="1"/>
    </xf>
    <xf numFmtId="0" fontId="19" fillId="7" borderId="1" xfId="16" applyFont="1" applyFill="1" applyBorder="1" applyAlignment="1" applyProtection="1">
      <alignment horizontal="left" vertical="center" wrapText="1"/>
    </xf>
    <xf numFmtId="0" fontId="19" fillId="12" borderId="1" xfId="12" applyFont="1" applyFill="1" applyBorder="1" applyAlignment="1">
      <alignment horizontal="center" vertical="center"/>
    </xf>
    <xf numFmtId="0" fontId="19" fillId="12" borderId="1" xfId="12" applyNumberFormat="1" applyFont="1" applyFill="1" applyBorder="1" applyAlignment="1">
      <alignment horizontal="center" vertical="center"/>
    </xf>
    <xf numFmtId="0" fontId="19" fillId="12" borderId="1" xfId="12" applyFont="1" applyFill="1" applyBorder="1" applyAlignment="1">
      <alignment horizontal="left" vertical="center" wrapText="1"/>
    </xf>
    <xf numFmtId="0" fontId="19" fillId="4" borderId="1" xfId="12" applyFont="1" applyFill="1" applyBorder="1" applyAlignment="1" applyProtection="1">
      <alignment horizontal="center" vertical="center" wrapText="1"/>
    </xf>
    <xf numFmtId="0" fontId="19" fillId="4" borderId="1" xfId="12" applyNumberFormat="1" applyFont="1" applyFill="1" applyBorder="1" applyAlignment="1" applyProtection="1">
      <alignment horizontal="center" vertical="center" wrapText="1"/>
    </xf>
    <xf numFmtId="0" fontId="19" fillId="4" borderId="1" xfId="12" applyFont="1" applyFill="1" applyBorder="1" applyAlignment="1" applyProtection="1">
      <alignment horizontal="left" vertical="center" wrapText="1"/>
    </xf>
    <xf numFmtId="0" fontId="19" fillId="4" borderId="1" xfId="1" applyFont="1" applyFill="1" applyBorder="1" applyAlignment="1">
      <alignment vertical="center" wrapText="1"/>
    </xf>
    <xf numFmtId="0" fontId="19" fillId="4" borderId="1" xfId="12" applyFont="1" applyFill="1" applyBorder="1" applyAlignment="1" applyProtection="1">
      <alignment horizontal="center" vertical="center"/>
    </xf>
    <xf numFmtId="0" fontId="19" fillId="4" borderId="1" xfId="12" applyNumberFormat="1" applyFont="1" applyFill="1" applyBorder="1" applyAlignment="1" applyProtection="1">
      <alignment horizontal="center" vertical="center"/>
    </xf>
    <xf numFmtId="0" fontId="19" fillId="12" borderId="1" xfId="17" applyFont="1" applyFill="1" applyBorder="1" applyAlignment="1" applyProtection="1">
      <alignment horizontal="center" vertical="center" wrapText="1"/>
    </xf>
    <xf numFmtId="0" fontId="19" fillId="12" borderId="1" xfId="17" applyNumberFormat="1" applyFont="1" applyFill="1" applyBorder="1" applyAlignment="1" applyProtection="1">
      <alignment horizontal="center" vertical="center" wrapText="1"/>
    </xf>
    <xf numFmtId="0" fontId="19" fillId="12" borderId="1" xfId="17" applyFont="1" applyFill="1" applyBorder="1" applyAlignment="1" applyProtection="1">
      <alignment horizontal="left" vertical="center" wrapText="1"/>
    </xf>
    <xf numFmtId="0" fontId="20" fillId="4" borderId="1" xfId="12" applyFont="1" applyFill="1" applyBorder="1" applyAlignment="1">
      <alignment horizontal="center" vertical="center"/>
    </xf>
    <xf numFmtId="0" fontId="20" fillId="4" borderId="1" xfId="12" applyNumberFormat="1" applyFont="1" applyFill="1" applyBorder="1" applyAlignment="1">
      <alignment horizontal="center" vertical="center"/>
    </xf>
    <xf numFmtId="0" fontId="20" fillId="4" borderId="1" xfId="12" applyFont="1" applyFill="1" applyBorder="1" applyAlignment="1">
      <alignment horizontal="left" vertical="center" wrapText="1"/>
    </xf>
    <xf numFmtId="0" fontId="19" fillId="4" borderId="1" xfId="19" applyFont="1" applyFill="1" applyBorder="1" applyAlignment="1" applyProtection="1">
      <alignment horizontal="center" vertical="center"/>
    </xf>
    <xf numFmtId="0" fontId="19" fillId="4" borderId="1" xfId="19" applyNumberFormat="1" applyFont="1" applyFill="1" applyBorder="1" applyAlignment="1" applyProtection="1">
      <alignment horizontal="center" vertical="center"/>
    </xf>
    <xf numFmtId="0" fontId="19" fillId="4" borderId="1" xfId="19" applyFont="1" applyFill="1" applyBorder="1" applyAlignment="1" applyProtection="1">
      <alignment horizontal="left" vertical="center" wrapText="1"/>
    </xf>
    <xf numFmtId="0" fontId="19" fillId="12" borderId="1" xfId="12" applyFont="1" applyFill="1" applyBorder="1" applyAlignment="1" applyProtection="1">
      <alignment horizontal="center" vertical="center" wrapText="1"/>
    </xf>
    <xf numFmtId="0" fontId="19" fillId="12" borderId="1" xfId="12" applyNumberFormat="1" applyFont="1" applyFill="1" applyBorder="1" applyAlignment="1" applyProtection="1">
      <alignment horizontal="center" vertical="center" wrapText="1"/>
    </xf>
    <xf numFmtId="0" fontId="19" fillId="12" borderId="1" xfId="12" applyFont="1" applyFill="1" applyBorder="1" applyAlignment="1" applyProtection="1">
      <alignment horizontal="left" vertical="center" wrapText="1"/>
    </xf>
    <xf numFmtId="0" fontId="19" fillId="12" borderId="1" xfId="12" applyFont="1" applyFill="1" applyBorder="1" applyAlignment="1" applyProtection="1">
      <alignment horizontal="center" vertical="center"/>
    </xf>
    <xf numFmtId="0" fontId="19" fillId="12" borderId="1" xfId="12" applyNumberFormat="1" applyFont="1" applyFill="1" applyBorder="1" applyAlignment="1" applyProtection="1">
      <alignment horizontal="center" vertical="center"/>
    </xf>
    <xf numFmtId="164" fontId="19" fillId="12" borderId="1" xfId="111" applyFont="1" applyFill="1" applyBorder="1" applyAlignment="1" applyProtection="1">
      <alignment horizontal="center" vertical="center"/>
    </xf>
    <xf numFmtId="164" fontId="20" fillId="7" borderId="1" xfId="111" applyFont="1" applyFill="1" applyBorder="1" applyAlignment="1" applyProtection="1">
      <alignment horizontal="right" vertical="center" wrapText="1"/>
      <protection locked="0"/>
    </xf>
    <xf numFmtId="164" fontId="19" fillId="6" borderId="1" xfId="111" applyFont="1" applyFill="1" applyBorder="1" applyAlignment="1" applyProtection="1">
      <alignment horizontal="center" vertical="center" wrapText="1"/>
    </xf>
    <xf numFmtId="164" fontId="19" fillId="15" borderId="1" xfId="111" applyFont="1" applyFill="1" applyBorder="1" applyAlignment="1" applyProtection="1">
      <alignment horizontal="center" vertical="center"/>
    </xf>
    <xf numFmtId="0" fontId="20" fillId="4" borderId="0" xfId="0" applyFont="1" applyFill="1" applyBorder="1" applyProtection="1"/>
    <xf numFmtId="0" fontId="20" fillId="12" borderId="0" xfId="0" applyFont="1" applyFill="1" applyBorder="1" applyProtection="1"/>
    <xf numFmtId="0" fontId="20" fillId="9" borderId="0" xfId="0" applyFont="1" applyFill="1" applyBorder="1" applyProtection="1"/>
    <xf numFmtId="0" fontId="9" fillId="7" borderId="1" xfId="0" applyFont="1" applyFill="1" applyBorder="1" applyAlignment="1">
      <alignment horizontal="center"/>
    </xf>
    <xf numFmtId="2" fontId="9" fillId="7" borderId="1" xfId="0" applyNumberFormat="1" applyFont="1" applyFill="1" applyBorder="1" applyAlignment="1">
      <alignment horizontal="center"/>
    </xf>
    <xf numFmtId="0" fontId="9" fillId="7" borderId="0" xfId="0" applyFont="1" applyFill="1" applyBorder="1" applyAlignment="1">
      <alignment horizontal="center"/>
    </xf>
    <xf numFmtId="0" fontId="20" fillId="7" borderId="0" xfId="0" applyNumberFormat="1" applyFont="1" applyFill="1" applyBorder="1" applyAlignment="1" applyProtection="1">
      <alignment horizontal="center" vertical="center" wrapText="1"/>
    </xf>
    <xf numFmtId="0" fontId="19" fillId="7" borderId="0" xfId="1" applyFont="1" applyFill="1" applyBorder="1" applyAlignment="1" applyProtection="1">
      <alignment horizontal="left" vertical="center" wrapText="1"/>
    </xf>
    <xf numFmtId="0" fontId="19" fillId="9" borderId="1" xfId="12" applyFont="1" applyFill="1" applyBorder="1" applyAlignment="1" applyProtection="1">
      <alignment horizontal="center" vertical="center"/>
    </xf>
    <xf numFmtId="0" fontId="19" fillId="9" borderId="1" xfId="12" applyNumberFormat="1" applyFont="1" applyFill="1" applyBorder="1" applyAlignment="1" applyProtection="1">
      <alignment horizontal="center" vertical="center"/>
    </xf>
    <xf numFmtId="0" fontId="19" fillId="9" borderId="1" xfId="8" applyFont="1" applyFill="1" applyBorder="1" applyAlignment="1">
      <alignment horizontal="center" vertical="center"/>
    </xf>
    <xf numFmtId="0" fontId="19" fillId="9" borderId="1" xfId="8" applyNumberFormat="1" applyFont="1" applyFill="1" applyBorder="1" applyAlignment="1">
      <alignment horizontal="center" vertical="center"/>
    </xf>
    <xf numFmtId="0" fontId="19" fillId="9" borderId="1" xfId="8" applyFont="1" applyFill="1" applyBorder="1" applyAlignment="1">
      <alignment horizontal="left" vertical="center" wrapText="1"/>
    </xf>
    <xf numFmtId="0" fontId="19" fillId="7" borderId="1" xfId="13" applyFont="1" applyFill="1" applyBorder="1" applyAlignment="1">
      <alignment horizontal="center" vertical="center"/>
    </xf>
    <xf numFmtId="0" fontId="19" fillId="7" borderId="1" xfId="13" applyNumberFormat="1" applyFont="1" applyFill="1" applyBorder="1" applyAlignment="1">
      <alignment horizontal="center" vertical="center"/>
    </xf>
    <xf numFmtId="0" fontId="19" fillId="7" borderId="1" xfId="13" applyFont="1" applyFill="1" applyBorder="1" applyAlignment="1">
      <alignment horizontal="left" vertical="center" wrapText="1"/>
    </xf>
    <xf numFmtId="2" fontId="19" fillId="7" borderId="1" xfId="1" applyNumberFormat="1" applyFont="1" applyFill="1" applyBorder="1" applyAlignment="1">
      <alignment horizontal="center" vertical="center" wrapText="1"/>
    </xf>
    <xf numFmtId="2" fontId="19" fillId="7" borderId="1" xfId="1" applyNumberFormat="1" applyFont="1" applyFill="1" applyBorder="1" applyAlignment="1">
      <alignment horizontal="left" vertical="center" wrapText="1"/>
    </xf>
    <xf numFmtId="0" fontId="19" fillId="9" borderId="1" xfId="3" applyNumberFormat="1" applyFont="1" applyFill="1" applyBorder="1" applyAlignment="1">
      <alignment horizontal="center" vertical="center" wrapText="1"/>
    </xf>
    <xf numFmtId="0" fontId="19" fillId="4" borderId="1" xfId="3" applyFont="1" applyFill="1" applyBorder="1" applyAlignment="1">
      <alignment horizontal="center" vertical="center" wrapText="1"/>
    </xf>
    <xf numFmtId="0" fontId="19" fillId="4" borderId="1" xfId="3" applyNumberFormat="1" applyFont="1" applyFill="1" applyBorder="1" applyAlignment="1">
      <alignment horizontal="center" vertical="center" wrapText="1"/>
    </xf>
    <xf numFmtId="0" fontId="19" fillId="4" borderId="1" xfId="14" applyFont="1" applyFill="1" applyBorder="1" applyAlignment="1">
      <alignment horizontal="center" vertical="center" wrapText="1"/>
    </xf>
    <xf numFmtId="0" fontId="19" fillId="4" borderId="1" xfId="14" applyFont="1" applyFill="1" applyBorder="1" applyAlignment="1" applyProtection="1">
      <alignment horizontal="center" vertical="center" wrapText="1"/>
    </xf>
    <xf numFmtId="0" fontId="19" fillId="4" borderId="1" xfId="14" applyNumberFormat="1" applyFont="1" applyFill="1" applyBorder="1" applyAlignment="1" applyProtection="1">
      <alignment horizontal="center" vertical="center" wrapText="1"/>
    </xf>
    <xf numFmtId="0" fontId="19" fillId="4" borderId="1" xfId="14" applyFont="1" applyFill="1" applyBorder="1" applyAlignment="1" applyProtection="1">
      <alignment horizontal="left" vertical="center" wrapText="1"/>
    </xf>
    <xf numFmtId="0" fontId="19" fillId="4" borderId="1" xfId="14" applyNumberFormat="1" applyFont="1" applyFill="1" applyBorder="1" applyAlignment="1">
      <alignment horizontal="center" vertical="center" wrapText="1"/>
    </xf>
    <xf numFmtId="0" fontId="19" fillId="4" borderId="1" xfId="14" applyFont="1" applyFill="1" applyBorder="1" applyAlignment="1">
      <alignment horizontal="left" vertical="center" wrapText="1"/>
    </xf>
    <xf numFmtId="0" fontId="19" fillId="8" borderId="1" xfId="1" applyFont="1" applyFill="1" applyBorder="1" applyAlignment="1" applyProtection="1">
      <alignment horizontal="center" vertical="center" wrapText="1"/>
    </xf>
    <xf numFmtId="0" fontId="19" fillId="8" borderId="1" xfId="1" applyNumberFormat="1" applyFont="1" applyFill="1" applyBorder="1" applyAlignment="1" applyProtection="1">
      <alignment horizontal="center" vertical="center" wrapText="1"/>
    </xf>
    <xf numFmtId="0" fontId="19" fillId="8" borderId="1" xfId="1" applyFont="1" applyFill="1" applyBorder="1" applyAlignment="1" applyProtection="1">
      <alignment horizontal="left" vertical="center" wrapText="1"/>
    </xf>
    <xf numFmtId="164" fontId="19" fillId="8" borderId="1" xfId="111" applyFont="1" applyFill="1" applyBorder="1" applyAlignment="1" applyProtection="1">
      <alignment horizontal="center" vertical="center" wrapText="1"/>
    </xf>
    <xf numFmtId="164" fontId="20" fillId="8" borderId="1" xfId="111" applyFont="1" applyFill="1" applyBorder="1" applyAlignment="1" applyProtection="1">
      <alignment horizontal="center" vertical="center" wrapText="1"/>
    </xf>
    <xf numFmtId="2" fontId="20" fillId="8" borderId="0" xfId="1" applyNumberFormat="1" applyFont="1" applyFill="1" applyBorder="1" applyAlignment="1" applyProtection="1">
      <alignment horizontal="left" vertical="center" wrapText="1"/>
    </xf>
    <xf numFmtId="0" fontId="19" fillId="8" borderId="1" xfId="10" applyFont="1" applyFill="1" applyBorder="1" applyAlignment="1" applyProtection="1">
      <alignment horizontal="center" vertical="center" wrapText="1"/>
    </xf>
    <xf numFmtId="0" fontId="19" fillId="8" borderId="1" xfId="10" applyNumberFormat="1" applyFont="1" applyFill="1" applyBorder="1" applyAlignment="1" applyProtection="1">
      <alignment horizontal="center" vertical="center" wrapText="1"/>
    </xf>
    <xf numFmtId="0" fontId="19" fillId="8" borderId="1" xfId="10" applyFont="1" applyFill="1" applyBorder="1" applyAlignment="1" applyProtection="1">
      <alignment horizontal="left" vertical="center" wrapText="1"/>
    </xf>
    <xf numFmtId="0" fontId="20" fillId="8" borderId="0" xfId="1" applyFont="1" applyFill="1" applyBorder="1" applyAlignment="1" applyProtection="1">
      <alignment horizontal="left" vertical="center" wrapText="1"/>
    </xf>
    <xf numFmtId="0" fontId="19" fillId="8" borderId="1" xfId="3" applyFont="1" applyFill="1" applyBorder="1" applyAlignment="1">
      <alignment horizontal="center" vertical="center"/>
    </xf>
    <xf numFmtId="0" fontId="19" fillId="8" borderId="1" xfId="3" applyNumberFormat="1" applyFont="1" applyFill="1" applyBorder="1" applyAlignment="1">
      <alignment horizontal="center" vertical="center"/>
    </xf>
    <xf numFmtId="0" fontId="19" fillId="8" borderId="1" xfId="3" applyFont="1" applyFill="1" applyBorder="1" applyAlignment="1">
      <alignment horizontal="left" vertical="center" wrapText="1"/>
    </xf>
    <xf numFmtId="164" fontId="19" fillId="8" borderId="1" xfId="111" applyFont="1" applyFill="1" applyBorder="1" applyAlignment="1">
      <alignment horizontal="center" vertical="center"/>
    </xf>
    <xf numFmtId="0" fontId="19" fillId="9" borderId="0" xfId="3" applyFont="1" applyFill="1" applyBorder="1" applyAlignment="1">
      <alignment horizontal="left" vertical="center" wrapText="1"/>
    </xf>
    <xf numFmtId="0" fontId="19" fillId="4" borderId="0" xfId="12" applyFont="1" applyFill="1" applyBorder="1" applyAlignment="1">
      <alignment horizontal="center" vertical="center"/>
    </xf>
    <xf numFmtId="0" fontId="19" fillId="4" borderId="0" xfId="12" applyNumberFormat="1" applyFont="1" applyFill="1" applyBorder="1" applyAlignment="1">
      <alignment horizontal="center" vertical="center"/>
    </xf>
    <xf numFmtId="0" fontId="19" fillId="4" borderId="0" xfId="12" applyFont="1" applyFill="1" applyBorder="1" applyAlignment="1">
      <alignment horizontal="left" vertical="center" wrapText="1"/>
    </xf>
    <xf numFmtId="0" fontId="20" fillId="9" borderId="0" xfId="0" applyFont="1" applyFill="1" applyBorder="1" applyAlignment="1">
      <alignment vertical="center"/>
    </xf>
    <xf numFmtId="0" fontId="20" fillId="4" borderId="0" xfId="1" applyFont="1" applyFill="1" applyBorder="1" applyAlignment="1" applyProtection="1">
      <alignment horizontal="center" vertical="center" wrapText="1"/>
    </xf>
    <xf numFmtId="0" fontId="20" fillId="4" borderId="0" xfId="1" applyNumberFormat="1" applyFont="1" applyFill="1" applyBorder="1" applyAlignment="1" applyProtection="1">
      <alignment horizontal="center" vertical="center" wrapText="1"/>
    </xf>
    <xf numFmtId="0" fontId="20" fillId="4" borderId="0" xfId="0" applyFont="1" applyFill="1" applyBorder="1" applyAlignment="1">
      <alignment vertical="center"/>
    </xf>
    <xf numFmtId="0" fontId="19" fillId="4" borderId="1" xfId="16" applyFont="1" applyFill="1" applyBorder="1" applyAlignment="1" applyProtection="1">
      <alignment horizontal="center" vertical="center" wrapText="1"/>
    </xf>
    <xf numFmtId="0" fontId="19" fillId="4" borderId="1" xfId="16" applyNumberFormat="1" applyFont="1" applyFill="1" applyBorder="1" applyAlignment="1" applyProtection="1">
      <alignment horizontal="center" vertical="center" wrapText="1"/>
    </xf>
    <xf numFmtId="0" fontId="19" fillId="4" borderId="1" xfId="16" applyFont="1" applyFill="1" applyBorder="1" applyAlignment="1" applyProtection="1">
      <alignment horizontal="left" vertical="center" wrapText="1"/>
    </xf>
    <xf numFmtId="0" fontId="20" fillId="4" borderId="1" xfId="3" applyFont="1" applyFill="1" applyBorder="1" applyAlignment="1">
      <alignment horizontal="center" vertical="center" wrapText="1"/>
    </xf>
    <xf numFmtId="0" fontId="20" fillId="4" borderId="1" xfId="3" applyNumberFormat="1" applyFont="1" applyFill="1" applyBorder="1" applyAlignment="1">
      <alignment horizontal="center" vertical="center" wrapText="1"/>
    </xf>
    <xf numFmtId="0" fontId="20" fillId="4" borderId="1" xfId="3" applyFont="1" applyFill="1" applyBorder="1" applyAlignment="1">
      <alignment horizontal="left" vertical="center" wrapText="1"/>
    </xf>
    <xf numFmtId="0" fontId="19" fillId="12" borderId="1" xfId="14" applyFont="1" applyFill="1" applyBorder="1" applyAlignment="1" applyProtection="1">
      <alignment horizontal="center" vertical="center" wrapText="1"/>
    </xf>
    <xf numFmtId="0" fontId="19" fillId="12" borderId="1" xfId="14" applyNumberFormat="1" applyFont="1" applyFill="1" applyBorder="1" applyAlignment="1" applyProtection="1">
      <alignment horizontal="center" vertical="center" wrapText="1"/>
    </xf>
    <xf numFmtId="0" fontId="19" fillId="12" borderId="1" xfId="14" applyFont="1" applyFill="1" applyBorder="1" applyAlignment="1" applyProtection="1">
      <alignment horizontal="left" vertical="center" wrapText="1"/>
    </xf>
    <xf numFmtId="0" fontId="20" fillId="12" borderId="0" xfId="0" applyFont="1" applyFill="1" applyBorder="1" applyAlignment="1">
      <alignment vertical="center"/>
    </xf>
    <xf numFmtId="0" fontId="20" fillId="12" borderId="1" xfId="10" applyFont="1" applyFill="1" applyBorder="1" applyAlignment="1" applyProtection="1">
      <alignment horizontal="center" vertical="center" wrapText="1"/>
    </xf>
    <xf numFmtId="0" fontId="20" fillId="12" borderId="1" xfId="10" applyNumberFormat="1" applyFont="1" applyFill="1" applyBorder="1" applyAlignment="1" applyProtection="1">
      <alignment horizontal="center" vertical="center" wrapText="1"/>
    </xf>
    <xf numFmtId="0" fontId="20" fillId="12" borderId="1" xfId="10" applyFont="1" applyFill="1" applyBorder="1" applyAlignment="1" applyProtection="1">
      <alignment horizontal="left" vertical="center" wrapText="1"/>
    </xf>
    <xf numFmtId="2" fontId="20" fillId="12" borderId="1" xfId="1" applyNumberFormat="1" applyFont="1" applyFill="1" applyBorder="1" applyAlignment="1" applyProtection="1">
      <alignment horizontal="center" vertical="center" wrapText="1"/>
    </xf>
    <xf numFmtId="0" fontId="20" fillId="12" borderId="1" xfId="1" applyNumberFormat="1" applyFont="1" applyFill="1" applyBorder="1" applyAlignment="1" applyProtection="1">
      <alignment horizontal="center" vertical="center" wrapText="1"/>
    </xf>
    <xf numFmtId="2" fontId="20" fillId="12" borderId="1" xfId="1" applyNumberFormat="1" applyFont="1" applyFill="1" applyBorder="1" applyAlignment="1" applyProtection="1">
      <alignment horizontal="left" vertical="center" wrapText="1"/>
    </xf>
    <xf numFmtId="0" fontId="20" fillId="12" borderId="1" xfId="10" applyFont="1" applyFill="1" applyBorder="1" applyAlignment="1">
      <alignment horizontal="center" vertical="center" wrapText="1"/>
    </xf>
    <xf numFmtId="0" fontId="20" fillId="12" borderId="1" xfId="10" applyNumberFormat="1" applyFont="1" applyFill="1" applyBorder="1" applyAlignment="1">
      <alignment horizontal="center" vertical="center" wrapText="1"/>
    </xf>
    <xf numFmtId="0" fontId="20" fillId="12" borderId="1" xfId="10" applyFont="1" applyFill="1" applyBorder="1" applyAlignment="1">
      <alignment horizontal="left" vertical="center" wrapText="1"/>
    </xf>
    <xf numFmtId="0" fontId="19" fillId="12" borderId="1" xfId="10" applyFont="1" applyFill="1" applyBorder="1" applyAlignment="1">
      <alignment horizontal="center" vertical="center" wrapText="1"/>
    </xf>
    <xf numFmtId="0" fontId="19" fillId="12" borderId="1" xfId="10" applyNumberFormat="1" applyFont="1" applyFill="1" applyBorder="1" applyAlignment="1">
      <alignment horizontal="center" vertical="center" wrapText="1"/>
    </xf>
    <xf numFmtId="0" fontId="19" fillId="12" borderId="1" xfId="10" applyFont="1" applyFill="1" applyBorder="1" applyAlignment="1">
      <alignment horizontal="left" vertical="center" wrapText="1"/>
    </xf>
    <xf numFmtId="0" fontId="20" fillId="12" borderId="1" xfId="3" applyFont="1" applyFill="1" applyBorder="1" applyAlignment="1">
      <alignment horizontal="center" vertical="center" wrapText="1"/>
    </xf>
    <xf numFmtId="0" fontId="20" fillId="12" borderId="1" xfId="3" applyNumberFormat="1" applyFont="1" applyFill="1" applyBorder="1" applyAlignment="1">
      <alignment horizontal="center" vertical="center" wrapText="1"/>
    </xf>
    <xf numFmtId="0" fontId="20" fillId="12" borderId="1" xfId="3" applyFont="1" applyFill="1" applyBorder="1" applyAlignment="1">
      <alignment horizontal="left" vertical="center" wrapText="1"/>
    </xf>
    <xf numFmtId="0" fontId="19" fillId="9" borderId="1" xfId="16" applyFont="1" applyFill="1" applyBorder="1" applyAlignment="1" applyProtection="1">
      <alignment horizontal="center" vertical="center" wrapText="1"/>
    </xf>
    <xf numFmtId="0" fontId="19" fillId="9" borderId="1" xfId="16" applyNumberFormat="1" applyFont="1" applyFill="1" applyBorder="1" applyAlignment="1" applyProtection="1">
      <alignment horizontal="center" vertical="center" wrapText="1"/>
    </xf>
    <xf numFmtId="0" fontId="19" fillId="9" borderId="1" xfId="16" applyFont="1" applyFill="1" applyBorder="1" applyAlignment="1" applyProtection="1">
      <alignment horizontal="left" vertical="center" wrapText="1"/>
    </xf>
    <xf numFmtId="0" fontId="20" fillId="4" borderId="1" xfId="10" applyFont="1" applyFill="1" applyBorder="1" applyAlignment="1">
      <alignment horizontal="center" vertical="center" wrapText="1"/>
    </xf>
    <xf numFmtId="0" fontId="20" fillId="4" borderId="1" xfId="10" applyNumberFormat="1" applyFont="1" applyFill="1" applyBorder="1" applyAlignment="1">
      <alignment horizontal="center" vertical="center" wrapText="1"/>
    </xf>
    <xf numFmtId="0" fontId="20" fillId="4" borderId="1" xfId="10" applyFont="1" applyFill="1" applyBorder="1" applyAlignment="1">
      <alignment horizontal="left" vertical="center" wrapText="1"/>
    </xf>
    <xf numFmtId="0" fontId="20" fillId="12" borderId="1" xfId="1" applyFont="1" applyFill="1" applyBorder="1" applyAlignment="1">
      <alignment horizontal="center" vertical="center" wrapText="1"/>
    </xf>
    <xf numFmtId="0" fontId="20" fillId="12" borderId="1" xfId="1" applyNumberFormat="1" applyFont="1" applyFill="1" applyBorder="1" applyAlignment="1">
      <alignment horizontal="center" vertical="center" wrapText="1"/>
    </xf>
    <xf numFmtId="0" fontId="20" fillId="12" borderId="1" xfId="1" applyFont="1" applyFill="1" applyBorder="1" applyAlignment="1">
      <alignment horizontal="left" vertical="center" wrapText="1"/>
    </xf>
    <xf numFmtId="49" fontId="19" fillId="8" borderId="1" xfId="13" applyNumberFormat="1" applyFont="1" applyFill="1" applyBorder="1" applyAlignment="1" applyProtection="1">
      <alignment horizontal="center" vertical="center"/>
    </xf>
    <xf numFmtId="0" fontId="19" fillId="8" borderId="1" xfId="13" applyNumberFormat="1" applyFont="1" applyFill="1" applyBorder="1" applyAlignment="1" applyProtection="1">
      <alignment horizontal="center" vertical="center"/>
    </xf>
    <xf numFmtId="49" fontId="19" fillId="8" borderId="1" xfId="13" applyNumberFormat="1" applyFont="1" applyFill="1" applyBorder="1" applyAlignment="1" applyProtection="1">
      <alignment horizontal="left" vertical="center" wrapText="1"/>
    </xf>
    <xf numFmtId="164" fontId="19" fillId="8" borderId="1" xfId="111" applyFont="1" applyFill="1" applyBorder="1" applyAlignment="1" applyProtection="1">
      <alignment horizontal="center" vertical="center"/>
    </xf>
    <xf numFmtId="0" fontId="19" fillId="8" borderId="1" xfId="12" applyFont="1" applyFill="1" applyBorder="1" applyAlignment="1">
      <alignment horizontal="center" vertical="center"/>
    </xf>
    <xf numFmtId="0" fontId="19" fillId="8" borderId="1" xfId="12" applyNumberFormat="1" applyFont="1" applyFill="1" applyBorder="1" applyAlignment="1">
      <alignment horizontal="center" vertical="center"/>
    </xf>
    <xf numFmtId="0" fontId="19" fillId="8" borderId="1" xfId="12" applyFont="1" applyFill="1" applyBorder="1" applyAlignment="1">
      <alignment horizontal="left" vertical="center" wrapText="1"/>
    </xf>
    <xf numFmtId="0" fontId="20" fillId="8" borderId="1" xfId="0" applyFont="1" applyFill="1" applyBorder="1" applyAlignment="1" applyProtection="1">
      <alignment horizontal="center" vertical="center" wrapText="1"/>
    </xf>
    <xf numFmtId="0" fontId="20" fillId="8" borderId="1" xfId="0" applyNumberFormat="1" applyFont="1" applyFill="1" applyBorder="1" applyAlignment="1" applyProtection="1">
      <alignment horizontal="center" vertical="center" wrapText="1"/>
    </xf>
    <xf numFmtId="0" fontId="20" fillId="8" borderId="1" xfId="0" applyFont="1" applyFill="1" applyBorder="1" applyAlignment="1" applyProtection="1">
      <alignment horizontal="left" vertical="center" wrapText="1"/>
    </xf>
    <xf numFmtId="49" fontId="19" fillId="8" borderId="1" xfId="1" applyNumberFormat="1" applyFont="1" applyFill="1" applyBorder="1" applyAlignment="1" applyProtection="1">
      <alignment horizontal="center" vertical="center" wrapText="1"/>
    </xf>
    <xf numFmtId="49" fontId="19" fillId="8" borderId="1" xfId="1" applyNumberFormat="1" applyFont="1" applyFill="1" applyBorder="1" applyAlignment="1" applyProtection="1">
      <alignment horizontal="left" vertical="center" wrapText="1"/>
    </xf>
    <xf numFmtId="49" fontId="20" fillId="8" borderId="1" xfId="1" applyNumberFormat="1" applyFont="1" applyFill="1" applyBorder="1" applyAlignment="1" applyProtection="1">
      <alignment horizontal="center" vertical="center" wrapText="1"/>
    </xf>
    <xf numFmtId="0" fontId="20" fillId="8" borderId="1" xfId="1" applyNumberFormat="1" applyFont="1" applyFill="1" applyBorder="1" applyAlignment="1" applyProtection="1">
      <alignment horizontal="center" vertical="center" wrapText="1"/>
    </xf>
    <xf numFmtId="49" fontId="20" fillId="8" borderId="1" xfId="1" applyNumberFormat="1" applyFont="1" applyFill="1" applyBorder="1" applyAlignment="1" applyProtection="1">
      <alignment horizontal="left" vertical="center" wrapText="1"/>
    </xf>
    <xf numFmtId="49" fontId="19" fillId="8" borderId="1" xfId="10" applyNumberFormat="1" applyFont="1" applyFill="1" applyBorder="1" applyAlignment="1" applyProtection="1">
      <alignment horizontal="center" vertical="center"/>
    </xf>
    <xf numFmtId="0" fontId="19" fillId="8" borderId="1" xfId="10" applyNumberFormat="1" applyFont="1" applyFill="1" applyBorder="1" applyAlignment="1" applyProtection="1">
      <alignment horizontal="center" vertical="center"/>
    </xf>
    <xf numFmtId="49" fontId="19" fillId="8" borderId="1" xfId="10" applyNumberFormat="1" applyFont="1" applyFill="1" applyBorder="1" applyAlignment="1" applyProtection="1">
      <alignment horizontal="left" vertical="center" wrapText="1"/>
    </xf>
    <xf numFmtId="0" fontId="19" fillId="8" borderId="1" xfId="10" applyFont="1" applyFill="1" applyBorder="1" applyAlignment="1" applyProtection="1">
      <alignment horizontal="center" vertical="center"/>
    </xf>
    <xf numFmtId="0" fontId="19" fillId="8" borderId="1" xfId="4" applyFont="1" applyFill="1" applyBorder="1" applyAlignment="1">
      <alignment horizontal="center" vertical="center"/>
    </xf>
    <xf numFmtId="0" fontId="19" fillId="8" borderId="1" xfId="4" applyNumberFormat="1" applyFont="1" applyFill="1" applyBorder="1" applyAlignment="1">
      <alignment horizontal="center" vertical="center"/>
    </xf>
    <xf numFmtId="0" fontId="19" fillId="8" borderId="1" xfId="4" applyFont="1" applyFill="1" applyBorder="1" applyAlignment="1">
      <alignment horizontal="left" vertical="center" wrapText="1"/>
    </xf>
    <xf numFmtId="49" fontId="19" fillId="8" borderId="1" xfId="10" applyNumberFormat="1" applyFont="1" applyFill="1" applyBorder="1" applyAlignment="1" applyProtection="1">
      <alignment horizontal="center" vertical="center" wrapText="1"/>
    </xf>
    <xf numFmtId="0" fontId="19" fillId="8" borderId="1" xfId="14" applyFont="1" applyFill="1" applyBorder="1" applyAlignment="1">
      <alignment horizontal="center" vertical="center" wrapText="1"/>
    </xf>
    <xf numFmtId="0" fontId="19" fillId="8" borderId="1" xfId="14" applyNumberFormat="1" applyFont="1" applyFill="1" applyBorder="1" applyAlignment="1">
      <alignment horizontal="center" vertical="center" wrapText="1"/>
    </xf>
    <xf numFmtId="0" fontId="19" fillId="8" borderId="1" xfId="14" applyFont="1" applyFill="1" applyBorder="1" applyAlignment="1">
      <alignment horizontal="left" vertical="center" wrapText="1"/>
    </xf>
    <xf numFmtId="164" fontId="19" fillId="8" borderId="1" xfId="111" applyFont="1" applyFill="1" applyBorder="1" applyAlignment="1">
      <alignment horizontal="center" vertical="center" wrapText="1"/>
    </xf>
    <xf numFmtId="49" fontId="19" fillId="8" borderId="1" xfId="12" applyNumberFormat="1" applyFont="1" applyFill="1" applyBorder="1" applyAlignment="1" applyProtection="1">
      <alignment horizontal="center" vertical="center" wrapText="1"/>
    </xf>
    <xf numFmtId="0" fontId="19" fillId="8" borderId="1" xfId="12" applyNumberFormat="1" applyFont="1" applyFill="1" applyBorder="1" applyAlignment="1" applyProtection="1">
      <alignment horizontal="center" vertical="center" wrapText="1"/>
    </xf>
    <xf numFmtId="49" fontId="19" fillId="8" borderId="1" xfId="12" applyNumberFormat="1" applyFont="1" applyFill="1" applyBorder="1" applyAlignment="1" applyProtection="1">
      <alignment horizontal="left" vertical="center" wrapText="1"/>
    </xf>
    <xf numFmtId="0" fontId="19" fillId="8" borderId="1" xfId="12" applyFont="1" applyFill="1" applyBorder="1" applyAlignment="1" applyProtection="1">
      <alignment horizontal="center" vertical="center"/>
    </xf>
    <xf numFmtId="0" fontId="19" fillId="8" borderId="1" xfId="12" applyNumberFormat="1" applyFont="1" applyFill="1" applyBorder="1" applyAlignment="1" applyProtection="1">
      <alignment horizontal="center" vertical="center"/>
    </xf>
    <xf numFmtId="0" fontId="19" fillId="8" borderId="1" xfId="12" applyFont="1" applyFill="1" applyBorder="1" applyAlignment="1" applyProtection="1">
      <alignment horizontal="left" vertical="center" wrapText="1"/>
    </xf>
    <xf numFmtId="0" fontId="20" fillId="8" borderId="1" xfId="3" applyFont="1" applyFill="1" applyBorder="1" applyAlignment="1">
      <alignment horizontal="center" vertical="center" wrapText="1"/>
    </xf>
    <xf numFmtId="0" fontId="20" fillId="8" borderId="1" xfId="3" applyNumberFormat="1" applyFont="1" applyFill="1" applyBorder="1" applyAlignment="1">
      <alignment horizontal="center" vertical="center" wrapText="1"/>
    </xf>
    <xf numFmtId="0" fontId="20" fillId="8" borderId="1" xfId="3" applyFont="1" applyFill="1" applyBorder="1" applyAlignment="1">
      <alignment horizontal="left" vertical="center" wrapText="1"/>
    </xf>
    <xf numFmtId="164" fontId="20" fillId="8" borderId="1" xfId="111" applyFont="1" applyFill="1" applyBorder="1" applyAlignment="1">
      <alignment horizontal="center" vertical="center" wrapText="1"/>
    </xf>
    <xf numFmtId="49" fontId="20" fillId="8" borderId="1" xfId="10" applyNumberFormat="1" applyFont="1" applyFill="1" applyBorder="1" applyAlignment="1" applyProtection="1">
      <alignment horizontal="center" vertical="center" wrapText="1"/>
    </xf>
    <xf numFmtId="0" fontId="20" fillId="8" borderId="1" xfId="10" applyNumberFormat="1" applyFont="1" applyFill="1" applyBorder="1" applyAlignment="1" applyProtection="1">
      <alignment horizontal="center" vertical="center" wrapText="1"/>
    </xf>
    <xf numFmtId="49" fontId="20" fillId="8" borderId="1" xfId="10" applyNumberFormat="1" applyFont="1" applyFill="1" applyBorder="1" applyAlignment="1" applyProtection="1">
      <alignment horizontal="left" vertical="center" wrapText="1"/>
    </xf>
    <xf numFmtId="0" fontId="20" fillId="8" borderId="1" xfId="0" applyFont="1" applyFill="1" applyBorder="1" applyAlignment="1">
      <alignment horizontal="center" vertical="center" wrapText="1"/>
    </xf>
    <xf numFmtId="0" fontId="20" fillId="8" borderId="1" xfId="0" applyNumberFormat="1" applyFont="1" applyFill="1" applyBorder="1" applyAlignment="1">
      <alignment horizontal="center" vertical="center" wrapText="1"/>
    </xf>
    <xf numFmtId="0" fontId="20" fillId="8" borderId="1" xfId="0" applyFont="1" applyFill="1" applyBorder="1" applyAlignment="1">
      <alignment horizontal="left" vertical="center" wrapText="1"/>
    </xf>
    <xf numFmtId="0" fontId="19" fillId="8" borderId="1" xfId="3" applyFont="1" applyFill="1" applyBorder="1" applyAlignment="1">
      <alignment horizontal="center" vertical="center" wrapText="1"/>
    </xf>
    <xf numFmtId="0" fontId="19" fillId="8" borderId="1" xfId="3" applyNumberFormat="1" applyFont="1" applyFill="1" applyBorder="1" applyAlignment="1">
      <alignment horizontal="center" vertical="center" wrapText="1"/>
    </xf>
    <xf numFmtId="0" fontId="19" fillId="9" borderId="1" xfId="15" applyFont="1" applyFill="1" applyBorder="1" applyAlignment="1" applyProtection="1">
      <alignment horizontal="center" vertical="center"/>
    </xf>
    <xf numFmtId="0" fontId="19" fillId="9" borderId="1" xfId="15" applyNumberFormat="1" applyFont="1" applyFill="1" applyBorder="1" applyAlignment="1" applyProtection="1">
      <alignment horizontal="center" vertical="center"/>
    </xf>
    <xf numFmtId="0" fontId="19" fillId="9" borderId="1" xfId="15" applyFont="1" applyFill="1" applyBorder="1" applyAlignment="1" applyProtection="1">
      <alignment horizontal="left" vertical="center" wrapText="1"/>
    </xf>
    <xf numFmtId="49" fontId="19" fillId="9" borderId="1" xfId="10" applyNumberFormat="1" applyFont="1" applyFill="1" applyBorder="1" applyAlignment="1" applyProtection="1">
      <alignment horizontal="center" vertical="center" wrapText="1"/>
    </xf>
    <xf numFmtId="49" fontId="19" fillId="9" borderId="1" xfId="10" applyNumberFormat="1" applyFont="1" applyFill="1" applyBorder="1" applyAlignment="1" applyProtection="1">
      <alignment horizontal="left" vertical="center" wrapText="1"/>
    </xf>
    <xf numFmtId="49" fontId="19" fillId="9" borderId="1" xfId="15" applyNumberFormat="1" applyFont="1" applyFill="1" applyBorder="1" applyAlignment="1" applyProtection="1">
      <alignment horizontal="center" vertical="center" wrapText="1"/>
    </xf>
    <xf numFmtId="0" fontId="19" fillId="9" borderId="1" xfId="15" applyNumberFormat="1" applyFont="1" applyFill="1" applyBorder="1" applyAlignment="1" applyProtection="1">
      <alignment horizontal="center" vertical="center" wrapText="1"/>
    </xf>
    <xf numFmtId="49" fontId="19" fillId="9" borderId="1" xfId="15" applyNumberFormat="1" applyFont="1" applyFill="1" applyBorder="1" applyAlignment="1" applyProtection="1">
      <alignment horizontal="left" vertical="center" wrapText="1"/>
    </xf>
    <xf numFmtId="49" fontId="19" fillId="8" borderId="1" xfId="15" applyNumberFormat="1" applyFont="1" applyFill="1" applyBorder="1" applyAlignment="1" applyProtection="1">
      <alignment horizontal="center" vertical="center" wrapText="1"/>
    </xf>
    <xf numFmtId="0" fontId="19" fillId="8" borderId="1" xfId="15" applyNumberFormat="1" applyFont="1" applyFill="1" applyBorder="1" applyAlignment="1" applyProtection="1">
      <alignment horizontal="center" vertical="center" wrapText="1"/>
    </xf>
    <xf numFmtId="49" fontId="19" fillId="8" borderId="1" xfId="15" applyNumberFormat="1" applyFont="1" applyFill="1" applyBorder="1" applyAlignment="1" applyProtection="1">
      <alignment horizontal="left" vertical="center" wrapText="1"/>
    </xf>
    <xf numFmtId="0" fontId="20" fillId="8" borderId="1" xfId="1" applyFont="1" applyFill="1" applyBorder="1" applyAlignment="1">
      <alignment horizontal="center" vertical="center" wrapText="1"/>
    </xf>
    <xf numFmtId="0" fontId="20" fillId="8" borderId="1" xfId="1" applyNumberFormat="1" applyFont="1" applyFill="1" applyBorder="1" applyAlignment="1">
      <alignment horizontal="center" vertical="center" wrapText="1"/>
    </xf>
    <xf numFmtId="0" fontId="20" fillId="8" borderId="1" xfId="1" applyFont="1" applyFill="1" applyBorder="1" applyAlignment="1">
      <alignment horizontal="left" vertical="center" wrapText="1"/>
    </xf>
    <xf numFmtId="0" fontId="20" fillId="8" borderId="1" xfId="8" applyFont="1" applyFill="1" applyBorder="1" applyAlignment="1">
      <alignment horizontal="center" vertical="center"/>
    </xf>
    <xf numFmtId="0" fontId="20" fillId="8" borderId="1" xfId="8" applyNumberFormat="1" applyFont="1" applyFill="1" applyBorder="1" applyAlignment="1">
      <alignment horizontal="center" vertical="center"/>
    </xf>
    <xf numFmtId="0" fontId="20" fillId="8" borderId="1" xfId="8" applyFont="1" applyFill="1" applyBorder="1" applyAlignment="1">
      <alignment horizontal="left" vertical="center" wrapText="1"/>
    </xf>
    <xf numFmtId="0" fontId="19" fillId="8" borderId="0" xfId="1" applyFont="1" applyFill="1" applyBorder="1" applyAlignment="1">
      <alignment horizontal="left" vertical="center" wrapText="1"/>
    </xf>
    <xf numFmtId="0" fontId="19" fillId="8" borderId="1" xfId="1" applyFont="1" applyFill="1" applyBorder="1" applyAlignment="1">
      <alignment horizontal="center" vertical="center" wrapText="1"/>
    </xf>
    <xf numFmtId="0" fontId="19" fillId="8" borderId="1" xfId="1" applyNumberFormat="1" applyFont="1" applyFill="1" applyBorder="1" applyAlignment="1">
      <alignment horizontal="center" vertical="center" wrapText="1"/>
    </xf>
    <xf numFmtId="0" fontId="19" fillId="8" borderId="1" xfId="1" applyFont="1" applyFill="1" applyBorder="1" applyAlignment="1">
      <alignment horizontal="left" vertical="center" wrapText="1"/>
    </xf>
    <xf numFmtId="0" fontId="11" fillId="8" borderId="1" xfId="3" applyFont="1" applyFill="1" applyBorder="1" applyAlignment="1">
      <alignment horizontal="center" vertical="center"/>
    </xf>
    <xf numFmtId="0" fontId="11" fillId="8" borderId="1" xfId="3" applyNumberFormat="1" applyFont="1" applyFill="1" applyBorder="1" applyAlignment="1">
      <alignment horizontal="center" vertical="center"/>
    </xf>
    <xf numFmtId="0" fontId="11" fillId="8" borderId="1" xfId="3" applyFont="1" applyFill="1" applyBorder="1" applyAlignment="1">
      <alignment horizontal="left" vertical="center" wrapText="1"/>
    </xf>
    <xf numFmtId="0" fontId="19" fillId="8" borderId="1" xfId="13" applyFont="1" applyFill="1" applyBorder="1" applyAlignment="1">
      <alignment horizontal="center" vertical="center"/>
    </xf>
    <xf numFmtId="0" fontId="19" fillId="8" borderId="1" xfId="13" applyNumberFormat="1" applyFont="1" applyFill="1" applyBorder="1" applyAlignment="1">
      <alignment horizontal="center" vertical="center"/>
    </xf>
    <xf numFmtId="0" fontId="19" fillId="8" borderId="1" xfId="13" applyFont="1" applyFill="1" applyBorder="1" applyAlignment="1">
      <alignment horizontal="left" vertical="center" wrapText="1"/>
    </xf>
    <xf numFmtId="0" fontId="19" fillId="8" borderId="1" xfId="16" applyFont="1" applyFill="1" applyBorder="1" applyAlignment="1" applyProtection="1">
      <alignment horizontal="center" vertical="center" wrapText="1"/>
    </xf>
    <xf numFmtId="0" fontId="19" fillId="8" borderId="1" xfId="16" applyNumberFormat="1" applyFont="1" applyFill="1" applyBorder="1" applyAlignment="1" applyProtection="1">
      <alignment horizontal="center" vertical="center" wrapText="1"/>
    </xf>
    <xf numFmtId="0" fontId="19" fillId="8" borderId="1" xfId="16" applyFont="1" applyFill="1" applyBorder="1" applyAlignment="1" applyProtection="1">
      <alignment horizontal="left" vertical="center" wrapText="1"/>
    </xf>
    <xf numFmtId="0" fontId="20" fillId="8" borderId="1" xfId="10" applyFont="1" applyFill="1" applyBorder="1" applyAlignment="1" applyProtection="1">
      <alignment horizontal="center" vertical="center" wrapText="1"/>
    </xf>
    <xf numFmtId="0" fontId="20" fillId="8" borderId="1" xfId="10" applyFont="1" applyFill="1" applyBorder="1" applyAlignment="1" applyProtection="1">
      <alignment horizontal="left" vertical="center" wrapText="1"/>
    </xf>
    <xf numFmtId="0" fontId="19" fillId="9" borderId="1" xfId="17" applyFont="1" applyFill="1" applyBorder="1" applyAlignment="1" applyProtection="1">
      <alignment horizontal="center" vertical="center" wrapText="1"/>
    </xf>
    <xf numFmtId="0" fontId="19" fillId="9" borderId="1" xfId="17" applyNumberFormat="1" applyFont="1" applyFill="1" applyBorder="1" applyAlignment="1" applyProtection="1">
      <alignment horizontal="center" vertical="center" wrapText="1"/>
    </xf>
    <xf numFmtId="49" fontId="20" fillId="9" borderId="1" xfId="10" applyNumberFormat="1" applyFont="1" applyFill="1" applyBorder="1" applyAlignment="1" applyProtection="1">
      <alignment horizontal="center" vertical="center" wrapText="1"/>
    </xf>
    <xf numFmtId="49" fontId="20" fillId="9" borderId="1" xfId="10" applyNumberFormat="1" applyFont="1" applyFill="1" applyBorder="1" applyAlignment="1" applyProtection="1">
      <alignment horizontal="left" vertical="center" wrapText="1"/>
    </xf>
    <xf numFmtId="49" fontId="20" fillId="9" borderId="1" xfId="0" applyNumberFormat="1" applyFont="1" applyFill="1" applyBorder="1" applyAlignment="1" applyProtection="1">
      <alignment horizontal="center" vertical="center" wrapText="1"/>
    </xf>
    <xf numFmtId="49" fontId="20" fillId="9" borderId="1" xfId="0" applyNumberFormat="1" applyFont="1" applyFill="1" applyBorder="1" applyAlignment="1" applyProtection="1">
      <alignment horizontal="left" vertical="center" wrapText="1"/>
    </xf>
    <xf numFmtId="49" fontId="19" fillId="9" borderId="1" xfId="12" applyNumberFormat="1" applyFont="1" applyFill="1" applyBorder="1" applyAlignment="1" applyProtection="1">
      <alignment horizontal="center" vertical="center" wrapText="1"/>
    </xf>
    <xf numFmtId="49" fontId="19" fillId="9" borderId="1" xfId="12" applyNumberFormat="1" applyFont="1" applyFill="1" applyBorder="1" applyAlignment="1" applyProtection="1">
      <alignment horizontal="left" vertical="center" wrapText="1"/>
    </xf>
    <xf numFmtId="43" fontId="15" fillId="0" borderId="1" xfId="6" applyFont="1" applyBorder="1" applyAlignment="1" applyProtection="1">
      <alignment horizontal="center" vertical="center" wrapText="1" readingOrder="1"/>
      <protection locked="0"/>
    </xf>
    <xf numFmtId="43" fontId="15" fillId="0" borderId="1" xfId="6" applyFont="1" applyBorder="1" applyAlignment="1" applyProtection="1">
      <alignment horizontal="center" wrapText="1" readingOrder="1"/>
      <protection locked="0"/>
    </xf>
    <xf numFmtId="43" fontId="15" fillId="0" borderId="1" xfId="6" quotePrefix="1" applyFont="1" applyBorder="1" applyAlignment="1" applyProtection="1">
      <alignment horizontal="center" wrapText="1" readingOrder="1"/>
      <protection locked="0"/>
    </xf>
    <xf numFmtId="43" fontId="13" fillId="0" borderId="1" xfId="6" applyFont="1" applyBorder="1" applyAlignment="1" applyProtection="1">
      <alignment horizontal="center" wrapText="1" readingOrder="1"/>
      <protection locked="0"/>
    </xf>
    <xf numFmtId="43" fontId="13" fillId="0" borderId="1" xfId="6" applyFont="1" applyBorder="1" applyAlignment="1" applyProtection="1">
      <alignment horizontal="center" wrapText="1" readingOrder="1"/>
    </xf>
    <xf numFmtId="43" fontId="14" fillId="0" borderId="0" xfId="6" applyFont="1" applyAlignment="1" applyProtection="1">
      <alignment horizontal="center"/>
      <protection locked="0"/>
    </xf>
    <xf numFmtId="0" fontId="20" fillId="16" borderId="1" xfId="0" applyFont="1" applyFill="1" applyBorder="1" applyAlignment="1" applyProtection="1">
      <alignment horizontal="center" vertical="center" wrapText="1"/>
    </xf>
    <xf numFmtId="0" fontId="20" fillId="16" borderId="1" xfId="0" applyNumberFormat="1" applyFont="1" applyFill="1" applyBorder="1" applyAlignment="1" applyProtection="1">
      <alignment horizontal="center" vertical="center" wrapText="1"/>
    </xf>
    <xf numFmtId="0" fontId="20" fillId="16" borderId="1" xfId="0" applyFont="1" applyFill="1" applyBorder="1" applyAlignment="1" applyProtection="1">
      <alignment horizontal="left" vertical="center" wrapText="1"/>
    </xf>
    <xf numFmtId="164" fontId="20" fillId="16" borderId="1" xfId="111" applyFont="1" applyFill="1" applyBorder="1" applyAlignment="1" applyProtection="1">
      <alignment horizontal="center" vertical="center" wrapText="1"/>
    </xf>
    <xf numFmtId="2" fontId="20" fillId="16" borderId="0" xfId="1" applyNumberFormat="1" applyFont="1" applyFill="1" applyBorder="1" applyAlignment="1" applyProtection="1">
      <alignment horizontal="left" vertical="center" wrapText="1"/>
    </xf>
    <xf numFmtId="0" fontId="20" fillId="16" borderId="1" xfId="3" applyFont="1" applyFill="1" applyBorder="1" applyAlignment="1">
      <alignment horizontal="center" vertical="center" wrapText="1"/>
    </xf>
    <xf numFmtId="0" fontId="20" fillId="16" borderId="1" xfId="3" applyNumberFormat="1" applyFont="1" applyFill="1" applyBorder="1" applyAlignment="1">
      <alignment horizontal="center" vertical="center" wrapText="1"/>
    </xf>
    <xf numFmtId="0" fontId="20" fillId="16" borderId="1" xfId="3" applyFont="1" applyFill="1" applyBorder="1" applyAlignment="1">
      <alignment horizontal="left" vertical="center" wrapText="1"/>
    </xf>
    <xf numFmtId="164" fontId="20" fillId="16" borderId="1" xfId="111" applyFont="1" applyFill="1" applyBorder="1" applyAlignment="1">
      <alignment horizontal="center" vertical="center" wrapText="1"/>
    </xf>
    <xf numFmtId="0" fontId="19" fillId="16" borderId="1" xfId="12" applyFont="1" applyFill="1" applyBorder="1" applyAlignment="1">
      <alignment horizontal="center" vertical="center"/>
    </xf>
    <xf numFmtId="0" fontId="19" fillId="16" borderId="1" xfId="12" applyNumberFormat="1" applyFont="1" applyFill="1" applyBorder="1" applyAlignment="1">
      <alignment horizontal="center" vertical="center"/>
    </xf>
    <xf numFmtId="0" fontId="19" fillId="16" borderId="1" xfId="12" applyFont="1" applyFill="1" applyBorder="1" applyAlignment="1">
      <alignment horizontal="left" vertical="center" wrapText="1"/>
    </xf>
    <xf numFmtId="164" fontId="19" fillId="16" borderId="1" xfId="111" applyFont="1" applyFill="1" applyBorder="1" applyAlignment="1">
      <alignment horizontal="center" vertical="center"/>
    </xf>
    <xf numFmtId="0" fontId="20" fillId="16" borderId="0" xfId="0" applyFont="1" applyFill="1" applyBorder="1" applyProtection="1"/>
    <xf numFmtId="0" fontId="20" fillId="16" borderId="1" xfId="10" applyFont="1" applyFill="1" applyBorder="1" applyAlignment="1" applyProtection="1">
      <alignment horizontal="center" vertical="center" wrapText="1"/>
    </xf>
    <xf numFmtId="0" fontId="20" fillId="16" borderId="1" xfId="10" applyNumberFormat="1" applyFont="1" applyFill="1" applyBorder="1" applyAlignment="1" applyProtection="1">
      <alignment horizontal="center" vertical="center" wrapText="1"/>
    </xf>
    <xf numFmtId="0" fontId="20" fillId="16" borderId="1" xfId="10" applyFont="1" applyFill="1" applyBorder="1" applyAlignment="1" applyProtection="1">
      <alignment horizontal="left" vertical="center" wrapText="1"/>
    </xf>
    <xf numFmtId="0" fontId="19" fillId="16" borderId="1" xfId="1" applyFont="1" applyFill="1" applyBorder="1" applyAlignment="1" applyProtection="1">
      <alignment horizontal="left" vertical="center" wrapText="1"/>
    </xf>
    <xf numFmtId="0" fontId="19" fillId="16" borderId="1" xfId="1" applyFont="1" applyFill="1" applyBorder="1" applyAlignment="1" applyProtection="1">
      <alignment horizontal="center" vertical="center" wrapText="1"/>
    </xf>
    <xf numFmtId="0" fontId="19" fillId="16" borderId="1" xfId="1" applyNumberFormat="1" applyFont="1" applyFill="1" applyBorder="1" applyAlignment="1" applyProtection="1">
      <alignment horizontal="center" vertical="center" wrapText="1"/>
    </xf>
    <xf numFmtId="164" fontId="19" fillId="16" borderId="1" xfId="111" applyFont="1" applyFill="1" applyBorder="1" applyAlignment="1" applyProtection="1">
      <alignment horizontal="center" vertical="center" wrapText="1"/>
    </xf>
    <xf numFmtId="164" fontId="19" fillId="16" borderId="1" xfId="111" applyFont="1" applyFill="1" applyBorder="1" applyAlignment="1">
      <alignment horizontal="center" vertical="center" wrapText="1"/>
    </xf>
    <xf numFmtId="2" fontId="20" fillId="16" borderId="1" xfId="1" applyNumberFormat="1" applyFont="1" applyFill="1" applyBorder="1" applyAlignment="1" applyProtection="1">
      <alignment horizontal="center" vertical="center" wrapText="1"/>
    </xf>
    <xf numFmtId="0" fontId="20" fillId="16" borderId="1" xfId="1" applyNumberFormat="1" applyFont="1" applyFill="1" applyBorder="1" applyAlignment="1" applyProtection="1">
      <alignment horizontal="center" vertical="center" wrapText="1"/>
    </xf>
    <xf numFmtId="2" fontId="20" fillId="16" borderId="1" xfId="1" applyNumberFormat="1" applyFont="1" applyFill="1" applyBorder="1" applyAlignment="1" applyProtection="1">
      <alignment horizontal="left" vertical="center" wrapText="1"/>
    </xf>
    <xf numFmtId="0" fontId="19" fillId="16" borderId="1" xfId="1" applyFont="1" applyFill="1" applyBorder="1" applyAlignment="1">
      <alignment horizontal="center" vertical="center" wrapText="1"/>
    </xf>
    <xf numFmtId="0" fontId="19" fillId="16" borderId="1" xfId="1" applyNumberFormat="1" applyFont="1" applyFill="1" applyBorder="1" applyAlignment="1">
      <alignment horizontal="center" vertical="center" wrapText="1"/>
    </xf>
    <xf numFmtId="0" fontId="19" fillId="16" borderId="1" xfId="1" applyFont="1" applyFill="1" applyBorder="1" applyAlignment="1">
      <alignment horizontal="left" vertical="center" wrapText="1"/>
    </xf>
    <xf numFmtId="164" fontId="19" fillId="16" borderId="1" xfId="111" applyFont="1" applyFill="1" applyBorder="1" applyAlignment="1" applyProtection="1">
      <alignment horizontal="center" vertical="center"/>
    </xf>
    <xf numFmtId="0" fontId="19" fillId="16" borderId="1" xfId="17" applyFont="1" applyFill="1" applyBorder="1" applyAlignment="1" applyProtection="1">
      <alignment horizontal="center" vertical="center"/>
    </xf>
    <xf numFmtId="0" fontId="19" fillId="16" borderId="1" xfId="17" applyNumberFormat="1" applyFont="1" applyFill="1" applyBorder="1" applyAlignment="1" applyProtection="1">
      <alignment horizontal="center" vertical="center"/>
    </xf>
    <xf numFmtId="0" fontId="19" fillId="16" borderId="1" xfId="17" applyFont="1" applyFill="1" applyBorder="1" applyAlignment="1" applyProtection="1">
      <alignment horizontal="left" vertical="center" wrapText="1"/>
    </xf>
    <xf numFmtId="0" fontId="25" fillId="16" borderId="1" xfId="0" applyFont="1" applyFill="1" applyBorder="1" applyAlignment="1">
      <alignment horizontal="left" vertical="center" wrapText="1"/>
    </xf>
    <xf numFmtId="0" fontId="25" fillId="16" borderId="1" xfId="0" applyFont="1" applyFill="1" applyBorder="1" applyAlignment="1" applyProtection="1">
      <alignment horizontal="left" vertical="center" wrapText="1"/>
    </xf>
    <xf numFmtId="0" fontId="28" fillId="16" borderId="1" xfId="0" applyFont="1" applyFill="1" applyBorder="1" applyAlignment="1">
      <alignment horizontal="left" vertical="center" wrapText="1"/>
    </xf>
    <xf numFmtId="0" fontId="25" fillId="16" borderId="1" xfId="10" applyFont="1" applyFill="1" applyBorder="1" applyAlignment="1" applyProtection="1">
      <alignment horizontal="left" vertical="center" wrapText="1"/>
    </xf>
    <xf numFmtId="0" fontId="25" fillId="16" borderId="1" xfId="3" applyFont="1" applyFill="1" applyBorder="1" applyAlignment="1">
      <alignment horizontal="left" vertical="center" wrapText="1"/>
    </xf>
    <xf numFmtId="0" fontId="14" fillId="0" borderId="0" xfId="110" applyFont="1" applyAlignment="1" applyProtection="1">
      <alignment horizontal="center" vertical="center"/>
      <protection locked="0"/>
    </xf>
    <xf numFmtId="0" fontId="19" fillId="4" borderId="1" xfId="13" applyFont="1" applyFill="1" applyBorder="1" applyAlignment="1">
      <alignment horizontal="center" vertical="center" wrapText="1"/>
    </xf>
    <xf numFmtId="0" fontId="20" fillId="12" borderId="1" xfId="1" applyFont="1" applyFill="1" applyBorder="1" applyAlignment="1" applyProtection="1">
      <alignment horizontal="center" vertical="center" wrapText="1"/>
    </xf>
    <xf numFmtId="0" fontId="20" fillId="13" borderId="1" xfId="1" applyFont="1" applyFill="1" applyBorder="1" applyAlignment="1" applyProtection="1">
      <alignment horizontal="center" vertical="center" wrapText="1"/>
    </xf>
    <xf numFmtId="0" fontId="19" fillId="13" borderId="1" xfId="12" applyFont="1" applyFill="1" applyBorder="1" applyAlignment="1">
      <alignment horizontal="center" vertical="center"/>
    </xf>
    <xf numFmtId="0" fontId="28" fillId="4" borderId="1" xfId="1" applyFont="1" applyFill="1" applyBorder="1" applyAlignment="1" applyProtection="1">
      <alignment horizontal="center" vertical="center" wrapText="1"/>
    </xf>
    <xf numFmtId="0" fontId="28" fillId="12" borderId="1" xfId="10" applyFont="1" applyFill="1" applyBorder="1" applyAlignment="1" applyProtection="1">
      <alignment horizontal="center" vertical="center" wrapText="1"/>
    </xf>
    <xf numFmtId="49" fontId="19" fillId="9" borderId="1" xfId="10" applyNumberFormat="1" applyFont="1" applyFill="1" applyBorder="1" applyAlignment="1" applyProtection="1">
      <alignment horizontal="center" vertical="center"/>
    </xf>
    <xf numFmtId="0" fontId="25" fillId="0" borderId="0" xfId="112" applyFont="1" applyFill="1"/>
    <xf numFmtId="164" fontId="27" fillId="12" borderId="1" xfId="111" applyFont="1" applyFill="1" applyBorder="1" applyAlignment="1">
      <alignment horizontal="center" vertical="center" textRotation="90" wrapText="1"/>
    </xf>
    <xf numFmtId="164" fontId="27" fillId="12" borderId="1" xfId="113" applyFont="1" applyFill="1" applyBorder="1" applyAlignment="1">
      <alignment horizontal="center" vertical="center" textRotation="90" wrapText="1"/>
    </xf>
    <xf numFmtId="0" fontId="27" fillId="8" borderId="1" xfId="10" applyFont="1" applyFill="1" applyBorder="1" applyAlignment="1">
      <alignment horizontal="center" vertical="center" wrapText="1"/>
    </xf>
    <xf numFmtId="0" fontId="27" fillId="8" borderId="1" xfId="10" applyFont="1" applyFill="1" applyBorder="1" applyAlignment="1">
      <alignment horizontal="left" vertical="center" wrapText="1"/>
    </xf>
    <xf numFmtId="0" fontId="27" fillId="8" borderId="1" xfId="10" applyFont="1" applyFill="1" applyBorder="1" applyAlignment="1">
      <alignment vertical="center" wrapText="1"/>
    </xf>
    <xf numFmtId="164" fontId="27" fillId="8" borderId="1" xfId="111" applyFont="1" applyFill="1" applyBorder="1" applyAlignment="1">
      <alignment horizontal="center"/>
    </xf>
    <xf numFmtId="0" fontId="27" fillId="0" borderId="0" xfId="112" applyFont="1" applyFill="1"/>
    <xf numFmtId="0" fontId="25" fillId="0" borderId="1" xfId="10" applyFont="1" applyFill="1" applyBorder="1" applyAlignment="1">
      <alignment horizontal="center" vertical="center" wrapText="1"/>
    </xf>
    <xf numFmtId="0" fontId="25" fillId="0" borderId="1" xfId="1" applyFont="1" applyFill="1" applyBorder="1" applyAlignment="1">
      <alignment horizontal="left" vertical="center" wrapText="1"/>
    </xf>
    <xf numFmtId="0" fontId="25" fillId="0" borderId="1" xfId="1" applyFont="1" applyFill="1" applyBorder="1" applyAlignment="1">
      <alignment vertical="center" wrapText="1"/>
    </xf>
    <xf numFmtId="164" fontId="25" fillId="0" borderId="1" xfId="111" applyFont="1" applyFill="1" applyBorder="1" applyAlignment="1">
      <alignment horizontal="center"/>
    </xf>
    <xf numFmtId="0" fontId="25" fillId="0" borderId="1" xfId="0" applyFont="1" applyFill="1" applyBorder="1" applyAlignment="1">
      <alignment horizontal="center" vertical="center" wrapText="1"/>
    </xf>
    <xf numFmtId="164" fontId="25" fillId="0" borderId="1" xfId="111" applyFont="1" applyFill="1" applyBorder="1"/>
    <xf numFmtId="0" fontId="25" fillId="0" borderId="1" xfId="0" applyFont="1" applyFill="1" applyBorder="1" applyAlignment="1">
      <alignment vertical="center" wrapText="1"/>
    </xf>
    <xf numFmtId="0" fontId="25" fillId="0" borderId="1" xfId="10" applyFont="1" applyFill="1" applyBorder="1" applyAlignment="1">
      <alignment vertical="center" wrapText="1"/>
    </xf>
    <xf numFmtId="0" fontId="25" fillId="0" borderId="1" xfId="1" applyFont="1" applyFill="1" applyBorder="1" applyAlignment="1" applyProtection="1">
      <alignment vertical="center" wrapText="1"/>
      <protection locked="0"/>
    </xf>
    <xf numFmtId="0" fontId="25" fillId="0" borderId="1" xfId="0" applyFont="1" applyFill="1" applyBorder="1" applyAlignment="1">
      <alignment horizontal="left" vertical="center" wrapText="1"/>
    </xf>
    <xf numFmtId="0" fontId="25" fillId="0" borderId="1" xfId="0" applyFont="1" applyFill="1" applyBorder="1" applyAlignment="1" applyProtection="1">
      <alignment vertical="center" wrapText="1"/>
      <protection locked="0"/>
    </xf>
    <xf numFmtId="164" fontId="25" fillId="0" borderId="1" xfId="111" applyFont="1" applyFill="1" applyBorder="1" applyAlignment="1" applyProtection="1">
      <alignment horizontal="center" vertical="center" wrapText="1"/>
    </xf>
    <xf numFmtId="164" fontId="25" fillId="0" borderId="1" xfId="111" applyFont="1" applyFill="1" applyBorder="1" applyAlignment="1" applyProtection="1">
      <alignment horizontal="left" vertical="center" wrapText="1"/>
    </xf>
    <xf numFmtId="0" fontId="27" fillId="8" borderId="1" xfId="3" applyFont="1" applyFill="1" applyBorder="1" applyAlignment="1">
      <alignment horizontal="center" vertical="center" wrapText="1"/>
    </xf>
    <xf numFmtId="0" fontId="27" fillId="8" borderId="1" xfId="3" applyFont="1" applyFill="1" applyBorder="1" applyAlignment="1">
      <alignment horizontal="left" vertical="center" wrapText="1"/>
    </xf>
    <xf numFmtId="0" fontId="27" fillId="8" borderId="1" xfId="3" applyFont="1" applyFill="1" applyBorder="1" applyAlignment="1">
      <alignment vertical="center" wrapText="1"/>
    </xf>
    <xf numFmtId="0" fontId="27" fillId="8" borderId="0" xfId="112" applyFont="1" applyFill="1"/>
    <xf numFmtId="0" fontId="25" fillId="0" borderId="1" xfId="1" applyFont="1" applyFill="1" applyBorder="1" applyAlignment="1">
      <alignment horizontal="center" vertical="center" wrapText="1"/>
    </xf>
    <xf numFmtId="0" fontId="25" fillId="0" borderId="1" xfId="112" applyFont="1" applyFill="1" applyBorder="1" applyAlignment="1">
      <alignment horizontal="center" vertical="center" wrapText="1"/>
    </xf>
    <xf numFmtId="0" fontId="25" fillId="0" borderId="1" xfId="3" applyFont="1" applyFill="1" applyBorder="1" applyAlignment="1">
      <alignment horizontal="center" vertical="center" wrapText="1"/>
    </xf>
    <xf numFmtId="0" fontId="25" fillId="0" borderId="1" xfId="1" applyFont="1" applyFill="1" applyBorder="1" applyAlignment="1" applyProtection="1">
      <alignment horizontal="center" vertical="center" wrapText="1"/>
    </xf>
    <xf numFmtId="0" fontId="25" fillId="0" borderId="1" xfId="3" applyFont="1" applyFill="1" applyBorder="1" applyAlignment="1">
      <alignment vertical="center" wrapText="1"/>
    </xf>
    <xf numFmtId="0" fontId="25" fillId="0" borderId="1" xfId="3" applyFont="1" applyFill="1" applyBorder="1" applyAlignment="1" applyProtection="1">
      <alignment vertical="center" wrapText="1"/>
      <protection locked="0"/>
    </xf>
    <xf numFmtId="49" fontId="25" fillId="0" borderId="1" xfId="1" applyNumberFormat="1" applyFont="1" applyFill="1" applyBorder="1" applyAlignment="1" applyProtection="1">
      <alignment horizontal="center" vertical="center" wrapText="1"/>
    </xf>
    <xf numFmtId="164" fontId="25" fillId="0" borderId="1" xfId="111" applyFont="1" applyFill="1" applyBorder="1" applyAlignment="1"/>
    <xf numFmtId="0" fontId="25" fillId="0" borderId="1" xfId="112" applyFont="1" applyFill="1" applyBorder="1" applyAlignment="1" applyProtection="1">
      <alignment horizontal="center" vertical="center" wrapText="1"/>
    </xf>
    <xf numFmtId="0" fontId="25" fillId="0" borderId="1" xfId="112" applyFont="1" applyFill="1" applyBorder="1" applyAlignment="1">
      <alignment horizontal="center" vertical="center"/>
    </xf>
    <xf numFmtId="0" fontId="25" fillId="0" borderId="1" xfId="0" applyFont="1" applyFill="1" applyBorder="1" applyAlignment="1">
      <alignment vertical="top"/>
    </xf>
    <xf numFmtId="2" fontId="25" fillId="0" borderId="1" xfId="1" applyNumberFormat="1"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xf>
    <xf numFmtId="2" fontId="25" fillId="0" borderId="1" xfId="1" applyNumberFormat="1" applyFont="1" applyFill="1" applyBorder="1" applyAlignment="1" applyProtection="1">
      <alignment vertical="center" wrapText="1"/>
      <protection locked="0"/>
    </xf>
    <xf numFmtId="0" fontId="25" fillId="0" borderId="1" xfId="121" applyFont="1" applyFill="1" applyBorder="1" applyAlignment="1">
      <alignment horizontal="center" vertical="center" wrapText="1"/>
    </xf>
    <xf numFmtId="2" fontId="25" fillId="0" borderId="1" xfId="1" applyNumberFormat="1" applyFont="1" applyFill="1" applyBorder="1" applyAlignment="1">
      <alignment vertical="center" wrapText="1"/>
    </xf>
    <xf numFmtId="0" fontId="25" fillId="0" borderId="1" xfId="14" applyFont="1" applyFill="1" applyBorder="1" applyAlignment="1">
      <alignment horizontal="center" vertical="center" wrapText="1"/>
    </xf>
    <xf numFmtId="0" fontId="25" fillId="0" borderId="1" xfId="4" applyFont="1" applyFill="1" applyBorder="1" applyAlignment="1">
      <alignment horizontal="center" vertical="center"/>
    </xf>
    <xf numFmtId="0" fontId="25" fillId="0" borderId="1" xfId="3" applyFont="1" applyFill="1" applyBorder="1" applyAlignment="1">
      <alignment vertical="top" wrapText="1"/>
    </xf>
    <xf numFmtId="0" fontId="25" fillId="0" borderId="1" xfId="1" applyFont="1" applyFill="1" applyBorder="1" applyAlignment="1">
      <alignment horizontal="left" vertical="top" wrapText="1"/>
    </xf>
    <xf numFmtId="0" fontId="25" fillId="0" borderId="1" xfId="3" applyFont="1" applyFill="1" applyBorder="1" applyAlignment="1">
      <alignment horizontal="left" vertical="top" wrapText="1"/>
    </xf>
    <xf numFmtId="0" fontId="25" fillId="0" borderId="1" xfId="0" applyFont="1" applyFill="1" applyBorder="1" applyAlignment="1">
      <alignment horizontal="left" vertical="top"/>
    </xf>
    <xf numFmtId="0" fontId="25" fillId="0" borderId="1" xfId="0" applyFont="1" applyFill="1" applyBorder="1" applyAlignment="1">
      <alignment horizontal="left" vertical="top" wrapText="1"/>
    </xf>
    <xf numFmtId="2" fontId="25" fillId="0" borderId="1" xfId="1" applyNumberFormat="1" applyFont="1" applyFill="1" applyBorder="1" applyAlignment="1">
      <alignment horizontal="left" vertical="top" wrapText="1"/>
    </xf>
    <xf numFmtId="0" fontId="25" fillId="0" borderId="1" xfId="3" applyFont="1" applyFill="1" applyBorder="1" applyAlignment="1" applyProtection="1">
      <alignment horizontal="left" vertical="top" wrapText="1"/>
      <protection locked="0"/>
    </xf>
    <xf numFmtId="0" fontId="25" fillId="0" borderId="1" xfId="4" applyFont="1" applyFill="1" applyBorder="1" applyAlignment="1">
      <alignment horizontal="center" vertical="center" wrapText="1"/>
    </xf>
    <xf numFmtId="0" fontId="25" fillId="0" borderId="1" xfId="4" applyFont="1" applyFill="1" applyBorder="1" applyAlignment="1">
      <alignment vertical="center" wrapText="1"/>
    </xf>
    <xf numFmtId="0" fontId="25" fillId="0" borderId="1" xfId="12" applyFont="1" applyFill="1" applyBorder="1" applyAlignment="1">
      <alignment horizontal="center" vertical="center"/>
    </xf>
    <xf numFmtId="0" fontId="25" fillId="0" borderId="1" xfId="115" applyFont="1" applyFill="1" applyBorder="1" applyAlignment="1" applyProtection="1">
      <alignment horizontal="center" vertical="center"/>
    </xf>
    <xf numFmtId="0" fontId="25" fillId="0" borderId="1" xfId="115" applyFont="1" applyFill="1" applyBorder="1" applyAlignment="1">
      <alignment horizontal="center" vertical="center"/>
    </xf>
    <xf numFmtId="0" fontId="25" fillId="0" borderId="1" xfId="1" applyFont="1" applyFill="1" applyBorder="1" applyAlignment="1">
      <alignment vertical="center"/>
    </xf>
    <xf numFmtId="0" fontId="25" fillId="0" borderId="1" xfId="12" applyFont="1" applyFill="1" applyBorder="1" applyAlignment="1" applyProtection="1">
      <alignment vertical="center"/>
      <protection locked="0"/>
    </xf>
    <xf numFmtId="0" fontId="25" fillId="0" borderId="1" xfId="12" applyFont="1" applyFill="1" applyBorder="1" applyAlignment="1">
      <alignment vertical="center" wrapText="1"/>
    </xf>
    <xf numFmtId="0" fontId="25" fillId="0" borderId="1" xfId="115" applyFont="1" applyFill="1" applyBorder="1" applyAlignment="1" applyProtection="1">
      <alignment horizontal="center" vertical="center" wrapText="1"/>
    </xf>
    <xf numFmtId="0" fontId="25" fillId="0" borderId="1" xfId="12" applyFont="1" applyFill="1" applyBorder="1" applyAlignment="1">
      <alignment vertical="center"/>
    </xf>
    <xf numFmtId="0" fontId="25" fillId="0" borderId="1" xfId="12" applyFont="1" applyFill="1" applyBorder="1" applyAlignment="1" applyProtection="1">
      <alignment vertical="center" wrapText="1"/>
      <protection locked="0"/>
    </xf>
    <xf numFmtId="0" fontId="25" fillId="0" borderId="1" xfId="115" applyFont="1" applyFill="1" applyBorder="1" applyAlignment="1">
      <alignment horizontal="center" vertical="center" wrapText="1"/>
    </xf>
    <xf numFmtId="0" fontId="25" fillId="0" borderId="1" xfId="19" applyFont="1" applyFill="1" applyBorder="1" applyAlignment="1">
      <alignment horizontal="center" vertical="center"/>
    </xf>
    <xf numFmtId="0" fontId="25" fillId="0" borderId="1" xfId="3" applyFont="1" applyFill="1" applyBorder="1" applyAlignment="1">
      <alignment horizontal="center" vertical="top" wrapText="1"/>
    </xf>
    <xf numFmtId="0" fontId="25" fillId="0" borderId="1" xfId="1" applyFont="1" applyFill="1" applyBorder="1" applyAlignment="1">
      <alignment vertical="top" wrapText="1"/>
    </xf>
    <xf numFmtId="0" fontId="25" fillId="0" borderId="1" xfId="3" applyFont="1" applyFill="1" applyBorder="1" applyAlignment="1">
      <alignment horizontal="center" vertical="top"/>
    </xf>
    <xf numFmtId="0" fontId="25" fillId="0" borderId="1" xfId="1" applyFont="1" applyFill="1" applyBorder="1" applyAlignment="1" applyProtection="1">
      <alignment horizontal="center" vertical="center"/>
    </xf>
    <xf numFmtId="164" fontId="25" fillId="0" borderId="1" xfId="111" applyFont="1" applyFill="1" applyBorder="1" applyAlignment="1">
      <alignment vertical="center"/>
    </xf>
    <xf numFmtId="164" fontId="25" fillId="0" borderId="1" xfId="111" applyFont="1" applyFill="1" applyBorder="1" applyAlignment="1">
      <alignment horizontal="center" vertical="center" wrapText="1"/>
    </xf>
    <xf numFmtId="164" fontId="25" fillId="0" borderId="1" xfId="111" applyFont="1" applyFill="1" applyBorder="1" applyAlignment="1">
      <alignment vertical="center" wrapText="1"/>
    </xf>
    <xf numFmtId="164" fontId="25" fillId="0" borderId="0" xfId="111" applyFont="1" applyFill="1"/>
    <xf numFmtId="0" fontId="25" fillId="0" borderId="1" xfId="1" applyFont="1" applyFill="1" applyBorder="1" applyAlignment="1">
      <alignment horizontal="center" vertical="top" wrapText="1"/>
    </xf>
    <xf numFmtId="49" fontId="25" fillId="0" borderId="1" xfId="1" applyNumberFormat="1" applyFont="1" applyFill="1" applyBorder="1" applyAlignment="1">
      <alignment horizontal="left" vertical="top" wrapText="1"/>
    </xf>
    <xf numFmtId="0" fontId="25" fillId="0" borderId="1" xfId="0" applyFont="1" applyFill="1" applyBorder="1" applyAlignment="1">
      <alignment vertical="top" wrapText="1"/>
    </xf>
    <xf numFmtId="0" fontId="25" fillId="0" borderId="1" xfId="1" applyFont="1" applyFill="1" applyBorder="1" applyAlignment="1" applyProtection="1">
      <alignment vertical="top" wrapText="1"/>
      <protection locked="0"/>
    </xf>
    <xf numFmtId="0" fontId="25" fillId="0" borderId="1" xfId="121" applyFont="1" applyFill="1" applyBorder="1" applyAlignment="1">
      <alignment horizontal="center" vertical="top"/>
    </xf>
    <xf numFmtId="0" fontId="25" fillId="0" borderId="1" xfId="121" applyFont="1" applyFill="1" applyBorder="1" applyAlignment="1">
      <alignment horizontal="left" vertical="top"/>
    </xf>
    <xf numFmtId="2" fontId="25" fillId="0" borderId="1" xfId="1" applyNumberFormat="1" applyFont="1" applyFill="1" applyBorder="1" applyAlignment="1">
      <alignment vertical="top" wrapText="1"/>
    </xf>
    <xf numFmtId="0" fontId="25" fillId="0" borderId="1" xfId="3" applyFont="1" applyFill="1" applyBorder="1" applyAlignment="1">
      <alignment horizontal="left" vertical="top"/>
    </xf>
    <xf numFmtId="0" fontId="25" fillId="0" borderId="1" xfId="121" applyFont="1" applyFill="1" applyBorder="1" applyAlignment="1">
      <alignment vertical="top" wrapText="1"/>
    </xf>
    <xf numFmtId="0" fontId="25" fillId="0" borderId="1" xfId="3" applyFont="1" applyFill="1" applyBorder="1" applyAlignment="1">
      <alignment horizontal="left" vertical="center" wrapText="1"/>
    </xf>
    <xf numFmtId="2" fontId="25" fillId="0" borderId="1" xfId="1" applyNumberFormat="1" applyFont="1" applyFill="1" applyBorder="1" applyAlignment="1">
      <alignment horizontal="center" vertical="center" wrapText="1"/>
    </xf>
    <xf numFmtId="0" fontId="25" fillId="0" borderId="1" xfId="8" applyFont="1" applyFill="1" applyBorder="1" applyAlignment="1">
      <alignment horizontal="center" vertical="center"/>
    </xf>
    <xf numFmtId="0" fontId="25" fillId="0" borderId="1" xfId="8" applyFont="1" applyFill="1" applyBorder="1" applyAlignment="1">
      <alignment horizontal="left" vertical="center" wrapText="1"/>
    </xf>
    <xf numFmtId="0" fontId="25" fillId="0" borderId="1" xfId="8" applyFont="1" applyFill="1" applyBorder="1" applyAlignment="1">
      <alignment vertical="center" wrapText="1"/>
    </xf>
    <xf numFmtId="0" fontId="25" fillId="0" borderId="1" xfId="1" quotePrefix="1" applyFont="1" applyFill="1" applyBorder="1" applyAlignment="1">
      <alignment horizontal="center" vertical="center" wrapText="1"/>
    </xf>
    <xf numFmtId="0" fontId="25" fillId="0" borderId="1" xfId="1" applyFont="1" applyFill="1" applyBorder="1" applyAlignment="1" applyProtection="1">
      <alignment horizontal="left" vertical="center" wrapText="1"/>
      <protection locked="0"/>
    </xf>
    <xf numFmtId="0" fontId="25" fillId="0" borderId="1" xfId="8" applyFont="1" applyFill="1" applyBorder="1" applyAlignment="1" applyProtection="1">
      <alignment vertical="center"/>
      <protection locked="0"/>
    </xf>
    <xf numFmtId="0" fontId="25" fillId="0" borderId="1" xfId="13" applyFont="1" applyFill="1" applyBorder="1" applyAlignment="1">
      <alignment horizontal="center" vertical="center"/>
    </xf>
    <xf numFmtId="0" fontId="25" fillId="0" borderId="1" xfId="116" applyFont="1" applyFill="1" applyBorder="1" applyAlignment="1" applyProtection="1">
      <alignment horizontal="center" vertical="center" wrapText="1"/>
    </xf>
    <xf numFmtId="0" fontId="25" fillId="0" borderId="1" xfId="13" applyFont="1" applyFill="1" applyBorder="1" applyAlignment="1">
      <alignment vertical="center" wrapText="1"/>
    </xf>
    <xf numFmtId="0" fontId="25" fillId="0" borderId="1" xfId="116" applyFont="1" applyFill="1" applyBorder="1" applyAlignment="1" applyProtection="1">
      <alignment horizontal="center" vertical="center"/>
    </xf>
    <xf numFmtId="0" fontId="25" fillId="0" borderId="1" xfId="13" applyFont="1" applyFill="1" applyBorder="1" applyAlignment="1">
      <alignment vertical="center"/>
    </xf>
    <xf numFmtId="0" fontId="25" fillId="0" borderId="1" xfId="117" applyFont="1" applyFill="1" applyBorder="1" applyAlignment="1">
      <alignment horizontal="center" vertical="center" wrapText="1"/>
    </xf>
    <xf numFmtId="0" fontId="25" fillId="0" borderId="1" xfId="0" applyFont="1" applyFill="1" applyBorder="1" applyAlignment="1"/>
    <xf numFmtId="0" fontId="25" fillId="0" borderId="1" xfId="0" applyFont="1" applyFill="1" applyBorder="1" applyAlignment="1">
      <alignment wrapText="1"/>
    </xf>
    <xf numFmtId="0" fontId="25" fillId="0" borderId="1" xfId="3" applyFont="1" applyFill="1" applyBorder="1" applyAlignment="1" applyProtection="1">
      <alignment vertical="top"/>
      <protection locked="0"/>
    </xf>
    <xf numFmtId="0" fontId="25" fillId="0" borderId="1" xfId="3" applyFont="1" applyFill="1" applyBorder="1" applyAlignment="1" applyProtection="1">
      <alignment vertical="top" wrapText="1"/>
      <protection locked="0"/>
    </xf>
    <xf numFmtId="0" fontId="25" fillId="0" borderId="1" xfId="117" applyFont="1" applyFill="1" applyBorder="1" applyAlignment="1" applyProtection="1">
      <alignment horizontal="center" vertical="center" wrapText="1"/>
    </xf>
    <xf numFmtId="0" fontId="25" fillId="0" borderId="1" xfId="3" applyFont="1" applyFill="1" applyBorder="1" applyAlignment="1">
      <alignment horizontal="center" vertical="center"/>
    </xf>
    <xf numFmtId="0" fontId="25" fillId="0" borderId="1" xfId="117" applyFont="1" applyFill="1" applyBorder="1" applyAlignment="1">
      <alignment horizontal="center" vertical="center"/>
    </xf>
    <xf numFmtId="0" fontId="25" fillId="0" borderId="1" xfId="3" applyFont="1" applyFill="1" applyBorder="1" applyAlignment="1">
      <alignment vertical="center"/>
    </xf>
    <xf numFmtId="0" fontId="25" fillId="0" borderId="1" xfId="117" applyFont="1" applyFill="1" applyBorder="1" applyAlignment="1" applyProtection="1">
      <alignment horizontal="center" vertical="center"/>
    </xf>
    <xf numFmtId="0" fontId="25" fillId="0" borderId="1" xfId="4" applyFont="1" applyFill="1" applyBorder="1" applyAlignment="1">
      <alignment horizontal="left" vertical="top" wrapText="1"/>
    </xf>
    <xf numFmtId="0" fontId="25" fillId="0" borderId="1" xfId="4" applyFont="1" applyFill="1" applyBorder="1" applyAlignment="1">
      <alignment vertical="top" wrapText="1"/>
    </xf>
    <xf numFmtId="0" fontId="25" fillId="0" borderId="1" xfId="4" applyFont="1" applyFill="1" applyBorder="1" applyAlignment="1">
      <alignment horizontal="center" vertical="top"/>
    </xf>
    <xf numFmtId="0" fontId="25" fillId="0" borderId="1" xfId="4" applyFont="1" applyFill="1" applyBorder="1" applyAlignment="1">
      <alignment horizontal="left" vertical="top"/>
    </xf>
    <xf numFmtId="0" fontId="25" fillId="0" borderId="1" xfId="16" applyFont="1" applyFill="1" applyBorder="1" applyAlignment="1" applyProtection="1">
      <alignment horizontal="center" vertical="center" wrapText="1"/>
    </xf>
    <xf numFmtId="0" fontId="25" fillId="0" borderId="1" xfId="16" applyFont="1" applyFill="1" applyBorder="1" applyAlignment="1" applyProtection="1">
      <alignment horizontal="left" vertical="top" wrapText="1"/>
    </xf>
    <xf numFmtId="0" fontId="25" fillId="0" borderId="1" xfId="15" applyFont="1" applyFill="1" applyBorder="1" applyAlignment="1" applyProtection="1">
      <alignment horizontal="center" vertical="center" wrapText="1"/>
    </xf>
    <xf numFmtId="0" fontId="25" fillId="0" borderId="1" xfId="15" applyFont="1" applyFill="1" applyBorder="1" applyAlignment="1" applyProtection="1">
      <alignment vertical="top" wrapText="1"/>
    </xf>
    <xf numFmtId="0" fontId="25" fillId="0" borderId="1" xfId="16" applyFont="1" applyFill="1" applyBorder="1" applyAlignment="1" applyProtection="1">
      <alignment vertical="top" wrapText="1"/>
    </xf>
    <xf numFmtId="0" fontId="25" fillId="0" borderId="1" xfId="9" applyFont="1" applyFill="1" applyBorder="1" applyAlignment="1" applyProtection="1">
      <alignment horizontal="center" vertical="center" wrapText="1"/>
    </xf>
    <xf numFmtId="0" fontId="25" fillId="0" borderId="1" xfId="9" applyFont="1" applyFill="1" applyBorder="1" applyAlignment="1" applyProtection="1">
      <alignment horizontal="left" vertical="top" wrapText="1"/>
    </xf>
    <xf numFmtId="164" fontId="25" fillId="0" borderId="1" xfId="111" applyFont="1" applyFill="1" applyBorder="1" applyAlignment="1">
      <alignment horizontal="center" vertical="center"/>
    </xf>
    <xf numFmtId="164" fontId="25" fillId="0" borderId="1" xfId="111" applyFont="1" applyFill="1" applyBorder="1" applyAlignment="1" applyProtection="1">
      <alignment vertical="center" wrapText="1"/>
    </xf>
    <xf numFmtId="0" fontId="25" fillId="0" borderId="1" xfId="0" applyFont="1" applyFill="1" applyBorder="1" applyAlignment="1" applyProtection="1">
      <alignment vertical="top" wrapText="1"/>
    </xf>
    <xf numFmtId="0" fontId="25" fillId="0" borderId="1" xfId="1" applyFont="1" applyFill="1" applyBorder="1" applyAlignment="1" applyProtection="1">
      <alignment vertical="top" wrapText="1"/>
    </xf>
    <xf numFmtId="0" fontId="25" fillId="0" borderId="1" xfId="11" applyFont="1" applyFill="1" applyBorder="1" applyAlignment="1" applyProtection="1">
      <alignment horizontal="center" vertical="center"/>
    </xf>
    <xf numFmtId="0" fontId="25" fillId="0" borderId="1" xfId="1" applyFont="1" applyFill="1" applyBorder="1" applyAlignment="1" applyProtection="1">
      <alignment vertical="center" wrapText="1"/>
    </xf>
    <xf numFmtId="0" fontId="25" fillId="0" borderId="1" xfId="11" applyFont="1" applyFill="1" applyBorder="1" applyAlignment="1" applyProtection="1">
      <alignment horizontal="left" vertical="center"/>
    </xf>
    <xf numFmtId="0" fontId="25" fillId="0" borderId="1" xfId="0" applyFont="1" applyFill="1" applyBorder="1" applyAlignment="1" applyProtection="1">
      <alignment wrapText="1"/>
    </xf>
    <xf numFmtId="0" fontId="25" fillId="0" borderId="1" xfId="16" applyFont="1" applyFill="1" applyBorder="1" applyAlignment="1">
      <alignment horizontal="center" vertical="center" wrapText="1"/>
    </xf>
    <xf numFmtId="0" fontId="25" fillId="0" borderId="1" xfId="0" applyFont="1" applyFill="1" applyBorder="1" applyAlignment="1" applyProtection="1">
      <alignment vertical="center" wrapText="1"/>
    </xf>
    <xf numFmtId="0" fontId="25" fillId="0" borderId="1" xfId="11" applyFont="1" applyFill="1" applyBorder="1" applyAlignment="1" applyProtection="1">
      <alignment horizontal="left" vertical="center" wrapText="1"/>
    </xf>
    <xf numFmtId="0" fontId="25" fillId="0" borderId="1" xfId="11" applyFont="1" applyFill="1" applyBorder="1" applyAlignment="1" applyProtection="1">
      <alignment vertical="center" wrapText="1"/>
    </xf>
    <xf numFmtId="0" fontId="25" fillId="0" borderId="1" xfId="11" applyFont="1" applyFill="1" applyBorder="1" applyAlignment="1" applyProtection="1">
      <alignment horizontal="center" vertical="center" wrapText="1"/>
    </xf>
    <xf numFmtId="0" fontId="25" fillId="0" borderId="1" xfId="16" applyFont="1" applyFill="1" applyBorder="1" applyAlignment="1">
      <alignment vertical="center" wrapText="1"/>
    </xf>
    <xf numFmtId="0" fontId="25" fillId="0" borderId="1" xfId="11" applyFont="1" applyFill="1" applyBorder="1" applyAlignment="1" applyProtection="1">
      <alignment vertical="center"/>
    </xf>
    <xf numFmtId="0" fontId="25" fillId="0" borderId="1" xfId="9" applyFont="1" applyFill="1" applyBorder="1" applyAlignment="1" applyProtection="1">
      <alignment horizontal="left" vertical="center" wrapText="1"/>
    </xf>
    <xf numFmtId="164" fontId="25" fillId="0" borderId="1" xfId="111" applyFont="1" applyFill="1" applyBorder="1" applyAlignment="1">
      <alignment horizontal="left" vertical="center"/>
    </xf>
    <xf numFmtId="0" fontId="25" fillId="0" borderId="1" xfId="16" applyFont="1" applyFill="1" applyBorder="1" applyAlignment="1">
      <alignment horizontal="left" vertical="top" wrapText="1"/>
    </xf>
    <xf numFmtId="0" fontId="25" fillId="0" borderId="1" xfId="0" applyFont="1" applyFill="1" applyBorder="1" applyAlignment="1" applyProtection="1">
      <alignment vertical="top"/>
      <protection locked="0"/>
    </xf>
    <xf numFmtId="0" fontId="25" fillId="0" borderId="0" xfId="112" applyFont="1" applyFill="1" applyAlignment="1">
      <alignment horizontal="center" vertical="center"/>
    </xf>
    <xf numFmtId="164" fontId="25" fillId="0" borderId="0" xfId="111" applyFont="1" applyFill="1" applyAlignment="1">
      <alignment horizontal="center"/>
    </xf>
    <xf numFmtId="0" fontId="25" fillId="0" borderId="1" xfId="0" applyFont="1" applyFill="1" applyBorder="1" applyAlignment="1">
      <alignment horizontal="center" vertical="center"/>
    </xf>
    <xf numFmtId="0" fontId="25" fillId="0" borderId="1" xfId="0" applyFont="1" applyFill="1" applyBorder="1" applyAlignment="1" applyProtection="1">
      <alignment vertical="top" wrapText="1"/>
      <protection locked="0"/>
    </xf>
    <xf numFmtId="2" fontId="25" fillId="0" borderId="1" xfId="0" applyNumberFormat="1" applyFont="1" applyFill="1" applyBorder="1" applyAlignment="1">
      <alignment horizontal="center" vertical="center"/>
    </xf>
    <xf numFmtId="0" fontId="25" fillId="0" borderId="0" xfId="112" applyFont="1" applyFill="1" applyAlignment="1"/>
    <xf numFmtId="164" fontId="25" fillId="0" borderId="0" xfId="113" applyFont="1" applyFill="1"/>
    <xf numFmtId="0" fontId="27" fillId="8" borderId="1" xfId="1" applyFont="1" applyFill="1" applyBorder="1" applyAlignment="1" applyProtection="1">
      <alignment horizontal="center" vertical="center" wrapText="1"/>
    </xf>
    <xf numFmtId="0" fontId="27" fillId="8" borderId="1" xfId="112" applyFont="1" applyFill="1" applyBorder="1" applyAlignment="1">
      <alignment horizontal="center" vertical="center" wrapText="1"/>
    </xf>
    <xf numFmtId="0" fontId="27" fillId="8" borderId="1" xfId="3" applyFont="1" applyFill="1" applyBorder="1" applyAlignment="1">
      <alignment vertical="top" wrapText="1"/>
    </xf>
    <xf numFmtId="0" fontId="27" fillId="8" borderId="1" xfId="4" applyFont="1" applyFill="1" applyBorder="1" applyAlignment="1">
      <alignment horizontal="center" vertical="center" wrapText="1"/>
    </xf>
    <xf numFmtId="0" fontId="27" fillId="8" borderId="1" xfId="4" applyFont="1" applyFill="1" applyBorder="1" applyAlignment="1">
      <alignment vertical="center" wrapText="1"/>
    </xf>
    <xf numFmtId="0" fontId="27" fillId="8" borderId="1" xfId="3" applyFont="1" applyFill="1" applyBorder="1" applyAlignment="1">
      <alignment horizontal="center" vertical="top" wrapText="1"/>
    </xf>
    <xf numFmtId="0" fontId="27" fillId="8" borderId="1" xfId="111" applyNumberFormat="1" applyFont="1" applyFill="1" applyBorder="1" applyAlignment="1">
      <alignment horizontal="center" vertical="center" wrapText="1"/>
    </xf>
    <xf numFmtId="164" fontId="27" fillId="8" borderId="1" xfId="111" applyFont="1" applyFill="1" applyBorder="1" applyAlignment="1">
      <alignment horizontal="center" vertical="center" wrapText="1"/>
    </xf>
    <xf numFmtId="164" fontId="27" fillId="8" borderId="1" xfId="111" applyFont="1" applyFill="1" applyBorder="1" applyAlignment="1">
      <alignment vertical="center" wrapText="1"/>
    </xf>
    <xf numFmtId="164" fontId="27" fillId="8" borderId="0" xfId="111" applyFont="1" applyFill="1"/>
    <xf numFmtId="0" fontId="27" fillId="8" borderId="1" xfId="3" applyFont="1" applyFill="1" applyBorder="1" applyAlignment="1">
      <alignment horizontal="left" vertical="top" wrapText="1"/>
    </xf>
    <xf numFmtId="0" fontId="27" fillId="8" borderId="1" xfId="4" applyFont="1" applyFill="1" applyBorder="1" applyAlignment="1">
      <alignment horizontal="left" vertical="center" wrapText="1"/>
    </xf>
    <xf numFmtId="0" fontId="27" fillId="8" borderId="1" xfId="4" applyFont="1" applyFill="1" applyBorder="1" applyAlignment="1">
      <alignment horizontal="center" vertical="top" wrapText="1"/>
    </xf>
    <xf numFmtId="0" fontId="27" fillId="8" borderId="1" xfId="4" applyFont="1" applyFill="1" applyBorder="1" applyAlignment="1">
      <alignment horizontal="left" vertical="top" wrapText="1"/>
    </xf>
    <xf numFmtId="0" fontId="27" fillId="8" borderId="1" xfId="4" applyFont="1" applyFill="1" applyBorder="1" applyAlignment="1">
      <alignment vertical="top" wrapText="1"/>
    </xf>
    <xf numFmtId="0" fontId="27" fillId="8" borderId="1" xfId="4" applyFont="1" applyFill="1" applyBorder="1" applyAlignment="1" applyProtection="1">
      <alignment horizontal="center" vertical="center" wrapText="1"/>
    </xf>
    <xf numFmtId="0" fontId="27" fillId="8" borderId="1" xfId="4" applyFont="1" applyFill="1" applyBorder="1" applyAlignment="1" applyProtection="1">
      <alignment horizontal="left" vertical="center" wrapText="1"/>
    </xf>
    <xf numFmtId="0" fontId="27" fillId="8" borderId="1" xfId="4" applyFont="1" applyFill="1" applyBorder="1" applyAlignment="1" applyProtection="1">
      <alignment vertical="center" wrapText="1"/>
    </xf>
    <xf numFmtId="0" fontId="27" fillId="8" borderId="1" xfId="16" applyFont="1" applyFill="1" applyBorder="1" applyAlignment="1">
      <alignment horizontal="center" vertical="center" wrapText="1"/>
    </xf>
    <xf numFmtId="0" fontId="27" fillId="8" borderId="1" xfId="16" applyFont="1" applyFill="1" applyBorder="1" applyAlignment="1">
      <alignment horizontal="left" vertical="top" wrapText="1"/>
    </xf>
    <xf numFmtId="0" fontId="27" fillId="8" borderId="1" xfId="112" applyFont="1" applyFill="1" applyBorder="1" applyAlignment="1">
      <alignment horizontal="center" vertical="center"/>
    </xf>
    <xf numFmtId="0" fontId="25" fillId="0" borderId="1" xfId="112" applyFont="1" applyFill="1" applyBorder="1"/>
    <xf numFmtId="164" fontId="27" fillId="0" borderId="1" xfId="111" applyFont="1" applyFill="1" applyBorder="1" applyAlignment="1">
      <alignment horizontal="center"/>
    </xf>
    <xf numFmtId="0" fontId="27" fillId="0" borderId="1" xfId="15" applyFont="1" applyFill="1" applyBorder="1" applyAlignment="1" applyProtection="1">
      <alignment horizontal="center" vertical="center" wrapText="1"/>
    </xf>
    <xf numFmtId="0" fontId="27" fillId="0" borderId="1" xfId="15" applyFont="1" applyFill="1" applyBorder="1" applyAlignment="1" applyProtection="1">
      <alignment vertical="top" wrapText="1"/>
    </xf>
    <xf numFmtId="164" fontId="25" fillId="13" borderId="1" xfId="111" applyFont="1" applyFill="1" applyBorder="1" applyAlignment="1" applyProtection="1">
      <alignment horizontal="left" vertical="center" wrapText="1"/>
    </xf>
    <xf numFmtId="164" fontId="25" fillId="9" borderId="1" xfId="111" applyFont="1" applyFill="1" applyBorder="1" applyAlignment="1" applyProtection="1">
      <alignment horizontal="left" vertical="center" wrapText="1"/>
    </xf>
    <xf numFmtId="0" fontId="25" fillId="4" borderId="1" xfId="10" applyFont="1" applyFill="1" applyBorder="1" applyAlignment="1" applyProtection="1">
      <alignment horizontal="left" vertical="center" wrapText="1"/>
    </xf>
    <xf numFmtId="0" fontId="21" fillId="2" borderId="1" xfId="111" applyNumberFormat="1" applyFont="1" applyFill="1" applyBorder="1" applyAlignment="1" applyProtection="1">
      <alignment horizontal="center" vertical="center" wrapText="1"/>
    </xf>
    <xf numFmtId="0" fontId="28" fillId="0" borderId="1" xfId="0" applyFont="1" applyFill="1" applyBorder="1" applyAlignment="1" applyProtection="1">
      <alignment horizontal="center" vertical="center" wrapText="1"/>
    </xf>
    <xf numFmtId="0" fontId="25" fillId="0" borderId="1" xfId="10" applyFont="1" applyFill="1" applyBorder="1" applyAlignment="1" applyProtection="1">
      <alignment horizontal="center" vertical="center" wrapText="1"/>
    </xf>
    <xf numFmtId="0" fontId="28" fillId="0" borderId="1" xfId="10" applyFont="1" applyFill="1" applyBorder="1" applyAlignment="1" applyProtection="1">
      <alignment horizontal="center" vertical="center" wrapText="1"/>
    </xf>
    <xf numFmtId="0" fontId="27" fillId="0" borderId="1" xfId="3" applyFont="1" applyFill="1" applyBorder="1" applyAlignment="1">
      <alignment horizontal="center" vertical="center" wrapText="1"/>
    </xf>
    <xf numFmtId="164" fontId="25" fillId="4" borderId="1" xfId="111" applyFont="1" applyFill="1" applyBorder="1" applyAlignment="1">
      <alignment horizontal="center"/>
    </xf>
    <xf numFmtId="0" fontId="25" fillId="4" borderId="0" xfId="112" applyFont="1" applyFill="1"/>
    <xf numFmtId="0" fontId="25" fillId="18" borderId="1" xfId="10" applyFont="1" applyFill="1" applyBorder="1" applyAlignment="1">
      <alignment horizontal="center" vertical="center" wrapText="1"/>
    </xf>
    <xf numFmtId="0" fontId="25" fillId="18" borderId="1" xfId="1" applyFont="1" applyFill="1" applyBorder="1" applyAlignment="1">
      <alignment horizontal="left" vertical="center" wrapText="1"/>
    </xf>
    <xf numFmtId="0" fontId="25" fillId="18" borderId="1" xfId="1" applyFont="1" applyFill="1" applyBorder="1" applyAlignment="1">
      <alignment vertical="center" wrapText="1"/>
    </xf>
    <xf numFmtId="164" fontId="25" fillId="18" borderId="1" xfId="111" applyFont="1" applyFill="1" applyBorder="1" applyAlignment="1">
      <alignment horizontal="center"/>
    </xf>
    <xf numFmtId="0" fontId="25" fillId="18" borderId="0" xfId="112" applyFont="1" applyFill="1"/>
    <xf numFmtId="0" fontId="27" fillId="4" borderId="1" xfId="112" applyFont="1" applyFill="1" applyBorder="1" applyAlignment="1">
      <alignment horizontal="center" vertical="center"/>
    </xf>
    <xf numFmtId="0" fontId="27" fillId="4" borderId="1" xfId="112" applyFont="1" applyFill="1" applyBorder="1" applyAlignment="1"/>
    <xf numFmtId="164" fontId="27" fillId="4" borderId="1" xfId="111" applyFont="1" applyFill="1" applyBorder="1" applyAlignment="1">
      <alignment horizontal="center"/>
    </xf>
    <xf numFmtId="0" fontId="27" fillId="4" borderId="0" xfId="112" applyFont="1" applyFill="1"/>
    <xf numFmtId="0" fontId="25" fillId="11" borderId="0" xfId="112" applyFont="1" applyFill="1"/>
    <xf numFmtId="0" fontId="27" fillId="8" borderId="1" xfId="16" applyFont="1" applyFill="1" applyBorder="1" applyAlignment="1">
      <alignment horizontal="center" vertical="top" wrapText="1"/>
    </xf>
    <xf numFmtId="164" fontId="27" fillId="8" borderId="1" xfId="111" applyFont="1" applyFill="1" applyBorder="1" applyAlignment="1">
      <alignment horizontal="left" vertical="top" wrapText="1"/>
    </xf>
    <xf numFmtId="0" fontId="19" fillId="0" borderId="1" xfId="10" applyFont="1" applyFill="1" applyBorder="1" applyAlignment="1" applyProtection="1">
      <alignment horizontal="center" vertical="center" wrapText="1"/>
    </xf>
    <xf numFmtId="0" fontId="19" fillId="0" borderId="1" xfId="10" applyFont="1" applyFill="1" applyBorder="1" applyAlignment="1" applyProtection="1">
      <alignment horizontal="left" vertical="center" wrapText="1"/>
    </xf>
    <xf numFmtId="0" fontId="20" fillId="0" borderId="1" xfId="10" applyFont="1" applyFill="1" applyBorder="1" applyAlignment="1" applyProtection="1">
      <alignment horizontal="center" vertical="center" wrapText="1"/>
    </xf>
    <xf numFmtId="0" fontId="20" fillId="0" borderId="1" xfId="10" applyFont="1" applyFill="1" applyBorder="1" applyAlignment="1" applyProtection="1">
      <alignment horizontal="left" vertical="center" wrapText="1"/>
    </xf>
    <xf numFmtId="164" fontId="27" fillId="8" borderId="1" xfId="16" applyNumberFormat="1" applyFont="1" applyFill="1" applyBorder="1" applyAlignment="1">
      <alignment horizontal="center" vertical="top" wrapText="1"/>
    </xf>
    <xf numFmtId="0" fontId="25" fillId="4" borderId="1" xfId="112" applyFont="1" applyFill="1" applyBorder="1" applyAlignment="1">
      <alignment horizontal="center" vertical="center"/>
    </xf>
    <xf numFmtId="0" fontId="25" fillId="18" borderId="1" xfId="1" applyFont="1" applyFill="1" applyBorder="1" applyAlignment="1">
      <alignment horizontal="center" vertical="center" wrapText="1"/>
    </xf>
    <xf numFmtId="0" fontId="25" fillId="18" borderId="1" xfId="112" applyFont="1" applyFill="1" applyBorder="1" applyAlignment="1">
      <alignment horizontal="center" vertical="center" wrapText="1"/>
    </xf>
    <xf numFmtId="0" fontId="25" fillId="18" borderId="1" xfId="1" applyFont="1" applyFill="1" applyBorder="1" applyAlignment="1" applyProtection="1">
      <alignment horizontal="center" vertical="center" wrapText="1"/>
    </xf>
    <xf numFmtId="0" fontId="25" fillId="18" borderId="1" xfId="3" applyFont="1" applyFill="1" applyBorder="1" applyAlignment="1">
      <alignment horizontal="center" vertical="center" wrapText="1"/>
    </xf>
    <xf numFmtId="0" fontId="25" fillId="18" borderId="1" xfId="112" applyFont="1" applyFill="1" applyBorder="1" applyAlignment="1" applyProtection="1">
      <alignment horizontal="center" vertical="center" wrapText="1"/>
    </xf>
    <xf numFmtId="0" fontId="25" fillId="18" borderId="1" xfId="1" applyFont="1" applyFill="1" applyBorder="1" applyAlignment="1">
      <alignment horizontal="left" vertical="top" wrapText="1"/>
    </xf>
    <xf numFmtId="0" fontId="28" fillId="18" borderId="1" xfId="10" applyFont="1" applyFill="1" applyBorder="1" applyAlignment="1" applyProtection="1">
      <alignment horizontal="center" vertical="center" wrapText="1"/>
    </xf>
    <xf numFmtId="0" fontId="25" fillId="18" borderId="1" xfId="0" applyFont="1" applyFill="1" applyBorder="1" applyAlignment="1">
      <alignment horizontal="center" vertical="center" wrapText="1"/>
    </xf>
    <xf numFmtId="164" fontId="25" fillId="18" borderId="1" xfId="111" applyFont="1" applyFill="1" applyBorder="1" applyAlignment="1">
      <alignment vertical="center"/>
    </xf>
    <xf numFmtId="0" fontId="26" fillId="18" borderId="1" xfId="10" applyFont="1" applyFill="1" applyBorder="1" applyAlignment="1" applyProtection="1">
      <alignment horizontal="center" vertical="center" wrapText="1"/>
    </xf>
    <xf numFmtId="0" fontId="25" fillId="18" borderId="1" xfId="3" applyFont="1" applyFill="1" applyBorder="1" applyAlignment="1">
      <alignment horizontal="center" vertical="top" wrapText="1"/>
    </xf>
    <xf numFmtId="0" fontId="25" fillId="18" borderId="1" xfId="1" applyFont="1" applyFill="1" applyBorder="1" applyAlignment="1">
      <alignment vertical="top" wrapText="1"/>
    </xf>
    <xf numFmtId="0" fontId="25" fillId="18" borderId="1" xfId="3" applyFont="1" applyFill="1" applyBorder="1" applyAlignment="1">
      <alignment horizontal="left" vertical="top" wrapText="1"/>
    </xf>
    <xf numFmtId="164" fontId="25" fillId="18" borderId="1" xfId="111" applyFont="1" applyFill="1" applyBorder="1"/>
    <xf numFmtId="0" fontId="25" fillId="18" borderId="1" xfId="0" applyFont="1" applyFill="1" applyBorder="1" applyAlignment="1" applyProtection="1">
      <alignment horizontal="center" vertical="center" wrapText="1"/>
    </xf>
    <xf numFmtId="0" fontId="28" fillId="18" borderId="1" xfId="0" applyFont="1" applyFill="1" applyBorder="1" applyAlignment="1">
      <alignment horizontal="center" vertical="center" wrapText="1"/>
    </xf>
    <xf numFmtId="0" fontId="25" fillId="18" borderId="1" xfId="16" applyFont="1" applyFill="1" applyBorder="1" applyAlignment="1" applyProtection="1">
      <alignment horizontal="center" vertical="center" wrapText="1"/>
    </xf>
    <xf numFmtId="0" fontId="25" fillId="18" borderId="1" xfId="16" applyFont="1" applyFill="1" applyBorder="1" applyAlignment="1" applyProtection="1">
      <alignment horizontal="left" vertical="top" wrapText="1"/>
    </xf>
    <xf numFmtId="0" fontId="25" fillId="18" borderId="1" xfId="11" applyFont="1" applyFill="1" applyBorder="1" applyAlignment="1" applyProtection="1">
      <alignment horizontal="center" vertical="center"/>
    </xf>
    <xf numFmtId="0" fontId="25" fillId="18" borderId="1" xfId="1" applyFont="1" applyFill="1" applyBorder="1" applyAlignment="1" applyProtection="1">
      <alignment vertical="center" wrapText="1"/>
    </xf>
    <xf numFmtId="0" fontId="25" fillId="18" borderId="1" xfId="11" applyFont="1" applyFill="1" applyBorder="1" applyAlignment="1" applyProtection="1">
      <alignment horizontal="left" vertical="center"/>
    </xf>
    <xf numFmtId="0" fontId="25" fillId="18" borderId="1" xfId="11" applyFont="1" applyFill="1" applyBorder="1" applyAlignment="1" applyProtection="1">
      <alignment vertical="center" wrapText="1"/>
    </xf>
    <xf numFmtId="164" fontId="27" fillId="19" borderId="1" xfId="111" applyFont="1" applyFill="1" applyBorder="1" applyAlignment="1">
      <alignment horizontal="center"/>
    </xf>
    <xf numFmtId="164" fontId="25" fillId="19" borderId="1" xfId="111" applyFont="1" applyFill="1" applyBorder="1" applyAlignment="1">
      <alignment horizontal="center"/>
    </xf>
    <xf numFmtId="164" fontId="25" fillId="19" borderId="1" xfId="113" applyFont="1" applyFill="1" applyBorder="1"/>
    <xf numFmtId="164" fontId="25" fillId="19" borderId="1" xfId="113" applyFont="1" applyFill="1" applyBorder="1" applyAlignment="1"/>
    <xf numFmtId="164" fontId="25" fillId="19" borderId="1" xfId="111" applyFont="1" applyFill="1" applyBorder="1" applyAlignment="1">
      <alignment vertical="center"/>
    </xf>
    <xf numFmtId="164" fontId="25" fillId="19" borderId="1" xfId="111" applyFont="1" applyFill="1" applyBorder="1" applyAlignment="1">
      <alignment horizontal="center" vertical="center" wrapText="1"/>
    </xf>
    <xf numFmtId="164" fontId="25" fillId="0" borderId="1" xfId="113" applyFont="1" applyFill="1" applyBorder="1"/>
    <xf numFmtId="164" fontId="21" fillId="8" borderId="1" xfId="123" applyFont="1" applyFill="1" applyBorder="1" applyAlignment="1" applyProtection="1">
      <alignment horizontal="center" vertical="center" wrapText="1"/>
    </xf>
    <xf numFmtId="164" fontId="21" fillId="2" borderId="1" xfId="123" applyFont="1" applyFill="1" applyBorder="1" applyAlignment="1" applyProtection="1">
      <alignment horizontal="center" vertical="center" wrapText="1"/>
    </xf>
    <xf numFmtId="0" fontId="21" fillId="2" borderId="1" xfId="123" applyNumberFormat="1" applyFont="1" applyFill="1" applyBorder="1" applyAlignment="1" applyProtection="1">
      <alignment horizontal="center" vertical="center" wrapText="1"/>
    </xf>
    <xf numFmtId="0" fontId="21" fillId="9" borderId="1" xfId="17" applyFont="1" applyFill="1" applyBorder="1" applyAlignment="1" applyProtection="1">
      <alignment horizontal="center" vertical="center" wrapText="1"/>
    </xf>
    <xf numFmtId="0" fontId="21" fillId="9" borderId="1" xfId="17" applyNumberFormat="1" applyFont="1" applyFill="1" applyBorder="1" applyAlignment="1" applyProtection="1">
      <alignment horizontal="center" vertical="center" wrapText="1"/>
    </xf>
    <xf numFmtId="0" fontId="21" fillId="9" borderId="1" xfId="17" applyFont="1" applyFill="1" applyBorder="1" applyAlignment="1" applyProtection="1">
      <alignment horizontal="left" vertical="center" wrapText="1"/>
    </xf>
    <xf numFmtId="164" fontId="23" fillId="9" borderId="1" xfId="123" applyFont="1" applyFill="1" applyBorder="1" applyAlignment="1">
      <alignment horizontal="center" vertical="center" wrapText="1"/>
    </xf>
    <xf numFmtId="164" fontId="19" fillId="4" borderId="1" xfId="123" applyFont="1" applyFill="1" applyBorder="1" applyAlignment="1">
      <alignment horizontal="center" vertical="center"/>
    </xf>
    <xf numFmtId="164" fontId="19" fillId="9" borderId="1" xfId="123" applyFont="1" applyFill="1" applyBorder="1" applyAlignment="1">
      <alignment horizontal="center" vertical="center" wrapText="1"/>
    </xf>
    <xf numFmtId="0" fontId="13" fillId="0" borderId="1" xfId="110" applyFont="1" applyFill="1" applyBorder="1" applyAlignment="1" applyProtection="1">
      <alignment horizontal="left" vertical="center" wrapText="1" readingOrder="1"/>
      <protection locked="0"/>
    </xf>
    <xf numFmtId="43" fontId="13" fillId="0" borderId="1" xfId="6" applyFont="1" applyFill="1" applyBorder="1" applyAlignment="1" applyProtection="1">
      <alignment horizontal="left" vertical="center" wrapText="1" readingOrder="1"/>
      <protection locked="0"/>
    </xf>
    <xf numFmtId="43" fontId="13" fillId="0" borderId="1" xfId="6" applyFont="1" applyFill="1" applyBorder="1" applyAlignment="1" applyProtection="1">
      <alignment horizontal="center" vertical="center" wrapText="1" readingOrder="1"/>
    </xf>
    <xf numFmtId="43" fontId="13" fillId="0" borderId="1" xfId="6" applyFont="1" applyFill="1" applyBorder="1" applyAlignment="1" applyProtection="1">
      <alignment vertical="center" wrapText="1"/>
      <protection locked="0"/>
    </xf>
    <xf numFmtId="43" fontId="13" fillId="0" borderId="1" xfId="6" applyFont="1" applyFill="1" applyBorder="1" applyAlignment="1" applyProtection="1">
      <alignment horizontal="center" wrapText="1" readingOrder="1"/>
      <protection locked="0"/>
    </xf>
    <xf numFmtId="0" fontId="14" fillId="0" borderId="0" xfId="110" applyFont="1" applyFill="1" applyAlignment="1" applyProtection="1">
      <alignment vertical="center"/>
      <protection locked="0"/>
    </xf>
    <xf numFmtId="164" fontId="27" fillId="12" borderId="1" xfId="111" applyFont="1" applyFill="1" applyBorder="1" applyAlignment="1">
      <alignment horizontal="center" vertical="center"/>
    </xf>
    <xf numFmtId="164" fontId="27" fillId="12" borderId="1" xfId="113" applyFont="1" applyFill="1" applyBorder="1" applyAlignment="1">
      <alignment horizontal="center" vertical="center"/>
    </xf>
    <xf numFmtId="164" fontId="27" fillId="12" borderId="1" xfId="111" applyFont="1" applyFill="1" applyBorder="1" applyAlignment="1">
      <alignment horizontal="center" vertical="center" wrapText="1"/>
    </xf>
    <xf numFmtId="0" fontId="27" fillId="17" borderId="5" xfId="112" applyFont="1" applyFill="1" applyBorder="1" applyAlignment="1">
      <alignment horizontal="center" vertical="center" wrapText="1"/>
    </xf>
    <xf numFmtId="0" fontId="27" fillId="17" borderId="0" xfId="112" applyFont="1" applyFill="1" applyBorder="1" applyAlignment="1">
      <alignment horizontal="center" vertical="center" wrapText="1"/>
    </xf>
    <xf numFmtId="0" fontId="27" fillId="17" borderId="5" xfId="112" applyFont="1" applyFill="1" applyBorder="1" applyAlignment="1">
      <alignment horizontal="right" vertical="center" wrapText="1"/>
    </xf>
    <xf numFmtId="0" fontId="27" fillId="17" borderId="0" xfId="112" applyFont="1" applyFill="1" applyBorder="1" applyAlignment="1">
      <alignment horizontal="right" vertical="center" wrapText="1"/>
    </xf>
    <xf numFmtId="0" fontId="27" fillId="12" borderId="1" xfId="112" applyFont="1" applyFill="1" applyBorder="1" applyAlignment="1">
      <alignment horizontal="center" vertical="center" wrapText="1"/>
    </xf>
    <xf numFmtId="0" fontId="20" fillId="14" borderId="0" xfId="0" applyFont="1" applyFill="1" applyBorder="1" applyAlignment="1">
      <alignment horizontal="center" vertical="top" wrapText="1"/>
    </xf>
    <xf numFmtId="0" fontId="21" fillId="14" borderId="0" xfId="0" applyFont="1" applyFill="1" applyBorder="1" applyAlignment="1">
      <alignment horizontal="center" vertical="top" wrapText="1"/>
    </xf>
    <xf numFmtId="0" fontId="20" fillId="14" borderId="0" xfId="0" applyFont="1" applyFill="1" applyBorder="1" applyAlignment="1">
      <alignment horizontal="center" wrapText="1"/>
    </xf>
    <xf numFmtId="0" fontId="20" fillId="14" borderId="15" xfId="0" applyFont="1" applyFill="1" applyBorder="1" applyAlignment="1">
      <alignment horizontal="right" wrapText="1"/>
    </xf>
    <xf numFmtId="164" fontId="21" fillId="12" borderId="6" xfId="111" applyFont="1" applyFill="1" applyBorder="1" applyAlignment="1">
      <alignment horizontal="center" vertical="top" wrapText="1"/>
    </xf>
    <xf numFmtId="164" fontId="21" fillId="12" borderId="7" xfId="111" applyFont="1" applyFill="1" applyBorder="1" applyAlignment="1">
      <alignment horizontal="center" vertical="top" wrapText="1"/>
    </xf>
    <xf numFmtId="164" fontId="21" fillId="12" borderId="8" xfId="111" applyFont="1" applyFill="1" applyBorder="1" applyAlignment="1">
      <alignment horizontal="center" vertical="top" wrapText="1"/>
    </xf>
    <xf numFmtId="2" fontId="21" fillId="12" borderId="12" xfId="1" applyNumberFormat="1" applyFont="1" applyFill="1" applyBorder="1" applyAlignment="1" applyProtection="1">
      <alignment horizontal="center" vertical="center" wrapText="1"/>
    </xf>
    <xf numFmtId="2" fontId="21" fillId="12" borderId="13" xfId="1" applyNumberFormat="1" applyFont="1" applyFill="1" applyBorder="1" applyAlignment="1" applyProtection="1">
      <alignment horizontal="center" vertical="center" wrapText="1"/>
    </xf>
    <xf numFmtId="2" fontId="21" fillId="12" borderId="5" xfId="1" applyNumberFormat="1" applyFont="1" applyFill="1" applyBorder="1" applyAlignment="1" applyProtection="1">
      <alignment horizontal="center" vertical="center" wrapText="1"/>
    </xf>
    <xf numFmtId="2" fontId="21" fillId="12" borderId="11" xfId="1" applyNumberFormat="1" applyFont="1" applyFill="1" applyBorder="1" applyAlignment="1" applyProtection="1">
      <alignment horizontal="center" vertical="center" wrapText="1"/>
    </xf>
    <xf numFmtId="2" fontId="21" fillId="12" borderId="9" xfId="1" applyNumberFormat="1" applyFont="1" applyFill="1" applyBorder="1" applyAlignment="1" applyProtection="1">
      <alignment horizontal="center" vertical="center" wrapText="1"/>
    </xf>
    <xf numFmtId="2" fontId="21" fillId="12" borderId="10" xfId="1" applyNumberFormat="1" applyFont="1" applyFill="1" applyBorder="1" applyAlignment="1" applyProtection="1">
      <alignment horizontal="center" vertical="center" wrapText="1"/>
    </xf>
    <xf numFmtId="2" fontId="26" fillId="3" borderId="1" xfId="1" applyNumberFormat="1" applyFont="1" applyFill="1" applyBorder="1" applyAlignment="1" applyProtection="1">
      <alignment horizontal="center" vertical="center" wrapText="1"/>
    </xf>
    <xf numFmtId="0" fontId="25" fillId="5" borderId="0" xfId="1" applyFont="1" applyFill="1" applyBorder="1" applyAlignment="1" applyProtection="1">
      <alignment horizontal="center" vertical="top" wrapText="1"/>
    </xf>
    <xf numFmtId="0" fontId="27" fillId="5" borderId="0" xfId="1" applyFont="1" applyFill="1" applyBorder="1" applyAlignment="1" applyProtection="1">
      <alignment horizontal="center" vertical="top" wrapText="1"/>
      <protection locked="0"/>
    </xf>
    <xf numFmtId="0" fontId="29" fillId="5" borderId="0" xfId="1" applyFont="1" applyFill="1" applyBorder="1" applyAlignment="1" applyProtection="1">
      <alignment horizontal="center" vertical="top" wrapText="1"/>
      <protection locked="0"/>
    </xf>
    <xf numFmtId="0" fontId="27" fillId="5" borderId="0" xfId="1" applyFont="1" applyFill="1" applyBorder="1" applyAlignment="1" applyProtection="1">
      <alignment horizontal="center" vertical="top" wrapText="1"/>
    </xf>
    <xf numFmtId="0" fontId="25" fillId="5" borderId="0" xfId="1" applyFont="1" applyFill="1" applyBorder="1" applyAlignment="1" applyProtection="1">
      <alignment horizontal="center" wrapText="1"/>
    </xf>
    <xf numFmtId="0" fontId="25" fillId="5" borderId="0" xfId="1" applyFont="1" applyFill="1" applyBorder="1" applyAlignment="1" applyProtection="1">
      <alignment horizontal="right"/>
    </xf>
    <xf numFmtId="164" fontId="27" fillId="3" borderId="1" xfId="111" applyFont="1" applyFill="1" applyBorder="1" applyAlignment="1" applyProtection="1">
      <alignment horizontal="center" vertical="top" wrapText="1"/>
    </xf>
    <xf numFmtId="2" fontId="27" fillId="3" borderId="1" xfId="1" applyNumberFormat="1" applyFont="1" applyFill="1" applyBorder="1" applyAlignment="1" applyProtection="1">
      <alignment horizontal="center" vertical="center" wrapText="1"/>
    </xf>
    <xf numFmtId="2" fontId="27" fillId="3" borderId="1" xfId="1" quotePrefix="1" applyNumberFormat="1" applyFont="1" applyFill="1" applyBorder="1" applyAlignment="1" applyProtection="1">
      <alignment vertical="center" wrapText="1"/>
    </xf>
    <xf numFmtId="2" fontId="27" fillId="3" borderId="1" xfId="1" applyNumberFormat="1" applyFont="1" applyFill="1" applyBorder="1" applyAlignment="1" applyProtection="1">
      <alignment vertical="center" wrapText="1"/>
    </xf>
    <xf numFmtId="0" fontId="25" fillId="18" borderId="0" xfId="1" applyFont="1" applyFill="1" applyBorder="1" applyAlignment="1" applyProtection="1">
      <alignment horizontal="center" vertical="top" wrapText="1"/>
    </xf>
    <xf numFmtId="0" fontId="27" fillId="18" borderId="0" xfId="1" applyFont="1" applyFill="1" applyBorder="1" applyAlignment="1" applyProtection="1">
      <alignment horizontal="center" vertical="top" wrapText="1"/>
      <protection locked="0"/>
    </xf>
    <xf numFmtId="0" fontId="29" fillId="18" borderId="0" xfId="1" applyFont="1" applyFill="1" applyBorder="1" applyAlignment="1" applyProtection="1">
      <alignment horizontal="center" vertical="top" wrapText="1"/>
      <protection locked="0"/>
    </xf>
    <xf numFmtId="0" fontId="27" fillId="18" borderId="0" xfId="1" applyFont="1" applyFill="1" applyBorder="1" applyAlignment="1" applyProtection="1">
      <alignment horizontal="center" vertical="top" wrapText="1"/>
    </xf>
    <xf numFmtId="0" fontId="25" fillId="18" borderId="0" xfId="1" applyFont="1" applyFill="1" applyBorder="1" applyAlignment="1" applyProtection="1">
      <alignment horizontal="center" vertical="center" wrapText="1"/>
    </xf>
    <xf numFmtId="0" fontId="25" fillId="18" borderId="0" xfId="1" applyFont="1" applyFill="1" applyBorder="1" applyAlignment="1" applyProtection="1">
      <alignment horizontal="right" vertical="center"/>
    </xf>
    <xf numFmtId="0" fontId="15" fillId="0" borderId="3" xfId="110" applyFont="1" applyBorder="1" applyAlignment="1" applyProtection="1">
      <alignment horizontal="center" vertical="center" wrapText="1" readingOrder="1"/>
      <protection locked="0"/>
    </xf>
    <xf numFmtId="0" fontId="15" fillId="0" borderId="4" xfId="110" applyFont="1" applyBorder="1" applyAlignment="1" applyProtection="1">
      <alignment horizontal="center" vertical="center" wrapText="1" readingOrder="1"/>
      <protection locked="0"/>
    </xf>
    <xf numFmtId="0" fontId="15" fillId="0" borderId="2" xfId="110" applyFont="1" applyBorder="1" applyAlignment="1" applyProtection="1">
      <alignment horizontal="center" vertical="center" wrapText="1" readingOrder="1"/>
      <protection locked="0"/>
    </xf>
    <xf numFmtId="43" fontId="15" fillId="0" borderId="1" xfId="6" applyFont="1" applyBorder="1" applyAlignment="1" applyProtection="1">
      <alignment horizontal="center" vertical="center" wrapText="1" readingOrder="1"/>
      <protection locked="0"/>
    </xf>
    <xf numFmtId="43" fontId="15" fillId="0" borderId="3" xfId="6" applyFont="1" applyBorder="1" applyAlignment="1" applyProtection="1">
      <alignment horizontal="center" vertical="center" wrapText="1" readingOrder="1"/>
      <protection locked="0"/>
    </xf>
    <xf numFmtId="43" fontId="15" fillId="0" borderId="4" xfId="6" applyFont="1" applyBorder="1" applyAlignment="1" applyProtection="1">
      <alignment horizontal="center" vertical="center" wrapText="1" readingOrder="1"/>
      <protection locked="0"/>
    </xf>
    <xf numFmtId="43" fontId="15" fillId="0" borderId="2" xfId="6" applyFont="1" applyBorder="1" applyAlignment="1" applyProtection="1">
      <alignment horizontal="center" vertical="center" wrapText="1" readingOrder="1"/>
      <protection locked="0"/>
    </xf>
    <xf numFmtId="43" fontId="15" fillId="0" borderId="12" xfId="6" applyFont="1" applyBorder="1" applyAlignment="1" applyProtection="1">
      <alignment horizontal="center" vertical="center" wrapText="1" readingOrder="1"/>
      <protection locked="0"/>
    </xf>
    <xf numFmtId="43" fontId="15" fillId="0" borderId="14" xfId="6" applyFont="1" applyBorder="1" applyAlignment="1" applyProtection="1">
      <alignment horizontal="center" vertical="center" wrapText="1" readingOrder="1"/>
      <protection locked="0"/>
    </xf>
    <xf numFmtId="43" fontId="15" fillId="0" borderId="13" xfId="6" applyFont="1" applyBorder="1" applyAlignment="1" applyProtection="1">
      <alignment horizontal="center" vertical="center" wrapText="1" readingOrder="1"/>
      <protection locked="0"/>
    </xf>
    <xf numFmtId="43" fontId="15" fillId="0" borderId="5" xfId="6" applyFont="1" applyBorder="1" applyAlignment="1" applyProtection="1">
      <alignment horizontal="center" vertical="center" wrapText="1" readingOrder="1"/>
      <protection locked="0"/>
    </xf>
    <xf numFmtId="43" fontId="15" fillId="0" borderId="0" xfId="6" applyFont="1" applyBorder="1" applyAlignment="1" applyProtection="1">
      <alignment horizontal="center" vertical="center" wrapText="1" readingOrder="1"/>
      <protection locked="0"/>
    </xf>
    <xf numFmtId="43" fontId="15" fillId="0" borderId="11" xfId="6" applyFont="1" applyBorder="1" applyAlignment="1" applyProtection="1">
      <alignment horizontal="center" vertical="center" wrapText="1" readingOrder="1"/>
      <protection locked="0"/>
    </xf>
    <xf numFmtId="43" fontId="15" fillId="0" borderId="9" xfId="6" applyFont="1" applyBorder="1" applyAlignment="1" applyProtection="1">
      <alignment horizontal="center" vertical="center" wrapText="1" readingOrder="1"/>
      <protection locked="0"/>
    </xf>
    <xf numFmtId="43" fontId="15" fillId="0" borderId="15" xfId="6" applyFont="1" applyBorder="1" applyAlignment="1" applyProtection="1">
      <alignment horizontal="center" vertical="center" wrapText="1" readingOrder="1"/>
      <protection locked="0"/>
    </xf>
    <xf numFmtId="43" fontId="15" fillId="0" borderId="10" xfId="6" applyFont="1" applyBorder="1" applyAlignment="1" applyProtection="1">
      <alignment horizontal="center" vertical="center" wrapText="1" readingOrder="1"/>
      <protection locked="0"/>
    </xf>
    <xf numFmtId="43" fontId="15" fillId="0" borderId="6" xfId="6" applyFont="1" applyBorder="1" applyAlignment="1" applyProtection="1">
      <alignment horizontal="center" vertical="center" wrapText="1" readingOrder="1"/>
      <protection locked="0"/>
    </xf>
    <xf numFmtId="43" fontId="15" fillId="0" borderId="8" xfId="6" applyFont="1" applyBorder="1" applyAlignment="1" applyProtection="1">
      <alignment horizontal="center" vertical="center" wrapText="1" readingOrder="1"/>
      <protection locked="0"/>
    </xf>
  </cellXfs>
  <cellStyles count="124">
    <cellStyle name="Comma" xfId="111" builtinId="3"/>
    <cellStyle name="Comma 10" xfId="123" xr:uid="{00000000-0005-0000-0000-000001000000}"/>
    <cellStyle name="Comma 13" xfId="122" xr:uid="{00000000-0005-0000-0000-000002000000}"/>
    <cellStyle name="Comma 2" xfId="6" xr:uid="{00000000-0005-0000-0000-000003000000}"/>
    <cellStyle name="Comma 2 2" xfId="20" xr:uid="{00000000-0005-0000-0000-000004000000}"/>
    <cellStyle name="Comma 2 3" xfId="21" xr:uid="{00000000-0005-0000-0000-000005000000}"/>
    <cellStyle name="Comma 2 5" xfId="22" xr:uid="{00000000-0005-0000-0000-000006000000}"/>
    <cellStyle name="Comma 22" xfId="7" xr:uid="{00000000-0005-0000-0000-000007000000}"/>
    <cellStyle name="Comma 3" xfId="23" xr:uid="{00000000-0005-0000-0000-000008000000}"/>
    <cellStyle name="Comma 4" xfId="24" xr:uid="{00000000-0005-0000-0000-000009000000}"/>
    <cellStyle name="Comma 5" xfId="113" xr:uid="{00000000-0005-0000-0000-00000A000000}"/>
    <cellStyle name="Hyperlink 2" xfId="25" xr:uid="{00000000-0005-0000-0000-00000B000000}"/>
    <cellStyle name="Normal" xfId="0" builtinId="0"/>
    <cellStyle name="Normal 12" xfId="26" xr:uid="{00000000-0005-0000-0000-00000D000000}"/>
    <cellStyle name="Normal 13" xfId="27" xr:uid="{00000000-0005-0000-0000-00000E000000}"/>
    <cellStyle name="Normal 14" xfId="28" xr:uid="{00000000-0005-0000-0000-00000F000000}"/>
    <cellStyle name="Normal 15" xfId="29" xr:uid="{00000000-0005-0000-0000-000010000000}"/>
    <cellStyle name="Normal 16" xfId="30" xr:uid="{00000000-0005-0000-0000-000011000000}"/>
    <cellStyle name="Normal 17" xfId="31" xr:uid="{00000000-0005-0000-0000-000012000000}"/>
    <cellStyle name="Normal 18" xfId="32" xr:uid="{00000000-0005-0000-0000-000013000000}"/>
    <cellStyle name="Normal 19" xfId="33" xr:uid="{00000000-0005-0000-0000-000014000000}"/>
    <cellStyle name="Normal 2" xfId="1" xr:uid="{00000000-0005-0000-0000-000015000000}"/>
    <cellStyle name="Normal 2 2" xfId="2" xr:uid="{00000000-0005-0000-0000-000016000000}"/>
    <cellStyle name="Normal 2 3" xfId="15" xr:uid="{00000000-0005-0000-0000-000017000000}"/>
    <cellStyle name="Normal 2 4" xfId="34" xr:uid="{00000000-0005-0000-0000-000018000000}"/>
    <cellStyle name="Normal 20" xfId="35" xr:uid="{00000000-0005-0000-0000-000019000000}"/>
    <cellStyle name="Normal 21" xfId="36" xr:uid="{00000000-0005-0000-0000-00001A000000}"/>
    <cellStyle name="Normal 23" xfId="37" xr:uid="{00000000-0005-0000-0000-00001B000000}"/>
    <cellStyle name="Normal 24" xfId="38" xr:uid="{00000000-0005-0000-0000-00001C000000}"/>
    <cellStyle name="Normal 26" xfId="39" xr:uid="{00000000-0005-0000-0000-00001D000000}"/>
    <cellStyle name="Normal 27" xfId="40" xr:uid="{00000000-0005-0000-0000-00001E000000}"/>
    <cellStyle name="Normal 28" xfId="41" xr:uid="{00000000-0005-0000-0000-00001F000000}"/>
    <cellStyle name="Normal 29" xfId="42" xr:uid="{00000000-0005-0000-0000-000020000000}"/>
    <cellStyle name="Normal 3" xfId="3" xr:uid="{00000000-0005-0000-0000-000021000000}"/>
    <cellStyle name="Normal 3 10" xfId="121" xr:uid="{00000000-0005-0000-0000-000022000000}"/>
    <cellStyle name="Normal 3 2" xfId="4" xr:uid="{00000000-0005-0000-0000-000023000000}"/>
    <cellStyle name="Normal 3 2 2" xfId="43" xr:uid="{00000000-0005-0000-0000-000024000000}"/>
    <cellStyle name="Normal 3 2 3" xfId="10" xr:uid="{00000000-0005-0000-0000-000025000000}"/>
    <cellStyle name="Normal 3 2 3 2" xfId="17" xr:uid="{00000000-0005-0000-0000-000026000000}"/>
    <cellStyle name="Normal 3 2 3 2 2" xfId="14" xr:uid="{00000000-0005-0000-0000-000027000000}"/>
    <cellStyle name="Normal 3 2 3 2 2 2" xfId="114" xr:uid="{00000000-0005-0000-0000-000028000000}"/>
    <cellStyle name="Normal 3 2 3 3" xfId="112" xr:uid="{00000000-0005-0000-0000-000029000000}"/>
    <cellStyle name="Normal 3 2 5" xfId="11" xr:uid="{00000000-0005-0000-0000-00002A000000}"/>
    <cellStyle name="Normal 3 2 5 2" xfId="18" xr:uid="{00000000-0005-0000-0000-00002B000000}"/>
    <cellStyle name="Normal 3 2 5 3" xfId="118" xr:uid="{00000000-0005-0000-0000-00002C000000}"/>
    <cellStyle name="Normal 3 2 6" xfId="16" xr:uid="{00000000-0005-0000-0000-00002D000000}"/>
    <cellStyle name="Normal 3 2 6 2" xfId="119" xr:uid="{00000000-0005-0000-0000-00002E000000}"/>
    <cellStyle name="Normal 3 3" xfId="44" xr:uid="{00000000-0005-0000-0000-00002F000000}"/>
    <cellStyle name="Normal 3 4" xfId="45" xr:uid="{00000000-0005-0000-0000-000030000000}"/>
    <cellStyle name="Normal 3 4 2" xfId="46" xr:uid="{00000000-0005-0000-0000-000031000000}"/>
    <cellStyle name="Normal 30" xfId="47" xr:uid="{00000000-0005-0000-0000-000032000000}"/>
    <cellStyle name="Normal 31" xfId="48" xr:uid="{00000000-0005-0000-0000-000033000000}"/>
    <cellStyle name="Normal 32" xfId="49" xr:uid="{00000000-0005-0000-0000-000034000000}"/>
    <cellStyle name="Normal 33" xfId="50" xr:uid="{00000000-0005-0000-0000-000035000000}"/>
    <cellStyle name="Normal 34" xfId="51" xr:uid="{00000000-0005-0000-0000-000036000000}"/>
    <cellStyle name="Normal 35" xfId="52" xr:uid="{00000000-0005-0000-0000-000037000000}"/>
    <cellStyle name="Normal 36" xfId="53" xr:uid="{00000000-0005-0000-0000-000038000000}"/>
    <cellStyle name="Normal 37" xfId="54" xr:uid="{00000000-0005-0000-0000-000039000000}"/>
    <cellStyle name="Normal 38" xfId="55" xr:uid="{00000000-0005-0000-0000-00003A000000}"/>
    <cellStyle name="Normal 39" xfId="56" xr:uid="{00000000-0005-0000-0000-00003B000000}"/>
    <cellStyle name="Normal 4" xfId="8" xr:uid="{00000000-0005-0000-0000-00003C000000}"/>
    <cellStyle name="Normal 4 2" xfId="57" xr:uid="{00000000-0005-0000-0000-00003D000000}"/>
    <cellStyle name="Normal 4 3" xfId="116" xr:uid="{00000000-0005-0000-0000-00003E000000}"/>
    <cellStyle name="Normal 40" xfId="58" xr:uid="{00000000-0005-0000-0000-00003F000000}"/>
    <cellStyle name="Normal 5" xfId="13" xr:uid="{00000000-0005-0000-0000-000040000000}"/>
    <cellStyle name="Normal 5 2" xfId="117" xr:uid="{00000000-0005-0000-0000-000041000000}"/>
    <cellStyle name="Normal 50" xfId="59" xr:uid="{00000000-0005-0000-0000-000042000000}"/>
    <cellStyle name="Normal 51" xfId="60" xr:uid="{00000000-0005-0000-0000-000043000000}"/>
    <cellStyle name="Normal 52" xfId="61" xr:uid="{00000000-0005-0000-0000-000044000000}"/>
    <cellStyle name="Normal 53" xfId="62" xr:uid="{00000000-0005-0000-0000-000045000000}"/>
    <cellStyle name="Normal 54" xfId="63" xr:uid="{00000000-0005-0000-0000-000046000000}"/>
    <cellStyle name="Normal 55" xfId="64" xr:uid="{00000000-0005-0000-0000-000047000000}"/>
    <cellStyle name="Normal 56" xfId="65" xr:uid="{00000000-0005-0000-0000-000048000000}"/>
    <cellStyle name="Normal 57" xfId="66" xr:uid="{00000000-0005-0000-0000-000049000000}"/>
    <cellStyle name="Normal 59" xfId="67" xr:uid="{00000000-0005-0000-0000-00004A000000}"/>
    <cellStyle name="Normal 6" xfId="12" xr:uid="{00000000-0005-0000-0000-00004B000000}"/>
    <cellStyle name="Normal 6 2" xfId="19" xr:uid="{00000000-0005-0000-0000-00004C000000}"/>
    <cellStyle name="Normal 6 3" xfId="110" xr:uid="{00000000-0005-0000-0000-00004D000000}"/>
    <cellStyle name="Normal 6 4" xfId="115" xr:uid="{00000000-0005-0000-0000-00004E000000}"/>
    <cellStyle name="Normal 60" xfId="68" xr:uid="{00000000-0005-0000-0000-00004F000000}"/>
    <cellStyle name="Normal 61" xfId="69" xr:uid="{00000000-0005-0000-0000-000050000000}"/>
    <cellStyle name="Normal 62" xfId="70" xr:uid="{00000000-0005-0000-0000-000051000000}"/>
    <cellStyle name="Normal 63" xfId="71" xr:uid="{00000000-0005-0000-0000-000052000000}"/>
    <cellStyle name="Normal 64" xfId="72" xr:uid="{00000000-0005-0000-0000-000053000000}"/>
    <cellStyle name="Normal 65" xfId="73" xr:uid="{00000000-0005-0000-0000-000054000000}"/>
    <cellStyle name="Normal 66" xfId="74" xr:uid="{00000000-0005-0000-0000-000055000000}"/>
    <cellStyle name="Normal 67" xfId="75" xr:uid="{00000000-0005-0000-0000-000056000000}"/>
    <cellStyle name="Normal 68" xfId="76" xr:uid="{00000000-0005-0000-0000-000057000000}"/>
    <cellStyle name="Normal 69" xfId="77" xr:uid="{00000000-0005-0000-0000-000058000000}"/>
    <cellStyle name="Normal 7" xfId="9" xr:uid="{00000000-0005-0000-0000-000059000000}"/>
    <cellStyle name="Normal 7 2" xfId="120" xr:uid="{00000000-0005-0000-0000-00005A000000}"/>
    <cellStyle name="Normal 70" xfId="78" xr:uid="{00000000-0005-0000-0000-00005B000000}"/>
    <cellStyle name="Normal 71" xfId="79" xr:uid="{00000000-0005-0000-0000-00005C000000}"/>
    <cellStyle name="Normal 72" xfId="80" xr:uid="{00000000-0005-0000-0000-00005D000000}"/>
    <cellStyle name="Normal 73" xfId="81" xr:uid="{00000000-0005-0000-0000-00005E000000}"/>
    <cellStyle name="Normal 74" xfId="82" xr:uid="{00000000-0005-0000-0000-00005F000000}"/>
    <cellStyle name="Normal 75" xfId="83" xr:uid="{00000000-0005-0000-0000-000060000000}"/>
    <cellStyle name="Normal 76" xfId="84" xr:uid="{00000000-0005-0000-0000-000061000000}"/>
    <cellStyle name="Normal 77" xfId="85" xr:uid="{00000000-0005-0000-0000-000062000000}"/>
    <cellStyle name="Normal 78" xfId="86" xr:uid="{00000000-0005-0000-0000-000063000000}"/>
    <cellStyle name="Normal 79" xfId="87" xr:uid="{00000000-0005-0000-0000-000064000000}"/>
    <cellStyle name="Normal 8" xfId="88" xr:uid="{00000000-0005-0000-0000-000065000000}"/>
    <cellStyle name="Normal 80" xfId="89" xr:uid="{00000000-0005-0000-0000-000066000000}"/>
    <cellStyle name="Normal 81" xfId="90" xr:uid="{00000000-0005-0000-0000-000067000000}"/>
    <cellStyle name="Normal 82" xfId="91" xr:uid="{00000000-0005-0000-0000-000068000000}"/>
    <cellStyle name="Normal 83" xfId="92" xr:uid="{00000000-0005-0000-0000-000069000000}"/>
    <cellStyle name="Normal 84" xfId="93" xr:uid="{00000000-0005-0000-0000-00006A000000}"/>
    <cellStyle name="Normal 85" xfId="94" xr:uid="{00000000-0005-0000-0000-00006B000000}"/>
    <cellStyle name="Normal 86" xfId="95" xr:uid="{00000000-0005-0000-0000-00006C000000}"/>
    <cellStyle name="Normal 87" xfId="96" xr:uid="{00000000-0005-0000-0000-00006D000000}"/>
    <cellStyle name="Normal 88" xfId="97" xr:uid="{00000000-0005-0000-0000-00006E000000}"/>
    <cellStyle name="Normal 89" xfId="98" xr:uid="{00000000-0005-0000-0000-00006F000000}"/>
    <cellStyle name="Normal 9" xfId="99" xr:uid="{00000000-0005-0000-0000-000070000000}"/>
    <cellStyle name="Normal 90" xfId="100" xr:uid="{00000000-0005-0000-0000-000071000000}"/>
    <cellStyle name="Normal 92" xfId="101" xr:uid="{00000000-0005-0000-0000-000072000000}"/>
    <cellStyle name="Normal 93" xfId="102" xr:uid="{00000000-0005-0000-0000-000073000000}"/>
    <cellStyle name="Normal 94" xfId="103" xr:uid="{00000000-0005-0000-0000-000074000000}"/>
    <cellStyle name="Normal 95" xfId="104" xr:uid="{00000000-0005-0000-0000-000075000000}"/>
    <cellStyle name="Normal 96" xfId="105" xr:uid="{00000000-0005-0000-0000-000076000000}"/>
    <cellStyle name="Normal 97" xfId="106" xr:uid="{00000000-0005-0000-0000-000077000000}"/>
    <cellStyle name="Percent 2" xfId="5" xr:uid="{00000000-0005-0000-0000-000078000000}"/>
    <cellStyle name="Percent 3" xfId="107" xr:uid="{00000000-0005-0000-0000-000079000000}"/>
    <cellStyle name="Percent 3 2" xfId="108" xr:uid="{00000000-0005-0000-0000-00007A000000}"/>
    <cellStyle name="Percent 4" xfId="109" xr:uid="{00000000-0005-0000-0000-00007B000000}"/>
  </cellStyles>
  <dxfs count="0"/>
  <tableStyles count="0" defaultTableStyle="TableStyleMedium9" defaultPivotStyle="PivotStyleLight16"/>
  <colors>
    <mruColors>
      <color rgb="FFCCFF99"/>
      <color rgb="FF79E040"/>
      <color rgb="FFFF3399"/>
      <color rgb="FFFF7C80"/>
      <color rgb="FF00FFFF"/>
      <color rgb="FFFF00FF"/>
      <color rgb="FF00FFCC"/>
      <color rgb="FF99FFCC"/>
      <color rgb="FF009900"/>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747"/>
  <sheetViews>
    <sheetView tabSelected="1" view="pageBreakPreview" zoomScale="86" zoomScaleNormal="86" zoomScaleSheetLayoutView="86" workbookViewId="0">
      <pane xSplit="3" ySplit="9" topLeftCell="D10" activePane="bottomRight" state="frozen"/>
      <selection pane="topRight" activeCell="F1" sqref="F1"/>
      <selection pane="bottomLeft" activeCell="A10" sqref="A10"/>
      <selection pane="bottomRight" sqref="A1:K1"/>
    </sheetView>
  </sheetViews>
  <sheetFormatPr defaultRowHeight="15" x14ac:dyDescent="0.3"/>
  <cols>
    <col min="1" max="1" width="16.5703125" style="1068" customWidth="1"/>
    <col min="2" max="2" width="17.140625" style="1068" customWidth="1"/>
    <col min="3" max="3" width="52.7109375" style="1073" bestFit="1" customWidth="1"/>
    <col min="4" max="4" width="14.28515625" style="1069" customWidth="1"/>
    <col min="5" max="5" width="10.140625" style="1069" customWidth="1"/>
    <col min="6" max="6" width="12" style="1005" customWidth="1"/>
    <col min="7" max="7" width="9.7109375" style="1005" customWidth="1"/>
    <col min="8" max="8" width="13.140625" style="1005" customWidth="1"/>
    <col min="9" max="9" width="9.140625" style="1005" customWidth="1"/>
    <col min="10" max="10" width="15.140625" style="1074" customWidth="1"/>
    <col min="11" max="11" width="10.5703125" style="1074" customWidth="1"/>
    <col min="12" max="16384" width="9.140625" style="935"/>
  </cols>
  <sheetData>
    <row r="1" spans="1:11" x14ac:dyDescent="0.3">
      <c r="A1" s="1175" t="s">
        <v>3338</v>
      </c>
      <c r="B1" s="1176"/>
      <c r="C1" s="1176"/>
      <c r="D1" s="1176"/>
      <c r="E1" s="1176"/>
      <c r="F1" s="1176"/>
      <c r="G1" s="1176"/>
      <c r="H1" s="1176"/>
      <c r="I1" s="1176"/>
      <c r="J1" s="1176"/>
      <c r="K1" s="1176"/>
    </row>
    <row r="2" spans="1:11" x14ac:dyDescent="0.3">
      <c r="A2" s="1175" t="s">
        <v>3339</v>
      </c>
      <c r="B2" s="1176"/>
      <c r="C2" s="1176"/>
      <c r="D2" s="1176"/>
      <c r="E2" s="1176"/>
      <c r="F2" s="1176"/>
      <c r="G2" s="1176"/>
      <c r="H2" s="1176"/>
      <c r="I2" s="1176"/>
      <c r="J2" s="1176"/>
      <c r="K2" s="1176"/>
    </row>
    <row r="3" spans="1:11" x14ac:dyDescent="0.3">
      <c r="A3" s="1175" t="s">
        <v>3163</v>
      </c>
      <c r="B3" s="1176"/>
      <c r="C3" s="1176"/>
      <c r="D3" s="1176"/>
      <c r="E3" s="1176"/>
      <c r="F3" s="1176"/>
      <c r="G3" s="1176"/>
      <c r="H3" s="1176"/>
      <c r="I3" s="1176"/>
      <c r="J3" s="1176"/>
      <c r="K3" s="1176"/>
    </row>
    <row r="4" spans="1:11" x14ac:dyDescent="0.3">
      <c r="A4" s="1175" t="s">
        <v>5117</v>
      </c>
      <c r="B4" s="1176"/>
      <c r="C4" s="1176"/>
      <c r="D4" s="1176"/>
      <c r="E4" s="1176"/>
      <c r="F4" s="1176"/>
      <c r="G4" s="1176"/>
      <c r="H4" s="1176"/>
      <c r="I4" s="1176"/>
      <c r="J4" s="1176"/>
      <c r="K4" s="1176"/>
    </row>
    <row r="5" spans="1:11" x14ac:dyDescent="0.3">
      <c r="A5" s="1177" t="s">
        <v>1445</v>
      </c>
      <c r="B5" s="1178"/>
      <c r="C5" s="1178"/>
      <c r="D5" s="1178"/>
      <c r="E5" s="1178"/>
      <c r="F5" s="1178"/>
      <c r="G5" s="1178"/>
      <c r="H5" s="1178"/>
      <c r="I5" s="1178"/>
      <c r="J5" s="1178"/>
      <c r="K5" s="1178"/>
    </row>
    <row r="6" spans="1:11" x14ac:dyDescent="0.3">
      <c r="A6" s="1179" t="s">
        <v>3259</v>
      </c>
      <c r="B6" s="1179" t="s">
        <v>3260</v>
      </c>
      <c r="C6" s="1179" t="s">
        <v>0</v>
      </c>
      <c r="D6" s="1174" t="s">
        <v>4296</v>
      </c>
      <c r="E6" s="1174"/>
      <c r="F6" s="1172" t="s">
        <v>3261</v>
      </c>
      <c r="G6" s="1172"/>
      <c r="H6" s="1172" t="s">
        <v>3257</v>
      </c>
      <c r="I6" s="1172"/>
      <c r="J6" s="1173" t="s">
        <v>3258</v>
      </c>
      <c r="K6" s="1173"/>
    </row>
    <row r="7" spans="1:11" x14ac:dyDescent="0.3">
      <c r="A7" s="1179"/>
      <c r="B7" s="1179"/>
      <c r="C7" s="1179"/>
      <c r="D7" s="1174" t="s">
        <v>1543</v>
      </c>
      <c r="E7" s="1174"/>
      <c r="F7" s="1174"/>
      <c r="G7" s="1174"/>
      <c r="H7" s="1174"/>
      <c r="I7" s="1174"/>
      <c r="J7" s="1174"/>
      <c r="K7" s="1174"/>
    </row>
    <row r="8" spans="1:11" x14ac:dyDescent="0.3">
      <c r="A8" s="1179"/>
      <c r="B8" s="1179"/>
      <c r="C8" s="1179"/>
      <c r="D8" s="1172" t="s">
        <v>1541</v>
      </c>
      <c r="E8" s="1172"/>
      <c r="F8" s="1172"/>
      <c r="G8" s="1172"/>
      <c r="H8" s="1172"/>
      <c r="I8" s="1172"/>
      <c r="J8" s="1172"/>
      <c r="K8" s="1172"/>
    </row>
    <row r="9" spans="1:11" ht="90.75" x14ac:dyDescent="0.3">
      <c r="A9" s="1179"/>
      <c r="B9" s="1179"/>
      <c r="C9" s="1179"/>
      <c r="D9" s="936" t="s">
        <v>1542</v>
      </c>
      <c r="E9" s="936" t="s">
        <v>1450</v>
      </c>
      <c r="F9" s="936" t="s">
        <v>1542</v>
      </c>
      <c r="G9" s="936" t="s">
        <v>1450</v>
      </c>
      <c r="H9" s="936" t="s">
        <v>1542</v>
      </c>
      <c r="I9" s="936" t="s">
        <v>1450</v>
      </c>
      <c r="J9" s="937" t="s">
        <v>1542</v>
      </c>
      <c r="K9" s="937" t="s">
        <v>1450</v>
      </c>
    </row>
    <row r="10" spans="1:11" s="942" customFormat="1" ht="12.75" x14ac:dyDescent="0.2">
      <c r="A10" s="938">
        <v>1</v>
      </c>
      <c r="B10" s="939"/>
      <c r="C10" s="940" t="s">
        <v>3167</v>
      </c>
      <c r="D10" s="941">
        <f t="shared" ref="D10:I10" si="0">D11+D63+D86</f>
        <v>0</v>
      </c>
      <c r="E10" s="941">
        <f t="shared" si="0"/>
        <v>0</v>
      </c>
      <c r="F10" s="941">
        <f t="shared" si="0"/>
        <v>0</v>
      </c>
      <c r="G10" s="941">
        <f t="shared" si="0"/>
        <v>0</v>
      </c>
      <c r="H10" s="941">
        <f t="shared" si="0"/>
        <v>0</v>
      </c>
      <c r="I10" s="941">
        <f t="shared" si="0"/>
        <v>0</v>
      </c>
      <c r="J10" s="941">
        <f>D10+F10+H10</f>
        <v>0</v>
      </c>
      <c r="K10" s="941">
        <f>E10+G10+I10</f>
        <v>0</v>
      </c>
    </row>
    <row r="11" spans="1:11" s="1114" customFormat="1" x14ac:dyDescent="0.3">
      <c r="A11" s="1110">
        <v>1.1000000000000001</v>
      </c>
      <c r="B11" s="1111"/>
      <c r="C11" s="1112" t="s">
        <v>3168</v>
      </c>
      <c r="D11" s="1113">
        <f t="shared" ref="D11:K11" si="1">D12+D19+D24+D32+D35+D44+D54</f>
        <v>0</v>
      </c>
      <c r="E11" s="1113">
        <f t="shared" si="1"/>
        <v>0</v>
      </c>
      <c r="F11" s="1113">
        <f t="shared" si="1"/>
        <v>0</v>
      </c>
      <c r="G11" s="1113">
        <f t="shared" si="1"/>
        <v>0</v>
      </c>
      <c r="H11" s="1113">
        <f t="shared" si="1"/>
        <v>0</v>
      </c>
      <c r="I11" s="1113">
        <f t="shared" si="1"/>
        <v>0</v>
      </c>
      <c r="J11" s="1113">
        <f t="shared" si="1"/>
        <v>0</v>
      </c>
      <c r="K11" s="1113">
        <f t="shared" si="1"/>
        <v>0</v>
      </c>
    </row>
    <row r="12" spans="1:11" hidden="1" x14ac:dyDescent="0.3">
      <c r="A12" s="943" t="s">
        <v>3340</v>
      </c>
      <c r="B12" s="1104" t="s">
        <v>3018</v>
      </c>
      <c r="C12" s="945" t="s">
        <v>5118</v>
      </c>
      <c r="D12" s="946">
        <f>SUM(D13:D18)</f>
        <v>0</v>
      </c>
      <c r="E12" s="946">
        <f>SUM(E13:E18)</f>
        <v>0</v>
      </c>
      <c r="F12" s="946">
        <f>SUM(F13:F18)</f>
        <v>0</v>
      </c>
      <c r="G12" s="946">
        <f>SUM(G13:G18)</f>
        <v>0</v>
      </c>
      <c r="H12" s="946">
        <f>VLOOKUP(B12,NUHM!A12:P251,15,0)</f>
        <v>0</v>
      </c>
      <c r="I12" s="946">
        <f>VLOOKUP(B12,NUHM!A12:P254,16,0)</f>
        <v>0</v>
      </c>
      <c r="J12" s="1151">
        <f>SUM(J13:J18)</f>
        <v>0</v>
      </c>
      <c r="K12" s="1151">
        <f>SUM(K13:K18)</f>
        <v>0</v>
      </c>
    </row>
    <row r="13" spans="1:11" hidden="1" x14ac:dyDescent="0.3">
      <c r="A13" s="947" t="s">
        <v>2132</v>
      </c>
      <c r="B13" s="945"/>
      <c r="C13" s="945" t="s">
        <v>1652</v>
      </c>
      <c r="D13" s="946">
        <f>VLOOKUP(A13,'NRHM-RCH Flexible Pool, NDCPs'!A11:Q1794,16,0)</f>
        <v>0</v>
      </c>
      <c r="E13" s="946">
        <f>VLOOKUP(A13,'NRHM-RCH Flexible Pool, NDCPs'!A11:Q1794,17,0)</f>
        <v>0</v>
      </c>
      <c r="F13" s="948"/>
      <c r="G13" s="948"/>
      <c r="H13" s="948"/>
      <c r="I13" s="948"/>
      <c r="J13" s="1152">
        <f t="shared" ref="J13:K18" si="2">+D13+F13+H13</f>
        <v>0</v>
      </c>
      <c r="K13" s="1152">
        <f t="shared" si="2"/>
        <v>0</v>
      </c>
    </row>
    <row r="14" spans="1:11" ht="30" hidden="1" x14ac:dyDescent="0.3">
      <c r="A14" s="947" t="s">
        <v>2135</v>
      </c>
      <c r="B14" s="945"/>
      <c r="C14" s="945" t="s">
        <v>4390</v>
      </c>
      <c r="D14" s="946">
        <f>VLOOKUP(A14,'NRHM-RCH Flexible Pool, NDCPs'!A12:Q1795,16,0)</f>
        <v>0</v>
      </c>
      <c r="E14" s="946">
        <f>VLOOKUP(A14,'NRHM-RCH Flexible Pool, NDCPs'!A12:Q1795,17,0)</f>
        <v>0</v>
      </c>
      <c r="F14" s="948"/>
      <c r="G14" s="948"/>
      <c r="H14" s="948"/>
      <c r="I14" s="948"/>
      <c r="J14" s="1152">
        <f t="shared" si="2"/>
        <v>0</v>
      </c>
      <c r="K14" s="1152">
        <f t="shared" si="2"/>
        <v>0</v>
      </c>
    </row>
    <row r="15" spans="1:11" hidden="1" x14ac:dyDescent="0.3">
      <c r="A15" s="947" t="s">
        <v>2134</v>
      </c>
      <c r="B15" s="945"/>
      <c r="C15" s="945" t="s">
        <v>3341</v>
      </c>
      <c r="D15" s="946">
        <f>VLOOKUP(A15,'NRHM-RCH Flexible Pool, NDCPs'!A13:Q1796,16,0)</f>
        <v>0</v>
      </c>
      <c r="E15" s="946">
        <f>VLOOKUP(A15,'NRHM-RCH Flexible Pool, NDCPs'!A13:Q1796,17,0)</f>
        <v>0</v>
      </c>
      <c r="F15" s="948"/>
      <c r="G15" s="948"/>
      <c r="H15" s="948"/>
      <c r="I15" s="948"/>
      <c r="J15" s="1152">
        <f t="shared" si="2"/>
        <v>0</v>
      </c>
      <c r="K15" s="1152">
        <f t="shared" si="2"/>
        <v>0</v>
      </c>
    </row>
    <row r="16" spans="1:11" ht="57" hidden="1" customHeight="1" x14ac:dyDescent="0.3">
      <c r="A16" s="947" t="s">
        <v>2136</v>
      </c>
      <c r="B16" s="945"/>
      <c r="C16" s="945" t="s">
        <v>4391</v>
      </c>
      <c r="D16" s="946">
        <f>VLOOKUP(A16,'NRHM-RCH Flexible Pool, NDCPs'!A14:Q1797,16,0)</f>
        <v>0</v>
      </c>
      <c r="E16" s="946">
        <f>VLOOKUP(A16,'NRHM-RCH Flexible Pool, NDCPs'!A14:Q1797,17,0)</f>
        <v>0</v>
      </c>
      <c r="F16" s="948"/>
      <c r="G16" s="948"/>
      <c r="H16" s="948"/>
      <c r="I16" s="948"/>
      <c r="J16" s="1152">
        <f t="shared" si="2"/>
        <v>0</v>
      </c>
      <c r="K16" s="1152">
        <f t="shared" si="2"/>
        <v>0</v>
      </c>
    </row>
    <row r="17" spans="1:11" hidden="1" x14ac:dyDescent="0.3">
      <c r="A17" s="947" t="s">
        <v>2514</v>
      </c>
      <c r="B17" s="945"/>
      <c r="C17" s="945" t="s">
        <v>2515</v>
      </c>
      <c r="D17" s="946">
        <f>VLOOKUP(A17,'NRHM-RCH Flexible Pool, NDCPs'!A15:Q1798,16,0)</f>
        <v>0</v>
      </c>
      <c r="E17" s="946">
        <f>VLOOKUP(A17,'NRHM-RCH Flexible Pool, NDCPs'!A15:Q1798,17,0)</f>
        <v>0</v>
      </c>
      <c r="F17" s="948"/>
      <c r="G17" s="948"/>
      <c r="H17" s="948"/>
      <c r="I17" s="948"/>
      <c r="J17" s="1152">
        <f t="shared" si="2"/>
        <v>0</v>
      </c>
      <c r="K17" s="1152">
        <f t="shared" si="2"/>
        <v>0</v>
      </c>
    </row>
    <row r="18" spans="1:11" hidden="1" x14ac:dyDescent="0.3">
      <c r="A18" s="947" t="s">
        <v>2516</v>
      </c>
      <c r="B18" s="949"/>
      <c r="C18" s="949" t="s">
        <v>2330</v>
      </c>
      <c r="D18" s="946">
        <f>VLOOKUP(A18,'NRHM-RCH Flexible Pool, NDCPs'!A16:Q1799,16,0)</f>
        <v>0</v>
      </c>
      <c r="E18" s="946">
        <f>VLOOKUP(A18,'NRHM-RCH Flexible Pool, NDCPs'!A16:Q1799,17,0)</f>
        <v>0</v>
      </c>
      <c r="F18" s="948"/>
      <c r="G18" s="948"/>
      <c r="H18" s="948"/>
      <c r="I18" s="948"/>
      <c r="J18" s="1152">
        <f t="shared" si="2"/>
        <v>0</v>
      </c>
      <c r="K18" s="1152">
        <f t="shared" si="2"/>
        <v>0</v>
      </c>
    </row>
    <row r="19" spans="1:11" hidden="1" x14ac:dyDescent="0.3">
      <c r="A19" s="943" t="s">
        <v>3343</v>
      </c>
      <c r="B19" s="972" t="s">
        <v>3019</v>
      </c>
      <c r="C19" s="945" t="s">
        <v>3344</v>
      </c>
      <c r="D19" s="946">
        <f>SUM(D20:D23)</f>
        <v>0</v>
      </c>
      <c r="E19" s="946">
        <f>SUM(E20:E23)</f>
        <v>0</v>
      </c>
      <c r="F19" s="946">
        <f>SUM(F20:F23)</f>
        <v>0</v>
      </c>
      <c r="G19" s="946">
        <f>SUM(G20:G23)</f>
        <v>0</v>
      </c>
      <c r="H19" s="946">
        <f>VLOOKUP(B19,NUHM!A19:P258,15,0)</f>
        <v>0</v>
      </c>
      <c r="I19" s="946">
        <f>VLOOKUP(B19,NUHM!A19:P261,16,0)</f>
        <v>0</v>
      </c>
      <c r="J19" s="1151">
        <f>SUM(J20:J23)</f>
        <v>0</v>
      </c>
      <c r="K19" s="1151">
        <f>SUM(K20:K23)</f>
        <v>0</v>
      </c>
    </row>
    <row r="20" spans="1:11" ht="60" hidden="1" x14ac:dyDescent="0.3">
      <c r="A20" s="947" t="s">
        <v>1771</v>
      </c>
      <c r="B20" s="945"/>
      <c r="C20" s="945" t="s">
        <v>1554</v>
      </c>
      <c r="D20" s="946">
        <f>VLOOKUP(A20,'NRHM-RCH Flexible Pool, NDCPs'!A18:Q1801,16,0)</f>
        <v>0</v>
      </c>
      <c r="E20" s="946">
        <f>VLOOKUP(A20,'NRHM-RCH Flexible Pool, NDCPs'!A18:Q1801,17,0)</f>
        <v>0</v>
      </c>
      <c r="F20" s="948"/>
      <c r="G20" s="948"/>
      <c r="H20" s="948"/>
      <c r="I20" s="948"/>
      <c r="J20" s="1152">
        <f t="shared" ref="J20:K23" si="3">+D20+F20+H20</f>
        <v>0</v>
      </c>
      <c r="K20" s="1152">
        <f t="shared" si="3"/>
        <v>0</v>
      </c>
    </row>
    <row r="21" spans="1:11" ht="75" hidden="1" x14ac:dyDescent="0.3">
      <c r="A21" s="947" t="s">
        <v>1772</v>
      </c>
      <c r="B21" s="945"/>
      <c r="C21" s="945" t="s">
        <v>5119</v>
      </c>
      <c r="D21" s="946">
        <f>VLOOKUP(A21,'NRHM-RCH Flexible Pool, NDCPs'!A19:Q1802,16,0)</f>
        <v>0</v>
      </c>
      <c r="E21" s="946">
        <f>VLOOKUP(A21,'NRHM-RCH Flexible Pool, NDCPs'!A19:Q1802,17,0)</f>
        <v>0</v>
      </c>
      <c r="F21" s="948"/>
      <c r="G21" s="948"/>
      <c r="H21" s="948"/>
      <c r="I21" s="948"/>
      <c r="J21" s="1152">
        <f t="shared" si="3"/>
        <v>0</v>
      </c>
      <c r="K21" s="1152">
        <f t="shared" si="3"/>
        <v>0</v>
      </c>
    </row>
    <row r="22" spans="1:11" ht="45" hidden="1" x14ac:dyDescent="0.3">
      <c r="A22" s="947" t="s">
        <v>1773</v>
      </c>
      <c r="B22" s="949"/>
      <c r="C22" s="949" t="s">
        <v>3345</v>
      </c>
      <c r="D22" s="946">
        <f>VLOOKUP(A22,'NRHM-RCH Flexible Pool, NDCPs'!A20:Q1803,16,0)</f>
        <v>0</v>
      </c>
      <c r="E22" s="946">
        <f>VLOOKUP(A22,'NRHM-RCH Flexible Pool, NDCPs'!A20:Q1803,17,0)</f>
        <v>0</v>
      </c>
      <c r="F22" s="948"/>
      <c r="G22" s="948"/>
      <c r="H22" s="948"/>
      <c r="I22" s="948"/>
      <c r="J22" s="1152">
        <f t="shared" si="3"/>
        <v>0</v>
      </c>
      <c r="K22" s="1152">
        <f t="shared" si="3"/>
        <v>0</v>
      </c>
    </row>
    <row r="23" spans="1:11" hidden="1" x14ac:dyDescent="0.3">
      <c r="A23" s="947" t="s">
        <v>2517</v>
      </c>
      <c r="B23" s="949"/>
      <c r="C23" s="949" t="s">
        <v>2330</v>
      </c>
      <c r="D23" s="946">
        <f>VLOOKUP(A23,'NRHM-RCH Flexible Pool, NDCPs'!A21:Q1804,16,0)</f>
        <v>0</v>
      </c>
      <c r="E23" s="946">
        <f>VLOOKUP(A23,'NRHM-RCH Flexible Pool, NDCPs'!A21:Q1804,17,0)</f>
        <v>0</v>
      </c>
      <c r="F23" s="948"/>
      <c r="G23" s="948"/>
      <c r="H23" s="948"/>
      <c r="I23" s="948"/>
      <c r="J23" s="1152">
        <f t="shared" si="3"/>
        <v>0</v>
      </c>
      <c r="K23" s="1152">
        <f t="shared" si="3"/>
        <v>0</v>
      </c>
    </row>
    <row r="24" spans="1:11" hidden="1" x14ac:dyDescent="0.3">
      <c r="A24" s="943" t="s">
        <v>3346</v>
      </c>
      <c r="B24" s="972" t="s">
        <v>3020</v>
      </c>
      <c r="C24" s="945" t="s">
        <v>3347</v>
      </c>
      <c r="D24" s="946">
        <f>D25+D28+D31</f>
        <v>0</v>
      </c>
      <c r="E24" s="946">
        <f>E25+E28+E31</f>
        <v>0</v>
      </c>
      <c r="F24" s="946">
        <f>F25+F28+F31</f>
        <v>0</v>
      </c>
      <c r="G24" s="946">
        <f>G25+G28+G31</f>
        <v>0</v>
      </c>
      <c r="H24" s="946">
        <f>VLOOKUP(B24,NUHM!A24:P263,15,0)</f>
        <v>0</v>
      </c>
      <c r="I24" s="946">
        <f>VLOOKUP(B24,NUHM!A24:P266,16,0)</f>
        <v>0</v>
      </c>
      <c r="J24" s="1151">
        <f>J25+J28+J31</f>
        <v>0</v>
      </c>
      <c r="K24" s="1151">
        <f>K25+K28+K31</f>
        <v>0</v>
      </c>
    </row>
    <row r="25" spans="1:11" hidden="1" x14ac:dyDescent="0.3">
      <c r="A25" s="943" t="s">
        <v>3348</v>
      </c>
      <c r="B25" s="950"/>
      <c r="C25" s="950" t="s">
        <v>12</v>
      </c>
      <c r="D25" s="946">
        <f t="shared" ref="D25:K25" si="4">SUM(D26:D27)</f>
        <v>0</v>
      </c>
      <c r="E25" s="946">
        <f t="shared" si="4"/>
        <v>0</v>
      </c>
      <c r="F25" s="946">
        <f t="shared" si="4"/>
        <v>0</v>
      </c>
      <c r="G25" s="946">
        <f t="shared" si="4"/>
        <v>0</v>
      </c>
      <c r="H25" s="946">
        <f t="shared" si="4"/>
        <v>0</v>
      </c>
      <c r="I25" s="946">
        <f t="shared" si="4"/>
        <v>0</v>
      </c>
      <c r="J25" s="1151">
        <f t="shared" si="4"/>
        <v>0</v>
      </c>
      <c r="K25" s="1151">
        <f t="shared" si="4"/>
        <v>0</v>
      </c>
    </row>
    <row r="26" spans="1:11" hidden="1" x14ac:dyDescent="0.3">
      <c r="A26" s="947" t="s">
        <v>2146</v>
      </c>
      <c r="B26" s="945"/>
      <c r="C26" s="945" t="s">
        <v>1249</v>
      </c>
      <c r="D26" s="946">
        <f>VLOOKUP(A26,'NRHM-RCH Flexible Pool, NDCPs'!A24:Q1807,16,0)</f>
        <v>0</v>
      </c>
      <c r="E26" s="946">
        <f>VLOOKUP(A26,'NRHM-RCH Flexible Pool, NDCPs'!A24:Q1807,17,0)</f>
        <v>0</v>
      </c>
      <c r="F26" s="948"/>
      <c r="G26" s="948"/>
      <c r="H26" s="948"/>
      <c r="I26" s="948"/>
      <c r="J26" s="1152">
        <f>+D26+F26+H26</f>
        <v>0</v>
      </c>
      <c r="K26" s="1152">
        <f>+E26+G26+I26</f>
        <v>0</v>
      </c>
    </row>
    <row r="27" spans="1:11" hidden="1" x14ac:dyDescent="0.3">
      <c r="A27" s="947" t="s">
        <v>1755</v>
      </c>
      <c r="B27" s="945"/>
      <c r="C27" s="945" t="s">
        <v>3349</v>
      </c>
      <c r="D27" s="946">
        <f>VLOOKUP(A27,'NRHM-RCH Flexible Pool, NDCPs'!A25:Q1808,16,0)</f>
        <v>0</v>
      </c>
      <c r="E27" s="946">
        <f>VLOOKUP(A27,'NRHM-RCH Flexible Pool, NDCPs'!A25:Q1808,17,0)</f>
        <v>0</v>
      </c>
      <c r="F27" s="948"/>
      <c r="G27" s="948"/>
      <c r="H27" s="948"/>
      <c r="I27" s="948"/>
      <c r="J27" s="1152">
        <f>+D27+F27+H27</f>
        <v>0</v>
      </c>
      <c r="K27" s="1152">
        <f>+E27+G27+I27</f>
        <v>0</v>
      </c>
    </row>
    <row r="28" spans="1:11" hidden="1" x14ac:dyDescent="0.3">
      <c r="A28" s="943" t="s">
        <v>3350</v>
      </c>
      <c r="B28" s="950"/>
      <c r="C28" s="950" t="s">
        <v>13</v>
      </c>
      <c r="D28" s="946">
        <f t="shared" ref="D28:K28" si="5">SUM(D29:D30)</f>
        <v>0</v>
      </c>
      <c r="E28" s="946">
        <f t="shared" si="5"/>
        <v>0</v>
      </c>
      <c r="F28" s="946">
        <f t="shared" si="5"/>
        <v>0</v>
      </c>
      <c r="G28" s="946">
        <f t="shared" si="5"/>
        <v>0</v>
      </c>
      <c r="H28" s="946">
        <f t="shared" si="5"/>
        <v>0</v>
      </c>
      <c r="I28" s="946">
        <f t="shared" si="5"/>
        <v>0</v>
      </c>
      <c r="J28" s="1151">
        <f t="shared" si="5"/>
        <v>0</v>
      </c>
      <c r="K28" s="1151">
        <f t="shared" si="5"/>
        <v>0</v>
      </c>
    </row>
    <row r="29" spans="1:11" hidden="1" x14ac:dyDescent="0.3">
      <c r="A29" s="947" t="s">
        <v>1757</v>
      </c>
      <c r="B29" s="945"/>
      <c r="C29" s="945" t="s">
        <v>1250</v>
      </c>
      <c r="D29" s="946">
        <f>VLOOKUP(A29,'NRHM-RCH Flexible Pool, NDCPs'!A27:Q1810,16,0)</f>
        <v>0</v>
      </c>
      <c r="E29" s="946">
        <f>VLOOKUP(A29,'NRHM-RCH Flexible Pool, NDCPs'!A27:Q1810,17,0)</f>
        <v>0</v>
      </c>
      <c r="F29" s="948"/>
      <c r="G29" s="948"/>
      <c r="H29" s="948"/>
      <c r="I29" s="948"/>
      <c r="J29" s="1152">
        <f t="shared" ref="J29:K31" si="6">+D29+F29+H29</f>
        <v>0</v>
      </c>
      <c r="K29" s="1152">
        <f t="shared" si="6"/>
        <v>0</v>
      </c>
    </row>
    <row r="30" spans="1:11" ht="30" hidden="1" x14ac:dyDescent="0.3">
      <c r="A30" s="947" t="s">
        <v>3811</v>
      </c>
      <c r="B30" s="945"/>
      <c r="C30" s="945" t="s">
        <v>1551</v>
      </c>
      <c r="D30" s="946">
        <f>VLOOKUP(A30,'NRHM-RCH Flexible Pool, NDCPs'!A28:Q1811,16,0)</f>
        <v>0</v>
      </c>
      <c r="E30" s="946">
        <f>VLOOKUP(A30,'NRHM-RCH Flexible Pool, NDCPs'!A28:Q1811,17,0)</f>
        <v>0</v>
      </c>
      <c r="F30" s="948"/>
      <c r="G30" s="948"/>
      <c r="H30" s="948"/>
      <c r="I30" s="948"/>
      <c r="J30" s="1152">
        <f t="shared" si="6"/>
        <v>0</v>
      </c>
      <c r="K30" s="1152">
        <f t="shared" si="6"/>
        <v>0</v>
      </c>
    </row>
    <row r="31" spans="1:11" hidden="1" x14ac:dyDescent="0.3">
      <c r="A31" s="947" t="s">
        <v>2518</v>
      </c>
      <c r="B31" s="945"/>
      <c r="C31" s="945" t="s">
        <v>2330</v>
      </c>
      <c r="D31" s="946">
        <f>VLOOKUP(A31,'NRHM-RCH Flexible Pool, NDCPs'!A29:Q1812,16,0)</f>
        <v>0</v>
      </c>
      <c r="E31" s="946">
        <f>VLOOKUP(A31,'NRHM-RCH Flexible Pool, NDCPs'!A29:Q1812,17,0)</f>
        <v>0</v>
      </c>
      <c r="F31" s="948"/>
      <c r="G31" s="948"/>
      <c r="H31" s="948"/>
      <c r="I31" s="948"/>
      <c r="J31" s="1152">
        <f t="shared" si="6"/>
        <v>0</v>
      </c>
      <c r="K31" s="1152">
        <f t="shared" si="6"/>
        <v>0</v>
      </c>
    </row>
    <row r="32" spans="1:11" hidden="1" x14ac:dyDescent="0.3">
      <c r="A32" s="943" t="s">
        <v>3351</v>
      </c>
      <c r="B32" s="945"/>
      <c r="C32" s="945" t="s">
        <v>3352</v>
      </c>
      <c r="D32" s="946">
        <f t="shared" ref="D32:K32" si="7">SUM(D33:D34)</f>
        <v>0</v>
      </c>
      <c r="E32" s="946">
        <f t="shared" si="7"/>
        <v>0</v>
      </c>
      <c r="F32" s="946">
        <f t="shared" si="7"/>
        <v>0</v>
      </c>
      <c r="G32" s="946">
        <f t="shared" si="7"/>
        <v>0</v>
      </c>
      <c r="H32" s="946">
        <f t="shared" si="7"/>
        <v>0</v>
      </c>
      <c r="I32" s="946">
        <f t="shared" si="7"/>
        <v>0</v>
      </c>
      <c r="J32" s="1151">
        <f t="shared" si="7"/>
        <v>0</v>
      </c>
      <c r="K32" s="1151">
        <f t="shared" si="7"/>
        <v>0</v>
      </c>
    </row>
    <row r="33" spans="1:11" hidden="1" x14ac:dyDescent="0.3">
      <c r="A33" s="947" t="s">
        <v>3262</v>
      </c>
      <c r="B33" s="945"/>
      <c r="C33" s="951" t="s">
        <v>4392</v>
      </c>
      <c r="D33" s="946">
        <f>VLOOKUP(A33,'NRHM-RCH Flexible Pool, NDCPs'!A31:Q1814,16,0)</f>
        <v>0</v>
      </c>
      <c r="E33" s="946">
        <f>VLOOKUP(A33,'NRHM-RCH Flexible Pool, NDCPs'!A31:Q1814,17,0)</f>
        <v>0</v>
      </c>
      <c r="F33" s="948"/>
      <c r="G33" s="948"/>
      <c r="H33" s="948"/>
      <c r="I33" s="948"/>
      <c r="J33" s="1152">
        <f>+D33+F33+H33</f>
        <v>0</v>
      </c>
      <c r="K33" s="1152">
        <f>+E33+G33+I33</f>
        <v>0</v>
      </c>
    </row>
    <row r="34" spans="1:11" hidden="1" x14ac:dyDescent="0.3">
      <c r="A34" s="947" t="s">
        <v>2519</v>
      </c>
      <c r="B34" s="949"/>
      <c r="C34" s="949" t="s">
        <v>2330</v>
      </c>
      <c r="D34" s="946">
        <f>VLOOKUP(A34,'NRHM-RCH Flexible Pool, NDCPs'!A32:Q1815,16,0)</f>
        <v>0</v>
      </c>
      <c r="E34" s="946">
        <f>VLOOKUP(A34,'NRHM-RCH Flexible Pool, NDCPs'!A32:Q1815,17,0)</f>
        <v>0</v>
      </c>
      <c r="F34" s="948"/>
      <c r="G34" s="948"/>
      <c r="H34" s="948"/>
      <c r="I34" s="948"/>
      <c r="J34" s="1152">
        <f>+D34+F34+H34</f>
        <v>0</v>
      </c>
      <c r="K34" s="1152">
        <f>+E34+G34+I34</f>
        <v>0</v>
      </c>
    </row>
    <row r="35" spans="1:11" hidden="1" x14ac:dyDescent="0.3">
      <c r="A35" s="943" t="s">
        <v>3353</v>
      </c>
      <c r="B35" s="945"/>
      <c r="C35" s="945" t="s">
        <v>3354</v>
      </c>
      <c r="D35" s="946">
        <f t="shared" ref="D35:K35" si="8">SUM(D36:D43)</f>
        <v>0</v>
      </c>
      <c r="E35" s="946">
        <f t="shared" si="8"/>
        <v>0</v>
      </c>
      <c r="F35" s="946">
        <f t="shared" si="8"/>
        <v>0</v>
      </c>
      <c r="G35" s="946">
        <f t="shared" si="8"/>
        <v>0</v>
      </c>
      <c r="H35" s="946">
        <f t="shared" si="8"/>
        <v>0</v>
      </c>
      <c r="I35" s="946">
        <f t="shared" si="8"/>
        <v>0</v>
      </c>
      <c r="J35" s="1151">
        <f t="shared" si="8"/>
        <v>0</v>
      </c>
      <c r="K35" s="1151">
        <f t="shared" si="8"/>
        <v>0</v>
      </c>
    </row>
    <row r="36" spans="1:11" hidden="1" x14ac:dyDescent="0.3">
      <c r="A36" s="947" t="s">
        <v>2067</v>
      </c>
      <c r="B36" s="952"/>
      <c r="C36" s="949" t="s">
        <v>3355</v>
      </c>
      <c r="D36" s="946">
        <f>VLOOKUP(A36,'NRHM-RCH Flexible Pool, NDCPs'!A34:Q1817,16,0)</f>
        <v>0</v>
      </c>
      <c r="E36" s="946">
        <f>VLOOKUP(A36,'NRHM-RCH Flexible Pool, NDCPs'!A34:Q1817,17,0)</f>
        <v>0</v>
      </c>
      <c r="F36" s="948"/>
      <c r="G36" s="948"/>
      <c r="H36" s="948"/>
      <c r="I36" s="948"/>
      <c r="J36" s="1152">
        <f t="shared" ref="J36:K43" si="9">+D36+F36+H36</f>
        <v>0</v>
      </c>
      <c r="K36" s="1152">
        <f t="shared" si="9"/>
        <v>0</v>
      </c>
    </row>
    <row r="37" spans="1:11" ht="45" hidden="1" x14ac:dyDescent="0.3">
      <c r="A37" s="947" t="s">
        <v>2078</v>
      </c>
      <c r="B37" s="952"/>
      <c r="C37" s="949" t="s">
        <v>3356</v>
      </c>
      <c r="D37" s="946">
        <f>VLOOKUP(A37,'NRHM-RCH Flexible Pool, NDCPs'!A35:Q1818,16,0)</f>
        <v>0</v>
      </c>
      <c r="E37" s="946">
        <f>VLOOKUP(A37,'NRHM-RCH Flexible Pool, NDCPs'!A35:Q1818,17,0)</f>
        <v>0</v>
      </c>
      <c r="F37" s="948"/>
      <c r="G37" s="948"/>
      <c r="H37" s="948"/>
      <c r="I37" s="948"/>
      <c r="J37" s="1152">
        <f t="shared" si="9"/>
        <v>0</v>
      </c>
      <c r="K37" s="1152">
        <f t="shared" si="9"/>
        <v>0</v>
      </c>
    </row>
    <row r="38" spans="1:11" hidden="1" x14ac:dyDescent="0.3">
      <c r="A38" s="947" t="s">
        <v>2477</v>
      </c>
      <c r="B38" s="952"/>
      <c r="C38" s="949" t="s">
        <v>2481</v>
      </c>
      <c r="D38" s="946">
        <f>VLOOKUP(A38,'NRHM-RCH Flexible Pool, NDCPs'!A36:Q1819,16,0)</f>
        <v>0</v>
      </c>
      <c r="E38" s="946">
        <f>VLOOKUP(A38,'NRHM-RCH Flexible Pool, NDCPs'!A36:Q1819,17,0)</f>
        <v>0</v>
      </c>
      <c r="F38" s="948"/>
      <c r="G38" s="948"/>
      <c r="H38" s="948"/>
      <c r="I38" s="948"/>
      <c r="J38" s="1152">
        <f t="shared" si="9"/>
        <v>0</v>
      </c>
      <c r="K38" s="1152">
        <f t="shared" si="9"/>
        <v>0</v>
      </c>
    </row>
    <row r="39" spans="1:11" ht="30" hidden="1" x14ac:dyDescent="0.3">
      <c r="A39" s="947" t="s">
        <v>2096</v>
      </c>
      <c r="B39" s="952"/>
      <c r="C39" s="949" t="s">
        <v>3357</v>
      </c>
      <c r="D39" s="946">
        <f>VLOOKUP(A39,'NRHM-RCH Flexible Pool, NDCPs'!A37:Q1820,16,0)</f>
        <v>0</v>
      </c>
      <c r="E39" s="946">
        <f>VLOOKUP(A39,'NRHM-RCH Flexible Pool, NDCPs'!A37:Q1820,17,0)</f>
        <v>0</v>
      </c>
      <c r="F39" s="948"/>
      <c r="G39" s="948"/>
      <c r="H39" s="948"/>
      <c r="I39" s="948"/>
      <c r="J39" s="1152">
        <f t="shared" si="9"/>
        <v>0</v>
      </c>
      <c r="K39" s="1152">
        <f t="shared" si="9"/>
        <v>0</v>
      </c>
    </row>
    <row r="40" spans="1:11" ht="30" hidden="1" x14ac:dyDescent="0.3">
      <c r="A40" s="947" t="s">
        <v>2097</v>
      </c>
      <c r="B40" s="952"/>
      <c r="C40" s="949" t="s">
        <v>3358</v>
      </c>
      <c r="D40" s="946">
        <f>VLOOKUP(A40,'NRHM-RCH Flexible Pool, NDCPs'!A38:Q1821,16,0)</f>
        <v>0</v>
      </c>
      <c r="E40" s="946">
        <f>VLOOKUP(A40,'NRHM-RCH Flexible Pool, NDCPs'!A38:Q1821,17,0)</f>
        <v>0</v>
      </c>
      <c r="F40" s="948"/>
      <c r="G40" s="948"/>
      <c r="H40" s="948"/>
      <c r="I40" s="948"/>
      <c r="J40" s="1152">
        <f t="shared" si="9"/>
        <v>0</v>
      </c>
      <c r="K40" s="1152">
        <f t="shared" si="9"/>
        <v>0</v>
      </c>
    </row>
    <row r="41" spans="1:11" hidden="1" x14ac:dyDescent="0.3">
      <c r="A41" s="947" t="s">
        <v>2947</v>
      </c>
      <c r="B41" s="952"/>
      <c r="C41" s="949" t="s">
        <v>3359</v>
      </c>
      <c r="D41" s="946">
        <f>VLOOKUP(A41,'NRHM-RCH Flexible Pool, NDCPs'!A39:Q1822,16,0)</f>
        <v>0</v>
      </c>
      <c r="E41" s="946">
        <f>VLOOKUP(A41,'NRHM-RCH Flexible Pool, NDCPs'!A39:Q1822,17,0)</f>
        <v>0</v>
      </c>
      <c r="F41" s="948"/>
      <c r="G41" s="948"/>
      <c r="H41" s="948"/>
      <c r="I41" s="948"/>
      <c r="J41" s="1152">
        <f t="shared" si="9"/>
        <v>0</v>
      </c>
      <c r="K41" s="1152">
        <f t="shared" si="9"/>
        <v>0</v>
      </c>
    </row>
    <row r="42" spans="1:11" ht="30" hidden="1" x14ac:dyDescent="0.3">
      <c r="A42" s="947" t="s">
        <v>3263</v>
      </c>
      <c r="B42" s="952"/>
      <c r="C42" s="949" t="s">
        <v>4460</v>
      </c>
      <c r="D42" s="946">
        <f>VLOOKUP(A42,'NRHM-RCH Flexible Pool, NDCPs'!A40:Q1823,16,0)</f>
        <v>0</v>
      </c>
      <c r="E42" s="946">
        <f>VLOOKUP(A42,'NRHM-RCH Flexible Pool, NDCPs'!A40:Q1823,17,0)</f>
        <v>0</v>
      </c>
      <c r="F42" s="948"/>
      <c r="G42" s="948"/>
      <c r="H42" s="948"/>
      <c r="I42" s="948"/>
      <c r="J42" s="1152">
        <f t="shared" si="9"/>
        <v>0</v>
      </c>
      <c r="K42" s="1152">
        <f t="shared" si="9"/>
        <v>0</v>
      </c>
    </row>
    <row r="43" spans="1:11" hidden="1" x14ac:dyDescent="0.3">
      <c r="A43" s="947" t="s">
        <v>3837</v>
      </c>
      <c r="B43" s="949"/>
      <c r="C43" s="949" t="s">
        <v>2330</v>
      </c>
      <c r="D43" s="946">
        <f>VLOOKUP(A43,'NRHM-RCH Flexible Pool, NDCPs'!A41:Q1824,16,0)</f>
        <v>0</v>
      </c>
      <c r="E43" s="946">
        <f>VLOOKUP(A43,'NRHM-RCH Flexible Pool, NDCPs'!A41:Q1824,17,0)</f>
        <v>0</v>
      </c>
      <c r="F43" s="948"/>
      <c r="G43" s="948"/>
      <c r="H43" s="948"/>
      <c r="I43" s="948"/>
      <c r="J43" s="1152">
        <f t="shared" si="9"/>
        <v>0</v>
      </c>
      <c r="K43" s="1152">
        <f t="shared" si="9"/>
        <v>0</v>
      </c>
    </row>
    <row r="44" spans="1:11" hidden="1" x14ac:dyDescent="0.3">
      <c r="A44" s="943" t="s">
        <v>3360</v>
      </c>
      <c r="B44" s="945"/>
      <c r="C44" s="945" t="s">
        <v>3361</v>
      </c>
      <c r="D44" s="946">
        <f t="shared" ref="D44:K44" si="10">SUM(D45:D49)+D53</f>
        <v>0</v>
      </c>
      <c r="E44" s="946">
        <f t="shared" si="10"/>
        <v>0</v>
      </c>
      <c r="F44" s="946">
        <f t="shared" si="10"/>
        <v>0</v>
      </c>
      <c r="G44" s="946">
        <f t="shared" si="10"/>
        <v>0</v>
      </c>
      <c r="H44" s="946">
        <f t="shared" si="10"/>
        <v>0</v>
      </c>
      <c r="I44" s="946">
        <f t="shared" si="10"/>
        <v>0</v>
      </c>
      <c r="J44" s="1151">
        <f t="shared" si="10"/>
        <v>0</v>
      </c>
      <c r="K44" s="1151">
        <f t="shared" si="10"/>
        <v>0</v>
      </c>
    </row>
    <row r="45" spans="1:11" hidden="1" x14ac:dyDescent="0.3">
      <c r="A45" s="947" t="s">
        <v>2966</v>
      </c>
      <c r="B45" s="952"/>
      <c r="C45" s="949" t="s">
        <v>3362</v>
      </c>
      <c r="D45" s="946"/>
      <c r="E45" s="946"/>
      <c r="F45" s="948">
        <f>VLOOKUP(A45,NCDs!A12:Q230,16,0)</f>
        <v>0</v>
      </c>
      <c r="G45" s="948">
        <f>VLOOKUP(A45,NCDs!A12:Q230,17,0)</f>
        <v>0</v>
      </c>
      <c r="H45" s="948"/>
      <c r="I45" s="948"/>
      <c r="J45" s="1152">
        <f t="shared" ref="J45:K48" si="11">+D45+F45+H45</f>
        <v>0</v>
      </c>
      <c r="K45" s="1152">
        <f t="shared" si="11"/>
        <v>0</v>
      </c>
    </row>
    <row r="46" spans="1:11" hidden="1" x14ac:dyDescent="0.3">
      <c r="A46" s="947" t="s">
        <v>2967</v>
      </c>
      <c r="B46" s="952"/>
      <c r="C46" s="949" t="s">
        <v>3363</v>
      </c>
      <c r="D46" s="946"/>
      <c r="E46" s="946"/>
      <c r="F46" s="948">
        <f>VLOOKUP(A46,NCDs!A13:Q231,16,0)</f>
        <v>0</v>
      </c>
      <c r="G46" s="948">
        <f>VLOOKUP(A46,NCDs!A13:Q231,17,0)</f>
        <v>0</v>
      </c>
      <c r="H46" s="948"/>
      <c r="I46" s="948"/>
      <c r="J46" s="1152">
        <f t="shared" si="11"/>
        <v>0</v>
      </c>
      <c r="K46" s="1152">
        <f t="shared" si="11"/>
        <v>0</v>
      </c>
    </row>
    <row r="47" spans="1:11" ht="45" hidden="1" x14ac:dyDescent="0.3">
      <c r="A47" s="947" t="s">
        <v>1940</v>
      </c>
      <c r="B47" s="945"/>
      <c r="C47" s="945" t="s">
        <v>3365</v>
      </c>
      <c r="D47" s="946">
        <f>VLOOKUP(A47,'NRHM-RCH Flexible Pool, NDCPs'!A45:Q1828,16,0)</f>
        <v>0</v>
      </c>
      <c r="E47" s="946">
        <f>VLOOKUP(A47,'NRHM-RCH Flexible Pool, NDCPs'!A45:Q1828,17,0)</f>
        <v>0</v>
      </c>
      <c r="F47" s="948"/>
      <c r="G47" s="948"/>
      <c r="H47" s="948"/>
      <c r="I47" s="948"/>
      <c r="J47" s="1152">
        <f t="shared" si="11"/>
        <v>0</v>
      </c>
      <c r="K47" s="1152">
        <f t="shared" si="11"/>
        <v>0</v>
      </c>
    </row>
    <row r="48" spans="1:11" ht="45" hidden="1" x14ac:dyDescent="0.3">
      <c r="A48" s="947" t="s">
        <v>1941</v>
      </c>
      <c r="B48" s="945"/>
      <c r="C48" s="945" t="s">
        <v>3367</v>
      </c>
      <c r="D48" s="946">
        <f>VLOOKUP(A48,'NRHM-RCH Flexible Pool, NDCPs'!A46:Q1829,16,0)</f>
        <v>0</v>
      </c>
      <c r="E48" s="946">
        <f>VLOOKUP(A48,'NRHM-RCH Flexible Pool, NDCPs'!A46:Q1829,17,0)</f>
        <v>0</v>
      </c>
      <c r="F48" s="948"/>
      <c r="G48" s="948"/>
      <c r="H48" s="948"/>
      <c r="I48" s="948"/>
      <c r="J48" s="1152">
        <f t="shared" si="11"/>
        <v>0</v>
      </c>
      <c r="K48" s="1152">
        <f t="shared" si="11"/>
        <v>0</v>
      </c>
    </row>
    <row r="49" spans="1:11" hidden="1" x14ac:dyDescent="0.3">
      <c r="A49" s="947" t="s">
        <v>2965</v>
      </c>
      <c r="B49" s="952"/>
      <c r="C49" s="949" t="s">
        <v>3368</v>
      </c>
      <c r="D49" s="946">
        <f t="shared" ref="D49:K49" si="12">D50+D51+D52</f>
        <v>0</v>
      </c>
      <c r="E49" s="946">
        <f t="shared" si="12"/>
        <v>0</v>
      </c>
      <c r="F49" s="946">
        <f t="shared" si="12"/>
        <v>0</v>
      </c>
      <c r="G49" s="946">
        <f t="shared" si="12"/>
        <v>0</v>
      </c>
      <c r="H49" s="946">
        <f t="shared" si="12"/>
        <v>0</v>
      </c>
      <c r="I49" s="946">
        <f t="shared" si="12"/>
        <v>0</v>
      </c>
      <c r="J49" s="1151">
        <f t="shared" si="12"/>
        <v>0</v>
      </c>
      <c r="K49" s="1151">
        <f t="shared" si="12"/>
        <v>0</v>
      </c>
    </row>
    <row r="50" spans="1:11" hidden="1" x14ac:dyDescent="0.3">
      <c r="A50" s="947" t="s">
        <v>4464</v>
      </c>
      <c r="B50" s="952"/>
      <c r="C50" s="949" t="s">
        <v>4461</v>
      </c>
      <c r="D50" s="946">
        <f>VLOOKUP(A50,'NRHM-RCH Flexible Pool, NDCPs'!A48:Q1831,16,0)</f>
        <v>0</v>
      </c>
      <c r="E50" s="946">
        <f>VLOOKUP(A50,'NRHM-RCH Flexible Pool, NDCPs'!A48:Q1831,17,0)</f>
        <v>0</v>
      </c>
      <c r="F50" s="948"/>
      <c r="G50" s="948"/>
      <c r="H50" s="948"/>
      <c r="I50" s="948"/>
      <c r="J50" s="1152">
        <f t="shared" ref="J50:K53" si="13">+D50+F50+H50</f>
        <v>0</v>
      </c>
      <c r="K50" s="1152">
        <f t="shared" si="13"/>
        <v>0</v>
      </c>
    </row>
    <row r="51" spans="1:11" hidden="1" x14ac:dyDescent="0.3">
      <c r="A51" s="947" t="s">
        <v>4465</v>
      </c>
      <c r="B51" s="952"/>
      <c r="C51" s="949" t="s">
        <v>4462</v>
      </c>
      <c r="D51" s="946">
        <f>VLOOKUP(A51,'NRHM-RCH Flexible Pool, NDCPs'!A49:Q1832,16,0)</f>
        <v>0</v>
      </c>
      <c r="E51" s="946">
        <f>VLOOKUP(A51,'NRHM-RCH Flexible Pool, NDCPs'!A49:Q1832,17,0)</f>
        <v>0</v>
      </c>
      <c r="F51" s="948"/>
      <c r="G51" s="948"/>
      <c r="H51" s="948"/>
      <c r="I51" s="948"/>
      <c r="J51" s="1152">
        <f t="shared" si="13"/>
        <v>0</v>
      </c>
      <c r="K51" s="1152">
        <f t="shared" si="13"/>
        <v>0</v>
      </c>
    </row>
    <row r="52" spans="1:11" ht="45" hidden="1" x14ac:dyDescent="0.3">
      <c r="A52" s="947" t="s">
        <v>4466</v>
      </c>
      <c r="B52" s="949"/>
      <c r="C52" s="945" t="s">
        <v>4463</v>
      </c>
      <c r="D52" s="946">
        <f>VLOOKUP(A52,'NRHM-RCH Flexible Pool, NDCPs'!A50:Q1833,16,0)</f>
        <v>0</v>
      </c>
      <c r="E52" s="946">
        <f>VLOOKUP(A52,'NRHM-RCH Flexible Pool, NDCPs'!A50:Q1833,17,0)</f>
        <v>0</v>
      </c>
      <c r="F52" s="948"/>
      <c r="G52" s="948"/>
      <c r="H52" s="948"/>
      <c r="I52" s="948"/>
      <c r="J52" s="1152">
        <f t="shared" si="13"/>
        <v>0</v>
      </c>
      <c r="K52" s="1152">
        <f t="shared" si="13"/>
        <v>0</v>
      </c>
    </row>
    <row r="53" spans="1:11" hidden="1" x14ac:dyDescent="0.3">
      <c r="A53" s="947" t="s">
        <v>2968</v>
      </c>
      <c r="B53" s="949"/>
      <c r="C53" s="949" t="s">
        <v>2330</v>
      </c>
      <c r="D53" s="946">
        <f>VLOOKUP(A53,'NRHM-RCH Flexible Pool, NDCPs'!A51:Q1834,16,0)</f>
        <v>0</v>
      </c>
      <c r="E53" s="946">
        <f>VLOOKUP(A53,'NRHM-RCH Flexible Pool, NDCPs'!A51:Q1834,17,0)</f>
        <v>0</v>
      </c>
      <c r="F53" s="948"/>
      <c r="G53" s="948"/>
      <c r="H53" s="948"/>
      <c r="I53" s="948"/>
      <c r="J53" s="1152">
        <f t="shared" si="13"/>
        <v>0</v>
      </c>
      <c r="K53" s="1152">
        <f t="shared" si="13"/>
        <v>0</v>
      </c>
    </row>
    <row r="54" spans="1:11" hidden="1" x14ac:dyDescent="0.3">
      <c r="A54" s="943" t="s">
        <v>3369</v>
      </c>
      <c r="B54" s="945"/>
      <c r="C54" s="945" t="s">
        <v>3370</v>
      </c>
      <c r="D54" s="946">
        <f t="shared" ref="D54:K54" si="14">SUM(D55:D62)</f>
        <v>0</v>
      </c>
      <c r="E54" s="946">
        <f t="shared" si="14"/>
        <v>0</v>
      </c>
      <c r="F54" s="946">
        <f t="shared" si="14"/>
        <v>0</v>
      </c>
      <c r="G54" s="946">
        <f t="shared" si="14"/>
        <v>0</v>
      </c>
      <c r="H54" s="946">
        <f t="shared" si="14"/>
        <v>0</v>
      </c>
      <c r="I54" s="946">
        <f t="shared" si="14"/>
        <v>0</v>
      </c>
      <c r="J54" s="1151">
        <f t="shared" si="14"/>
        <v>0</v>
      </c>
      <c r="K54" s="1151">
        <f t="shared" si="14"/>
        <v>0</v>
      </c>
    </row>
    <row r="55" spans="1:11" hidden="1" x14ac:dyDescent="0.3">
      <c r="A55" s="947" t="s">
        <v>2170</v>
      </c>
      <c r="B55" s="945"/>
      <c r="C55" s="945" t="s">
        <v>2173</v>
      </c>
      <c r="D55" s="946">
        <f>VLOOKUP(A55,'NRHM-RCH Flexible Pool, NDCPs'!A53:Q1836,16,0)</f>
        <v>0</v>
      </c>
      <c r="E55" s="946">
        <f>VLOOKUP(A55,'NRHM-RCH Flexible Pool, NDCPs'!A53:Q1836,17,0)</f>
        <v>0</v>
      </c>
      <c r="F55" s="948"/>
      <c r="G55" s="948"/>
      <c r="H55" s="948"/>
      <c r="I55" s="948"/>
      <c r="J55" s="1152">
        <f t="shared" ref="J55:K62" si="15">+D55+F55+H55</f>
        <v>0</v>
      </c>
      <c r="K55" s="1152">
        <f t="shared" si="15"/>
        <v>0</v>
      </c>
    </row>
    <row r="56" spans="1:11" hidden="1" x14ac:dyDescent="0.3">
      <c r="A56" s="947" t="s">
        <v>2346</v>
      </c>
      <c r="B56" s="945"/>
      <c r="C56" s="945" t="s">
        <v>1570</v>
      </c>
      <c r="D56" s="946">
        <f>VLOOKUP(A56,'NRHM-RCH Flexible Pool, NDCPs'!A54:Q1837,16,0)</f>
        <v>0</v>
      </c>
      <c r="E56" s="946">
        <f>VLOOKUP(A56,'NRHM-RCH Flexible Pool, NDCPs'!A54:Q1837,17,0)</f>
        <v>0</v>
      </c>
      <c r="F56" s="948"/>
      <c r="G56" s="948"/>
      <c r="H56" s="948"/>
      <c r="I56" s="948"/>
      <c r="J56" s="1152">
        <f t="shared" si="15"/>
        <v>0</v>
      </c>
      <c r="K56" s="1152">
        <f t="shared" si="15"/>
        <v>0</v>
      </c>
    </row>
    <row r="57" spans="1:11" ht="30" hidden="1" x14ac:dyDescent="0.3">
      <c r="A57" s="947" t="s">
        <v>2520</v>
      </c>
      <c r="B57" s="945"/>
      <c r="C57" s="953" t="s">
        <v>2521</v>
      </c>
      <c r="D57" s="946">
        <f>VLOOKUP(A57,'NRHM-RCH Flexible Pool, NDCPs'!A55:Q1838,16,0)</f>
        <v>0</v>
      </c>
      <c r="E57" s="946">
        <f>VLOOKUP(A57,'NRHM-RCH Flexible Pool, NDCPs'!A55:Q1838,17,0)</f>
        <v>0</v>
      </c>
      <c r="F57" s="948"/>
      <c r="G57" s="948"/>
      <c r="H57" s="948"/>
      <c r="I57" s="948"/>
      <c r="J57" s="1152">
        <f t="shared" si="15"/>
        <v>0</v>
      </c>
      <c r="K57" s="1152">
        <f t="shared" si="15"/>
        <v>0</v>
      </c>
    </row>
    <row r="58" spans="1:11" hidden="1" x14ac:dyDescent="0.3">
      <c r="A58" s="947" t="s">
        <v>1927</v>
      </c>
      <c r="B58" s="945"/>
      <c r="C58" s="945" t="s">
        <v>1174</v>
      </c>
      <c r="D58" s="946">
        <f>VLOOKUP(A58,'NRHM-RCH Flexible Pool, NDCPs'!A56:Q1839,16,0)</f>
        <v>0</v>
      </c>
      <c r="E58" s="946">
        <f>VLOOKUP(A58,'NRHM-RCH Flexible Pool, NDCPs'!A56:Q1839,17,0)</f>
        <v>0</v>
      </c>
      <c r="F58" s="948"/>
      <c r="G58" s="948"/>
      <c r="H58" s="948"/>
      <c r="I58" s="948"/>
      <c r="J58" s="1152">
        <f t="shared" si="15"/>
        <v>0</v>
      </c>
      <c r="K58" s="1152">
        <f t="shared" si="15"/>
        <v>0</v>
      </c>
    </row>
    <row r="59" spans="1:11" ht="75" hidden="1" x14ac:dyDescent="0.3">
      <c r="A59" s="947" t="s">
        <v>1928</v>
      </c>
      <c r="B59" s="945"/>
      <c r="C59" s="945" t="s">
        <v>4457</v>
      </c>
      <c r="D59" s="946">
        <f>VLOOKUP(A59,'NRHM-RCH Flexible Pool, NDCPs'!A57:Q1840,16,0)</f>
        <v>0</v>
      </c>
      <c r="E59" s="946">
        <f>VLOOKUP(A59,'NRHM-RCH Flexible Pool, NDCPs'!A57:Q1840,17,0)</f>
        <v>0</v>
      </c>
      <c r="F59" s="948"/>
      <c r="G59" s="948"/>
      <c r="H59" s="948"/>
      <c r="I59" s="948"/>
      <c r="J59" s="1152">
        <f t="shared" si="15"/>
        <v>0</v>
      </c>
      <c r="K59" s="1152">
        <f t="shared" si="15"/>
        <v>0</v>
      </c>
    </row>
    <row r="60" spans="1:11" ht="30" hidden="1" x14ac:dyDescent="0.3">
      <c r="A60" s="947" t="s">
        <v>3838</v>
      </c>
      <c r="B60" s="945"/>
      <c r="C60" s="945" t="s">
        <v>3839</v>
      </c>
      <c r="D60" s="946">
        <f>VLOOKUP(A60,'NRHM-RCH Flexible Pool, NDCPs'!A58:Q1841,16,0)</f>
        <v>0</v>
      </c>
      <c r="E60" s="946">
        <f>VLOOKUP(A60,'NRHM-RCH Flexible Pool, NDCPs'!A58:Q1841,17,0)</f>
        <v>0</v>
      </c>
      <c r="F60" s="948"/>
      <c r="G60" s="948"/>
      <c r="H60" s="948"/>
      <c r="I60" s="948"/>
      <c r="J60" s="1152">
        <f t="shared" si="15"/>
        <v>0</v>
      </c>
      <c r="K60" s="1152">
        <f t="shared" si="15"/>
        <v>0</v>
      </c>
    </row>
    <row r="61" spans="1:11" ht="45" hidden="1" x14ac:dyDescent="0.3">
      <c r="A61" s="947" t="s">
        <v>2522</v>
      </c>
      <c r="B61" s="945"/>
      <c r="C61" s="945" t="s">
        <v>3828</v>
      </c>
      <c r="D61" s="946">
        <f>VLOOKUP(A61,'NRHM-RCH Flexible Pool, NDCPs'!A59:Q1842,16,0)</f>
        <v>0</v>
      </c>
      <c r="E61" s="946">
        <f>VLOOKUP(A61,'NRHM-RCH Flexible Pool, NDCPs'!A59:Q1842,17,0)</f>
        <v>0</v>
      </c>
      <c r="F61" s="948"/>
      <c r="G61" s="948"/>
      <c r="H61" s="948"/>
      <c r="I61" s="948"/>
      <c r="J61" s="1152">
        <f t="shared" si="15"/>
        <v>0</v>
      </c>
      <c r="K61" s="1152">
        <f t="shared" si="15"/>
        <v>0</v>
      </c>
    </row>
    <row r="62" spans="1:11" hidden="1" x14ac:dyDescent="0.3">
      <c r="A62" s="947" t="s">
        <v>3840</v>
      </c>
      <c r="B62" s="949"/>
      <c r="C62" s="949" t="s">
        <v>2330</v>
      </c>
      <c r="D62" s="946">
        <f>VLOOKUP(A62,'NRHM-RCH Flexible Pool, NDCPs'!A60:Q1843,16,0)</f>
        <v>0</v>
      </c>
      <c r="E62" s="946">
        <f>VLOOKUP(A62,'NRHM-RCH Flexible Pool, NDCPs'!A60:Q1843,17,0)</f>
        <v>0</v>
      </c>
      <c r="F62" s="948"/>
      <c r="G62" s="948"/>
      <c r="H62" s="948"/>
      <c r="I62" s="948"/>
      <c r="J62" s="1152">
        <f t="shared" si="15"/>
        <v>0</v>
      </c>
      <c r="K62" s="1152">
        <f t="shared" si="15"/>
        <v>0</v>
      </c>
    </row>
    <row r="63" spans="1:11" s="1114" customFormat="1" x14ac:dyDescent="0.3">
      <c r="A63" s="1110">
        <v>1.2</v>
      </c>
      <c r="B63" s="1111"/>
      <c r="C63" s="1112" t="s">
        <v>3169</v>
      </c>
      <c r="D63" s="1113">
        <f t="shared" ref="D63:K63" si="16">D64+D70+D81</f>
        <v>0</v>
      </c>
      <c r="E63" s="1113">
        <f t="shared" si="16"/>
        <v>0</v>
      </c>
      <c r="F63" s="1113">
        <f t="shared" si="16"/>
        <v>0</v>
      </c>
      <c r="G63" s="1113">
        <f t="shared" si="16"/>
        <v>0</v>
      </c>
      <c r="H63" s="1113">
        <f t="shared" si="16"/>
        <v>0</v>
      </c>
      <c r="I63" s="1113">
        <f t="shared" si="16"/>
        <v>0</v>
      </c>
      <c r="J63" s="1113">
        <f t="shared" si="16"/>
        <v>0</v>
      </c>
      <c r="K63" s="1113">
        <f t="shared" si="16"/>
        <v>0</v>
      </c>
    </row>
    <row r="64" spans="1:11" ht="30" hidden="1" x14ac:dyDescent="0.3">
      <c r="A64" s="943" t="s">
        <v>3170</v>
      </c>
      <c r="B64" s="945"/>
      <c r="C64" s="945" t="s">
        <v>3171</v>
      </c>
      <c r="D64" s="946">
        <f t="shared" ref="D64:K64" si="17">D65+D66</f>
        <v>0</v>
      </c>
      <c r="E64" s="946">
        <f t="shared" si="17"/>
        <v>0</v>
      </c>
      <c r="F64" s="946">
        <f t="shared" si="17"/>
        <v>0</v>
      </c>
      <c r="G64" s="946">
        <f t="shared" si="17"/>
        <v>0</v>
      </c>
      <c r="H64" s="946">
        <f t="shared" si="17"/>
        <v>0</v>
      </c>
      <c r="I64" s="946">
        <f t="shared" si="17"/>
        <v>0</v>
      </c>
      <c r="J64" s="1151">
        <f t="shared" si="17"/>
        <v>0</v>
      </c>
      <c r="K64" s="1151">
        <f t="shared" si="17"/>
        <v>0</v>
      </c>
    </row>
    <row r="65" spans="1:11" hidden="1" x14ac:dyDescent="0.3">
      <c r="A65" s="947" t="s">
        <v>2126</v>
      </c>
      <c r="B65" s="945"/>
      <c r="C65" s="945" t="s">
        <v>4</v>
      </c>
      <c r="D65" s="946">
        <f>VLOOKUP(A65,'NRHM-RCH Flexible Pool, NDCPs'!A11:Q1757,16,0)</f>
        <v>0</v>
      </c>
      <c r="E65" s="946">
        <f>VLOOKUP(A65,'NRHM-RCH Flexible Pool, NDCPs'!A11:Q1757,17,0)</f>
        <v>0</v>
      </c>
      <c r="F65" s="948"/>
      <c r="G65" s="948"/>
      <c r="H65" s="948"/>
      <c r="I65" s="948"/>
      <c r="J65" s="1152">
        <f>+D65+F65+H65</f>
        <v>0</v>
      </c>
      <c r="K65" s="1152">
        <f>+E65+G65+I65</f>
        <v>0</v>
      </c>
    </row>
    <row r="66" spans="1:11" hidden="1" x14ac:dyDescent="0.3">
      <c r="A66" s="943" t="s">
        <v>3371</v>
      </c>
      <c r="B66" s="950"/>
      <c r="C66" s="950" t="s">
        <v>5</v>
      </c>
      <c r="D66" s="946">
        <f t="shared" ref="D66:K66" si="18">SUM(D67:D69)</f>
        <v>0</v>
      </c>
      <c r="E66" s="946">
        <f t="shared" si="18"/>
        <v>0</v>
      </c>
      <c r="F66" s="946">
        <f t="shared" si="18"/>
        <v>0</v>
      </c>
      <c r="G66" s="946">
        <f t="shared" si="18"/>
        <v>0</v>
      </c>
      <c r="H66" s="946">
        <f t="shared" si="18"/>
        <v>0</v>
      </c>
      <c r="I66" s="946">
        <f t="shared" si="18"/>
        <v>0</v>
      </c>
      <c r="J66" s="1151">
        <f t="shared" si="18"/>
        <v>0</v>
      </c>
      <c r="K66" s="1151">
        <f t="shared" si="18"/>
        <v>0</v>
      </c>
    </row>
    <row r="67" spans="1:11" hidden="1" x14ac:dyDescent="0.3">
      <c r="A67" s="947" t="s">
        <v>4393</v>
      </c>
      <c r="B67" s="945"/>
      <c r="C67" s="945" t="s">
        <v>6</v>
      </c>
      <c r="D67" s="946">
        <f>VLOOKUP(A67,'NRHM-RCH Flexible Pool, NDCPs'!A13:Q1759,16,0)</f>
        <v>0</v>
      </c>
      <c r="E67" s="946">
        <f>VLOOKUP(A67,'NRHM-RCH Flexible Pool, NDCPs'!A13:Q1759,17,0)</f>
        <v>0</v>
      </c>
      <c r="F67" s="948"/>
      <c r="G67" s="948"/>
      <c r="H67" s="948"/>
      <c r="I67" s="948"/>
      <c r="J67" s="1152">
        <f t="shared" ref="J67:K69" si="19">+D67+F67+H67</f>
        <v>0</v>
      </c>
      <c r="K67" s="1152">
        <f t="shared" si="19"/>
        <v>0</v>
      </c>
    </row>
    <row r="68" spans="1:11" hidden="1" x14ac:dyDescent="0.3">
      <c r="A68" s="947" t="s">
        <v>4394</v>
      </c>
      <c r="B68" s="945"/>
      <c r="C68" s="945" t="s">
        <v>7</v>
      </c>
      <c r="D68" s="946">
        <f>VLOOKUP(A68,'NRHM-RCH Flexible Pool, NDCPs'!A14:Q1760,16,0)</f>
        <v>0</v>
      </c>
      <c r="E68" s="946">
        <f>VLOOKUP(A68,'NRHM-RCH Flexible Pool, NDCPs'!A14:Q1760,17,0)</f>
        <v>0</v>
      </c>
      <c r="F68" s="948"/>
      <c r="G68" s="948"/>
      <c r="H68" s="948"/>
      <c r="I68" s="948"/>
      <c r="J68" s="1152">
        <f t="shared" si="19"/>
        <v>0</v>
      </c>
      <c r="K68" s="1152">
        <f t="shared" si="19"/>
        <v>0</v>
      </c>
    </row>
    <row r="69" spans="1:11" hidden="1" x14ac:dyDescent="0.3">
      <c r="A69" s="947" t="s">
        <v>4395</v>
      </c>
      <c r="B69" s="945"/>
      <c r="C69" s="945" t="s">
        <v>8</v>
      </c>
      <c r="D69" s="946">
        <f>VLOOKUP(A69,'NRHM-RCH Flexible Pool, NDCPs'!A15:Q1761,16,0)</f>
        <v>0</v>
      </c>
      <c r="E69" s="946">
        <f>VLOOKUP(A69,'NRHM-RCH Flexible Pool, NDCPs'!A15:Q1761,17,0)</f>
        <v>0</v>
      </c>
      <c r="F69" s="948"/>
      <c r="G69" s="948"/>
      <c r="H69" s="948"/>
      <c r="I69" s="948"/>
      <c r="J69" s="1152">
        <f t="shared" si="19"/>
        <v>0</v>
      </c>
      <c r="K69" s="1152">
        <f t="shared" si="19"/>
        <v>0</v>
      </c>
    </row>
    <row r="70" spans="1:11" hidden="1" x14ac:dyDescent="0.3">
      <c r="A70" s="943" t="s">
        <v>3172</v>
      </c>
      <c r="B70" s="945"/>
      <c r="C70" s="945" t="s">
        <v>3173</v>
      </c>
      <c r="D70" s="946">
        <f t="shared" ref="D70:K70" si="20">D71+D74+D79+D80</f>
        <v>0</v>
      </c>
      <c r="E70" s="946">
        <f t="shared" si="20"/>
        <v>0</v>
      </c>
      <c r="F70" s="946">
        <f t="shared" si="20"/>
        <v>0</v>
      </c>
      <c r="G70" s="946">
        <f t="shared" si="20"/>
        <v>0</v>
      </c>
      <c r="H70" s="946">
        <f t="shared" si="20"/>
        <v>0</v>
      </c>
      <c r="I70" s="946">
        <f t="shared" si="20"/>
        <v>0</v>
      </c>
      <c r="J70" s="1151">
        <f t="shared" si="20"/>
        <v>0</v>
      </c>
      <c r="K70" s="1151">
        <f t="shared" si="20"/>
        <v>0</v>
      </c>
    </row>
    <row r="71" spans="1:11" hidden="1" x14ac:dyDescent="0.3">
      <c r="A71" s="943" t="s">
        <v>3372</v>
      </c>
      <c r="B71" s="950"/>
      <c r="C71" s="950" t="s">
        <v>12</v>
      </c>
      <c r="D71" s="946">
        <f t="shared" ref="D71:K71" si="21">SUM(D72:D73)</f>
        <v>0</v>
      </c>
      <c r="E71" s="946">
        <f t="shared" si="21"/>
        <v>0</v>
      </c>
      <c r="F71" s="946">
        <f t="shared" si="21"/>
        <v>0</v>
      </c>
      <c r="G71" s="946">
        <f t="shared" si="21"/>
        <v>0</v>
      </c>
      <c r="H71" s="946">
        <f t="shared" si="21"/>
        <v>0</v>
      </c>
      <c r="I71" s="946">
        <f t="shared" si="21"/>
        <v>0</v>
      </c>
      <c r="J71" s="1151">
        <f t="shared" si="21"/>
        <v>0</v>
      </c>
      <c r="K71" s="1151">
        <f t="shared" si="21"/>
        <v>0</v>
      </c>
    </row>
    <row r="72" spans="1:11" ht="88.5" hidden="1" customHeight="1" x14ac:dyDescent="0.3">
      <c r="A72" s="947" t="s">
        <v>4396</v>
      </c>
      <c r="B72" s="945"/>
      <c r="C72" s="945" t="s">
        <v>1571</v>
      </c>
      <c r="D72" s="946">
        <f>VLOOKUP(A72,'NRHM-RCH Flexible Pool, NDCPs'!A70:Q1853,16,0)</f>
        <v>0</v>
      </c>
      <c r="E72" s="946">
        <f>VLOOKUP(A72,'NRHM-RCH Flexible Pool, NDCPs'!A70:Q1853,17,0)</f>
        <v>0</v>
      </c>
      <c r="F72" s="948"/>
      <c r="G72" s="948"/>
      <c r="H72" s="948"/>
      <c r="I72" s="948"/>
      <c r="J72" s="1152">
        <f>+D72+F72+H72</f>
        <v>0</v>
      </c>
      <c r="K72" s="1152">
        <f>+E72+G72+I72</f>
        <v>0</v>
      </c>
    </row>
    <row r="73" spans="1:11" ht="90" hidden="1" x14ac:dyDescent="0.3">
      <c r="A73" s="947" t="s">
        <v>4397</v>
      </c>
      <c r="B73" s="945"/>
      <c r="C73" s="945" t="s">
        <v>1572</v>
      </c>
      <c r="D73" s="946">
        <f>VLOOKUP(A73,'NRHM-RCH Flexible Pool, NDCPs'!A71:Q1854,16,0)</f>
        <v>0</v>
      </c>
      <c r="E73" s="946">
        <f>VLOOKUP(A73,'NRHM-RCH Flexible Pool, NDCPs'!A71:Q1854,17,0)</f>
        <v>0</v>
      </c>
      <c r="F73" s="948"/>
      <c r="G73" s="948"/>
      <c r="H73" s="948"/>
      <c r="I73" s="948"/>
      <c r="J73" s="1152">
        <f>+D73+F73+H73</f>
        <v>0</v>
      </c>
      <c r="K73" s="1152">
        <f>+E73+G73+I73</f>
        <v>0</v>
      </c>
    </row>
    <row r="74" spans="1:11" hidden="1" x14ac:dyDescent="0.3">
      <c r="A74" s="943" t="s">
        <v>3373</v>
      </c>
      <c r="B74" s="950"/>
      <c r="C74" s="950" t="s">
        <v>13</v>
      </c>
      <c r="D74" s="946">
        <f t="shared" ref="D74:K74" si="22">SUM(D75:D78)</f>
        <v>0</v>
      </c>
      <c r="E74" s="946">
        <f t="shared" si="22"/>
        <v>0</v>
      </c>
      <c r="F74" s="946">
        <f t="shared" si="22"/>
        <v>0</v>
      </c>
      <c r="G74" s="946">
        <f t="shared" si="22"/>
        <v>0</v>
      </c>
      <c r="H74" s="946">
        <f t="shared" si="22"/>
        <v>0</v>
      </c>
      <c r="I74" s="946">
        <f t="shared" si="22"/>
        <v>0</v>
      </c>
      <c r="J74" s="1151">
        <f t="shared" si="22"/>
        <v>0</v>
      </c>
      <c r="K74" s="1151">
        <f t="shared" si="22"/>
        <v>0</v>
      </c>
    </row>
    <row r="75" spans="1:11" ht="45" hidden="1" x14ac:dyDescent="0.3">
      <c r="A75" s="947" t="s">
        <v>4398</v>
      </c>
      <c r="B75" s="945"/>
      <c r="C75" s="945" t="s">
        <v>4400</v>
      </c>
      <c r="D75" s="946">
        <f>VLOOKUP(A75,'NRHM-RCH Flexible Pool, NDCPs'!A73:Q1856,16,0)</f>
        <v>0</v>
      </c>
      <c r="E75" s="946">
        <f>VLOOKUP(A75,'NRHM-RCH Flexible Pool, NDCPs'!A73:Q1856,17,0)</f>
        <v>0</v>
      </c>
      <c r="F75" s="948"/>
      <c r="G75" s="948"/>
      <c r="H75" s="948"/>
      <c r="I75" s="948"/>
      <c r="J75" s="1152">
        <f t="shared" ref="J75:K80" si="23">+D75+F75+H75</f>
        <v>0</v>
      </c>
      <c r="K75" s="1152">
        <f t="shared" si="23"/>
        <v>0</v>
      </c>
    </row>
    <row r="76" spans="1:11" ht="30" hidden="1" x14ac:dyDescent="0.3">
      <c r="A76" s="947" t="s">
        <v>4399</v>
      </c>
      <c r="B76" s="945"/>
      <c r="C76" s="945" t="s">
        <v>4401</v>
      </c>
      <c r="D76" s="946">
        <f>VLOOKUP(A76,'NRHM-RCH Flexible Pool, NDCPs'!A74:Q1857,16,0)</f>
        <v>0</v>
      </c>
      <c r="E76" s="946">
        <f>VLOOKUP(A76,'NRHM-RCH Flexible Pool, NDCPs'!A74:Q1857,17,0)</f>
        <v>0</v>
      </c>
      <c r="F76" s="948"/>
      <c r="G76" s="948"/>
      <c r="H76" s="948"/>
      <c r="I76" s="948"/>
      <c r="J76" s="1152">
        <f t="shared" si="23"/>
        <v>0</v>
      </c>
      <c r="K76" s="1152">
        <f t="shared" si="23"/>
        <v>0</v>
      </c>
    </row>
    <row r="77" spans="1:11" ht="30" hidden="1" x14ac:dyDescent="0.3">
      <c r="A77" s="947" t="s">
        <v>4402</v>
      </c>
      <c r="B77" s="945"/>
      <c r="C77" s="945" t="s">
        <v>4403</v>
      </c>
      <c r="D77" s="946">
        <f>VLOOKUP(A77,'NRHM-RCH Flexible Pool, NDCPs'!A75:Q1858,16,0)</f>
        <v>0</v>
      </c>
      <c r="E77" s="946">
        <f>VLOOKUP(A77,'NRHM-RCH Flexible Pool, NDCPs'!A75:Q1858,17,0)</f>
        <v>0</v>
      </c>
      <c r="F77" s="948"/>
      <c r="G77" s="948"/>
      <c r="H77" s="948"/>
      <c r="I77" s="948"/>
      <c r="J77" s="1152">
        <f t="shared" si="23"/>
        <v>0</v>
      </c>
      <c r="K77" s="1152">
        <f t="shared" si="23"/>
        <v>0</v>
      </c>
    </row>
    <row r="78" spans="1:11" hidden="1" x14ac:dyDescent="0.3">
      <c r="A78" s="947" t="s">
        <v>4404</v>
      </c>
      <c r="B78" s="945"/>
      <c r="C78" s="945" t="s">
        <v>3374</v>
      </c>
      <c r="D78" s="946">
        <f>VLOOKUP(A78,'NRHM-RCH Flexible Pool, NDCPs'!A76:Q1859,16,0)</f>
        <v>0</v>
      </c>
      <c r="E78" s="946">
        <f>VLOOKUP(A78,'NRHM-RCH Flexible Pool, NDCPs'!A76:Q1859,17,0)</f>
        <v>0</v>
      </c>
      <c r="F78" s="955"/>
      <c r="G78" s="955"/>
      <c r="H78" s="955"/>
      <c r="I78" s="955"/>
      <c r="J78" s="1152">
        <f t="shared" si="23"/>
        <v>0</v>
      </c>
      <c r="K78" s="1152">
        <f t="shared" si="23"/>
        <v>0</v>
      </c>
    </row>
    <row r="79" spans="1:11" hidden="1" x14ac:dyDescent="0.3">
      <c r="A79" s="947" t="s">
        <v>1764</v>
      </c>
      <c r="B79" s="945"/>
      <c r="C79" s="945" t="s">
        <v>565</v>
      </c>
      <c r="D79" s="946">
        <f>VLOOKUP(A79,'NRHM-RCH Flexible Pool, NDCPs'!A77:Q1860,16,0)</f>
        <v>0</v>
      </c>
      <c r="E79" s="946">
        <f>VLOOKUP(A79,'NRHM-RCH Flexible Pool, NDCPs'!A77:Q1860,17,0)</f>
        <v>0</v>
      </c>
      <c r="F79" s="948"/>
      <c r="G79" s="948"/>
      <c r="H79" s="948"/>
      <c r="I79" s="948"/>
      <c r="J79" s="1152">
        <f t="shared" si="23"/>
        <v>0</v>
      </c>
      <c r="K79" s="1152">
        <f t="shared" si="23"/>
        <v>0</v>
      </c>
    </row>
    <row r="80" spans="1:11" hidden="1" x14ac:dyDescent="0.3">
      <c r="A80" s="947" t="s">
        <v>2523</v>
      </c>
      <c r="B80" s="945"/>
      <c r="C80" s="945" t="s">
        <v>2330</v>
      </c>
      <c r="D80" s="946">
        <f>VLOOKUP(A80,'NRHM-RCH Flexible Pool, NDCPs'!A78:Q1861,16,0)</f>
        <v>0</v>
      </c>
      <c r="E80" s="946">
        <f>VLOOKUP(A80,'NRHM-RCH Flexible Pool, NDCPs'!A78:Q1861,17,0)</f>
        <v>0</v>
      </c>
      <c r="F80" s="948"/>
      <c r="G80" s="948"/>
      <c r="H80" s="948"/>
      <c r="I80" s="948"/>
      <c r="J80" s="1152">
        <f t="shared" si="23"/>
        <v>0</v>
      </c>
      <c r="K80" s="1152">
        <f t="shared" si="23"/>
        <v>0</v>
      </c>
    </row>
    <row r="81" spans="1:11" hidden="1" x14ac:dyDescent="0.3">
      <c r="A81" s="943" t="s">
        <v>3174</v>
      </c>
      <c r="B81" s="945"/>
      <c r="C81" s="945" t="s">
        <v>3175</v>
      </c>
      <c r="D81" s="946">
        <f t="shared" ref="D81:K81" si="24">SUM(D82:D85)</f>
        <v>0</v>
      </c>
      <c r="E81" s="946">
        <f t="shared" si="24"/>
        <v>0</v>
      </c>
      <c r="F81" s="946">
        <f t="shared" si="24"/>
        <v>0</v>
      </c>
      <c r="G81" s="946">
        <f t="shared" si="24"/>
        <v>0</v>
      </c>
      <c r="H81" s="946">
        <f t="shared" si="24"/>
        <v>0</v>
      </c>
      <c r="I81" s="946">
        <f t="shared" si="24"/>
        <v>0</v>
      </c>
      <c r="J81" s="1151">
        <f t="shared" si="24"/>
        <v>0</v>
      </c>
      <c r="K81" s="1151">
        <f t="shared" si="24"/>
        <v>0</v>
      </c>
    </row>
    <row r="82" spans="1:11" hidden="1" x14ac:dyDescent="0.3">
      <c r="A82" s="947" t="s">
        <v>2490</v>
      </c>
      <c r="B82" s="952"/>
      <c r="C82" s="949" t="s">
        <v>3375</v>
      </c>
      <c r="D82" s="946">
        <f>VLOOKUP(A82,'NRHM-RCH Flexible Pool, NDCPs'!A80:Q1863,16,0)</f>
        <v>0</v>
      </c>
      <c r="E82" s="946">
        <f>VLOOKUP(A82,'NRHM-RCH Flexible Pool, NDCPs'!A80:Q1863,17,0)</f>
        <v>0</v>
      </c>
      <c r="F82" s="946"/>
      <c r="G82" s="946"/>
      <c r="H82" s="948"/>
      <c r="I82" s="948"/>
      <c r="J82" s="1152">
        <f t="shared" ref="J82:J103" si="25">+D82+F82+H82</f>
        <v>0</v>
      </c>
      <c r="K82" s="1152">
        <f t="shared" ref="K82:K103" si="26">+E82+G82+I82</f>
        <v>0</v>
      </c>
    </row>
    <row r="83" spans="1:11" ht="30" hidden="1" x14ac:dyDescent="0.3">
      <c r="A83" s="947" t="s">
        <v>3264</v>
      </c>
      <c r="B83" s="952"/>
      <c r="C83" s="949" t="s">
        <v>4467</v>
      </c>
      <c r="D83" s="946">
        <f>VLOOKUP(A83,'NRHM-RCH Flexible Pool, NDCPs'!A81:Q1864,16,0)</f>
        <v>0</v>
      </c>
      <c r="E83" s="946">
        <f>VLOOKUP(A83,'NRHM-RCH Flexible Pool, NDCPs'!A81:Q1864,17,0)</f>
        <v>0</v>
      </c>
      <c r="F83" s="948"/>
      <c r="G83" s="948"/>
      <c r="H83" s="948"/>
      <c r="I83" s="948"/>
      <c r="J83" s="1152">
        <f t="shared" si="25"/>
        <v>0</v>
      </c>
      <c r="K83" s="1152">
        <f t="shared" si="26"/>
        <v>0</v>
      </c>
    </row>
    <row r="84" spans="1:11" hidden="1" x14ac:dyDescent="0.3">
      <c r="A84" s="947" t="s">
        <v>4468</v>
      </c>
      <c r="B84" s="952"/>
      <c r="C84" s="949" t="s">
        <v>4469</v>
      </c>
      <c r="D84" s="946">
        <f>VLOOKUP(A84,'NRHM-RCH Flexible Pool, NDCPs'!A82:Q1865,16,0)</f>
        <v>0</v>
      </c>
      <c r="E84" s="946">
        <f>VLOOKUP(A84,'NRHM-RCH Flexible Pool, NDCPs'!A82:Q1865,17,0)</f>
        <v>0</v>
      </c>
      <c r="F84" s="948"/>
      <c r="G84" s="948"/>
      <c r="H84" s="948"/>
      <c r="I84" s="948"/>
      <c r="J84" s="1152">
        <f t="shared" si="25"/>
        <v>0</v>
      </c>
      <c r="K84" s="1152">
        <f t="shared" si="26"/>
        <v>0</v>
      </c>
    </row>
    <row r="85" spans="1:11" hidden="1" x14ac:dyDescent="0.3">
      <c r="A85" s="947" t="s">
        <v>4470</v>
      </c>
      <c r="B85" s="949"/>
      <c r="C85" s="949" t="s">
        <v>2330</v>
      </c>
      <c r="D85" s="946">
        <f>VLOOKUP(A85,'NRHM-RCH Flexible Pool, NDCPs'!A83:Q1866,16,0)</f>
        <v>0</v>
      </c>
      <c r="E85" s="946">
        <f>VLOOKUP(A85,'NRHM-RCH Flexible Pool, NDCPs'!A83:Q1866,17,0)</f>
        <v>0</v>
      </c>
      <c r="F85" s="948"/>
      <c r="G85" s="948"/>
      <c r="H85" s="948"/>
      <c r="I85" s="948"/>
      <c r="J85" s="1152">
        <f t="shared" si="25"/>
        <v>0</v>
      </c>
      <c r="K85" s="1152">
        <f t="shared" si="26"/>
        <v>0</v>
      </c>
    </row>
    <row r="86" spans="1:11" s="1114" customFormat="1" x14ac:dyDescent="0.3">
      <c r="A86" s="1110">
        <v>1.3</v>
      </c>
      <c r="B86" s="1111"/>
      <c r="C86" s="1112" t="s">
        <v>3176</v>
      </c>
      <c r="D86" s="1113">
        <f>D87+D112</f>
        <v>0</v>
      </c>
      <c r="E86" s="1113">
        <f>E87+E112</f>
        <v>0</v>
      </c>
      <c r="F86" s="1113">
        <f>F87+F112</f>
        <v>0</v>
      </c>
      <c r="G86" s="1113">
        <f>G87+G112</f>
        <v>0</v>
      </c>
      <c r="H86" s="1113">
        <f>H87+H112+H111+H118</f>
        <v>0</v>
      </c>
      <c r="I86" s="1113">
        <f>I87+I112+I111+I118</f>
        <v>0</v>
      </c>
      <c r="J86" s="1113">
        <f t="shared" si="25"/>
        <v>0</v>
      </c>
      <c r="K86" s="1113">
        <f t="shared" si="26"/>
        <v>0</v>
      </c>
    </row>
    <row r="87" spans="1:11" ht="45" hidden="1" x14ac:dyDescent="0.3">
      <c r="A87" s="943" t="s">
        <v>3376</v>
      </c>
      <c r="B87" s="972" t="s">
        <v>3021</v>
      </c>
      <c r="C87" s="945" t="s">
        <v>5237</v>
      </c>
      <c r="D87" s="946">
        <f>SUM(D88:D103)+D104+D107+D111+D110</f>
        <v>0</v>
      </c>
      <c r="E87" s="946">
        <f>SUM(E88:E103)+E104+E107+E111+E110</f>
        <v>0</v>
      </c>
      <c r="F87" s="946">
        <f>SUM(F88:F103)+F104+F107+F111+F110</f>
        <v>0</v>
      </c>
      <c r="G87" s="946">
        <f>SUM(G88:G103)+G104+G107+G111+G110</f>
        <v>0</v>
      </c>
      <c r="H87" s="946">
        <f>VLOOKUP(B87,NUHM!A87:P326,15,0)</f>
        <v>0</v>
      </c>
      <c r="I87" s="946">
        <f>VLOOKUP(B87,NUHM!A87:P329,16,0)</f>
        <v>0</v>
      </c>
      <c r="J87" s="1152">
        <f t="shared" si="25"/>
        <v>0</v>
      </c>
      <c r="K87" s="1152">
        <f t="shared" si="26"/>
        <v>0</v>
      </c>
    </row>
    <row r="88" spans="1:11" hidden="1" x14ac:dyDescent="0.3">
      <c r="A88" s="947" t="s">
        <v>5120</v>
      </c>
      <c r="B88" s="945"/>
      <c r="C88" s="945" t="s">
        <v>316</v>
      </c>
      <c r="D88" s="946">
        <f>VLOOKUP(A88,'NRHM-RCH Flexible Pool, NDCPs'!A34:Q1780,16,0)</f>
        <v>0</v>
      </c>
      <c r="E88" s="946">
        <f>VLOOKUP(A88,'NRHM-RCH Flexible Pool, NDCPs'!A34:Q1780,17,0)</f>
        <v>0</v>
      </c>
      <c r="F88" s="948"/>
      <c r="G88" s="948"/>
      <c r="H88" s="948"/>
      <c r="I88" s="948"/>
      <c r="J88" s="1152">
        <f t="shared" si="25"/>
        <v>0</v>
      </c>
      <c r="K88" s="1152">
        <f t="shared" si="26"/>
        <v>0</v>
      </c>
    </row>
    <row r="89" spans="1:11" hidden="1" x14ac:dyDescent="0.3">
      <c r="A89" s="947" t="s">
        <v>2138</v>
      </c>
      <c r="B89" s="945"/>
      <c r="C89" s="945" t="s">
        <v>317</v>
      </c>
      <c r="D89" s="946">
        <f>VLOOKUP(A89,'NRHM-RCH Flexible Pool, NDCPs'!A35:Q1781,16,0)</f>
        <v>0</v>
      </c>
      <c r="E89" s="946">
        <f>VLOOKUP(A89,'NRHM-RCH Flexible Pool, NDCPs'!A35:Q1781,17,0)</f>
        <v>0</v>
      </c>
      <c r="F89" s="948"/>
      <c r="G89" s="948"/>
      <c r="H89" s="948"/>
      <c r="I89" s="948"/>
      <c r="J89" s="1152">
        <f t="shared" si="25"/>
        <v>0</v>
      </c>
      <c r="K89" s="1152">
        <f t="shared" si="26"/>
        <v>0</v>
      </c>
    </row>
    <row r="90" spans="1:11" hidden="1" x14ac:dyDescent="0.3">
      <c r="A90" s="947" t="s">
        <v>2139</v>
      </c>
      <c r="B90" s="945"/>
      <c r="C90" s="945" t="s">
        <v>318</v>
      </c>
      <c r="D90" s="946">
        <f>VLOOKUP(A90,'NRHM-RCH Flexible Pool, NDCPs'!A36:Q1782,16,0)</f>
        <v>0</v>
      </c>
      <c r="E90" s="946">
        <f>VLOOKUP(A90,'NRHM-RCH Flexible Pool, NDCPs'!A36:Q1782,17,0)</f>
        <v>0</v>
      </c>
      <c r="F90" s="948"/>
      <c r="G90" s="948"/>
      <c r="H90" s="948"/>
      <c r="I90" s="948"/>
      <c r="J90" s="1152">
        <f t="shared" si="25"/>
        <v>0</v>
      </c>
      <c r="K90" s="1152">
        <f t="shared" si="26"/>
        <v>0</v>
      </c>
    </row>
    <row r="91" spans="1:11" hidden="1" x14ac:dyDescent="0.3">
      <c r="A91" s="947" t="s">
        <v>2140</v>
      </c>
      <c r="B91" s="945"/>
      <c r="C91" s="945" t="s">
        <v>841</v>
      </c>
      <c r="D91" s="946">
        <f>VLOOKUP(A91,'NRHM-RCH Flexible Pool, NDCPs'!A37:Q1783,16,0)</f>
        <v>0</v>
      </c>
      <c r="E91" s="946">
        <f>VLOOKUP(A91,'NRHM-RCH Flexible Pool, NDCPs'!A37:Q1783,17,0)</f>
        <v>0</v>
      </c>
      <c r="F91" s="948"/>
      <c r="G91" s="948"/>
      <c r="H91" s="948"/>
      <c r="I91" s="948"/>
      <c r="J91" s="1152">
        <f t="shared" si="25"/>
        <v>0</v>
      </c>
      <c r="K91" s="1152">
        <f t="shared" si="26"/>
        <v>0</v>
      </c>
    </row>
    <row r="92" spans="1:11" hidden="1" x14ac:dyDescent="0.3">
      <c r="A92" s="947" t="s">
        <v>2524</v>
      </c>
      <c r="B92" s="945"/>
      <c r="C92" s="945" t="s">
        <v>2525</v>
      </c>
      <c r="D92" s="946">
        <f>VLOOKUP(A92,'NRHM-RCH Flexible Pool, NDCPs'!A38:Q1784,16,0)</f>
        <v>0</v>
      </c>
      <c r="E92" s="946">
        <f>VLOOKUP(A92,'NRHM-RCH Flexible Pool, NDCPs'!A38:Q1784,17,0)</f>
        <v>0</v>
      </c>
      <c r="F92" s="948"/>
      <c r="G92" s="948"/>
      <c r="H92" s="948"/>
      <c r="I92" s="948"/>
      <c r="J92" s="1152">
        <f t="shared" si="25"/>
        <v>0</v>
      </c>
      <c r="K92" s="1152">
        <f t="shared" si="26"/>
        <v>0</v>
      </c>
    </row>
    <row r="93" spans="1:11" hidden="1" x14ac:dyDescent="0.3">
      <c r="A93" s="947" t="s">
        <v>2526</v>
      </c>
      <c r="B93" s="945"/>
      <c r="C93" s="945" t="s">
        <v>2158</v>
      </c>
      <c r="D93" s="946">
        <f>VLOOKUP(A93,'NRHM-RCH Flexible Pool, NDCPs'!A91:Q1874,16,0)</f>
        <v>0</v>
      </c>
      <c r="E93" s="946">
        <f>VLOOKUP(A93,'NRHM-RCH Flexible Pool, NDCPs'!A91:Q1874,17,0)</f>
        <v>0</v>
      </c>
      <c r="F93" s="948"/>
      <c r="G93" s="948"/>
      <c r="H93" s="948"/>
      <c r="I93" s="948"/>
      <c r="J93" s="1152">
        <f t="shared" si="25"/>
        <v>0</v>
      </c>
      <c r="K93" s="1152">
        <f t="shared" si="26"/>
        <v>0</v>
      </c>
    </row>
    <row r="94" spans="1:11" ht="30" hidden="1" x14ac:dyDescent="0.3">
      <c r="A94" s="947" t="s">
        <v>1770</v>
      </c>
      <c r="B94" s="945"/>
      <c r="C94" s="945" t="s">
        <v>3377</v>
      </c>
      <c r="D94" s="946">
        <f>VLOOKUP(A94,'NRHM-RCH Flexible Pool, NDCPs'!A92:Q1875,16,0)</f>
        <v>0</v>
      </c>
      <c r="E94" s="946">
        <f>VLOOKUP(A94,'NRHM-RCH Flexible Pool, NDCPs'!A92:Q1875,17,0)</f>
        <v>0</v>
      </c>
      <c r="F94" s="948"/>
      <c r="G94" s="948"/>
      <c r="H94" s="948"/>
      <c r="I94" s="948"/>
      <c r="J94" s="1152">
        <f t="shared" si="25"/>
        <v>0</v>
      </c>
      <c r="K94" s="1152">
        <f t="shared" si="26"/>
        <v>0</v>
      </c>
    </row>
    <row r="95" spans="1:11" ht="30" hidden="1" x14ac:dyDescent="0.3">
      <c r="A95" s="947" t="s">
        <v>2969</v>
      </c>
      <c r="B95" s="952"/>
      <c r="C95" s="949" t="s">
        <v>4471</v>
      </c>
      <c r="D95" s="946"/>
      <c r="E95" s="946"/>
      <c r="F95" s="948">
        <f>VLOOKUP(A95,NCDs!A62:Q280,16,0)</f>
        <v>0</v>
      </c>
      <c r="G95" s="948">
        <f>VLOOKUP(A95,NCDs!A62:Q280,17,0)</f>
        <v>0</v>
      </c>
      <c r="H95" s="948"/>
      <c r="I95" s="948"/>
      <c r="J95" s="1152">
        <f t="shared" si="25"/>
        <v>0</v>
      </c>
      <c r="K95" s="1152">
        <f t="shared" si="26"/>
        <v>0</v>
      </c>
    </row>
    <row r="96" spans="1:11" ht="30" hidden="1" x14ac:dyDescent="0.3">
      <c r="A96" s="947" t="s">
        <v>2970</v>
      </c>
      <c r="B96" s="952"/>
      <c r="C96" s="949" t="s">
        <v>5121</v>
      </c>
      <c r="D96" s="946"/>
      <c r="E96" s="946"/>
      <c r="F96" s="948">
        <f>VLOOKUP(A96,NCDs!A63:Q281,16,0)</f>
        <v>0</v>
      </c>
      <c r="G96" s="948">
        <f>VLOOKUP(A96,NCDs!A63:Q281,17,0)</f>
        <v>0</v>
      </c>
      <c r="H96" s="948"/>
      <c r="I96" s="948"/>
      <c r="J96" s="1152">
        <f t="shared" si="25"/>
        <v>0</v>
      </c>
      <c r="K96" s="1152">
        <f t="shared" si="26"/>
        <v>0</v>
      </c>
    </row>
    <row r="97" spans="1:11" hidden="1" x14ac:dyDescent="0.3">
      <c r="A97" s="947" t="s">
        <v>2973</v>
      </c>
      <c r="B97" s="952"/>
      <c r="C97" s="949" t="s">
        <v>2972</v>
      </c>
      <c r="D97" s="946"/>
      <c r="E97" s="946"/>
      <c r="F97" s="948">
        <f>VLOOKUP(A97,NCDs!A64:Q282,16,0)</f>
        <v>0</v>
      </c>
      <c r="G97" s="948">
        <f>VLOOKUP(A97,NCDs!A64:Q282,17,0)</f>
        <v>0</v>
      </c>
      <c r="H97" s="948"/>
      <c r="I97" s="948"/>
      <c r="J97" s="1152">
        <f t="shared" si="25"/>
        <v>0</v>
      </c>
      <c r="K97" s="1152">
        <f t="shared" si="26"/>
        <v>0</v>
      </c>
    </row>
    <row r="98" spans="1:11" ht="30" hidden="1" x14ac:dyDescent="0.3">
      <c r="A98" s="947" t="s">
        <v>2974</v>
      </c>
      <c r="B98" s="952"/>
      <c r="C98" s="949" t="s">
        <v>2975</v>
      </c>
      <c r="D98" s="946"/>
      <c r="E98" s="946"/>
      <c r="F98" s="948">
        <f>VLOOKUP(A98,NCDs!A65:Q283,16,0)</f>
        <v>0</v>
      </c>
      <c r="G98" s="948">
        <f>VLOOKUP(A98,NCDs!A65:Q283,17,0)</f>
        <v>0</v>
      </c>
      <c r="H98" s="948"/>
      <c r="I98" s="948"/>
      <c r="J98" s="1152">
        <f t="shared" si="25"/>
        <v>0</v>
      </c>
      <c r="K98" s="1152">
        <f t="shared" si="26"/>
        <v>0</v>
      </c>
    </row>
    <row r="99" spans="1:11" ht="30" hidden="1" x14ac:dyDescent="0.3">
      <c r="A99" s="947" t="s">
        <v>2949</v>
      </c>
      <c r="B99" s="952"/>
      <c r="C99" s="949" t="s">
        <v>3378</v>
      </c>
      <c r="D99" s="946">
        <f>VLOOKUP(A99,'NRHM-RCH Flexible Pool, NDCPs'!A97:Q1880,16,0)</f>
        <v>0</v>
      </c>
      <c r="E99" s="946">
        <f>VLOOKUP(A99,'NRHM-RCH Flexible Pool, NDCPs'!A97:Q1880,17,0)</f>
        <v>0</v>
      </c>
      <c r="F99" s="948"/>
      <c r="G99" s="948"/>
      <c r="H99" s="948"/>
      <c r="I99" s="948"/>
      <c r="J99" s="1152">
        <f t="shared" si="25"/>
        <v>0</v>
      </c>
      <c r="K99" s="1152">
        <f t="shared" si="26"/>
        <v>0</v>
      </c>
    </row>
    <row r="100" spans="1:11" hidden="1" x14ac:dyDescent="0.3">
      <c r="A100" s="947" t="s">
        <v>3272</v>
      </c>
      <c r="B100" s="952"/>
      <c r="C100" s="949" t="s">
        <v>5122</v>
      </c>
      <c r="D100" s="946">
        <f>VLOOKUP(A100,'NRHM-RCH Flexible Pool, NDCPs'!A46:Q1792,16,0)</f>
        <v>0</v>
      </c>
      <c r="E100" s="946">
        <f>VLOOKUP(A100,'NRHM-RCH Flexible Pool, NDCPs'!A46:Q1792,17,0)</f>
        <v>0</v>
      </c>
      <c r="F100" s="948"/>
      <c r="G100" s="948"/>
      <c r="H100" s="948"/>
      <c r="I100" s="948"/>
      <c r="J100" s="1152">
        <f t="shared" si="25"/>
        <v>0</v>
      </c>
      <c r="K100" s="1152">
        <f t="shared" si="26"/>
        <v>0</v>
      </c>
    </row>
    <row r="101" spans="1:11" hidden="1" x14ac:dyDescent="0.3">
      <c r="A101" s="947" t="s">
        <v>3824</v>
      </c>
      <c r="B101" s="952"/>
      <c r="C101" s="949" t="s">
        <v>5123</v>
      </c>
      <c r="D101" s="946">
        <f>VLOOKUP(A101,'NRHM-RCH Flexible Pool, NDCPs'!A47:Q1793,16,0)</f>
        <v>0</v>
      </c>
      <c r="E101" s="946">
        <f>VLOOKUP(A101,'NRHM-RCH Flexible Pool, NDCPs'!A47:Q1793,17,0)</f>
        <v>0</v>
      </c>
      <c r="F101" s="948"/>
      <c r="G101" s="948"/>
      <c r="H101" s="948"/>
      <c r="I101" s="948"/>
      <c r="J101" s="1152">
        <f t="shared" si="25"/>
        <v>0</v>
      </c>
      <c r="K101" s="1152">
        <f t="shared" si="26"/>
        <v>0</v>
      </c>
    </row>
    <row r="102" spans="1:11" hidden="1" x14ac:dyDescent="0.3">
      <c r="A102" s="947" t="s">
        <v>3826</v>
      </c>
      <c r="B102" s="952"/>
      <c r="C102" s="949" t="s">
        <v>5124</v>
      </c>
      <c r="D102" s="946">
        <f>VLOOKUP(A102,'NRHM-RCH Flexible Pool, NDCPs'!A48:Q1794,16,0)</f>
        <v>0</v>
      </c>
      <c r="E102" s="946">
        <f>VLOOKUP(A102,'NRHM-RCH Flexible Pool, NDCPs'!A48:Q1794,17,0)</f>
        <v>0</v>
      </c>
      <c r="F102" s="948"/>
      <c r="G102" s="948"/>
      <c r="H102" s="948"/>
      <c r="I102" s="948"/>
      <c r="J102" s="1152">
        <f t="shared" si="25"/>
        <v>0</v>
      </c>
      <c r="K102" s="1152">
        <f t="shared" si="26"/>
        <v>0</v>
      </c>
    </row>
    <row r="103" spans="1:11" ht="30" hidden="1" x14ac:dyDescent="0.3">
      <c r="A103" s="947" t="s">
        <v>3830</v>
      </c>
      <c r="B103" s="952"/>
      <c r="C103" s="949" t="s">
        <v>3831</v>
      </c>
      <c r="D103" s="946">
        <f>VLOOKUP(A103,'NRHM-RCH Flexible Pool, NDCPs'!A49:Q1795,16,0)</f>
        <v>0</v>
      </c>
      <c r="E103" s="946">
        <f>VLOOKUP(A103,'NRHM-RCH Flexible Pool, NDCPs'!A49:Q1795,17,0)</f>
        <v>0</v>
      </c>
      <c r="F103" s="948"/>
      <c r="G103" s="948"/>
      <c r="H103" s="948"/>
      <c r="I103" s="948"/>
      <c r="J103" s="1152">
        <f t="shared" si="25"/>
        <v>0</v>
      </c>
      <c r="K103" s="1152">
        <f t="shared" si="26"/>
        <v>0</v>
      </c>
    </row>
    <row r="104" spans="1:11" hidden="1" x14ac:dyDescent="0.3">
      <c r="A104" s="947" t="s">
        <v>5125</v>
      </c>
      <c r="B104" s="949"/>
      <c r="C104" s="949" t="s">
        <v>5126</v>
      </c>
      <c r="D104" s="946">
        <f t="shared" ref="D104:K104" si="27">D105+D106</f>
        <v>0</v>
      </c>
      <c r="E104" s="946">
        <f t="shared" si="27"/>
        <v>0</v>
      </c>
      <c r="F104" s="946">
        <f t="shared" si="27"/>
        <v>0</v>
      </c>
      <c r="G104" s="946">
        <f t="shared" si="27"/>
        <v>0</v>
      </c>
      <c r="H104" s="946">
        <f t="shared" si="27"/>
        <v>0</v>
      </c>
      <c r="I104" s="946">
        <f t="shared" si="27"/>
        <v>0</v>
      </c>
      <c r="J104" s="1151">
        <f t="shared" si="27"/>
        <v>0</v>
      </c>
      <c r="K104" s="1151">
        <f t="shared" si="27"/>
        <v>0</v>
      </c>
    </row>
    <row r="105" spans="1:11" ht="60" hidden="1" x14ac:dyDescent="0.3">
      <c r="A105" s="947" t="s">
        <v>3832</v>
      </c>
      <c r="B105" s="952"/>
      <c r="C105" s="949" t="s">
        <v>3833</v>
      </c>
      <c r="D105" s="946">
        <f>VLOOKUP(A105,'NRHM-RCH Flexible Pool, NDCPs'!A51:Q1797,16,0)</f>
        <v>0</v>
      </c>
      <c r="E105" s="946">
        <f>VLOOKUP(A105,'NRHM-RCH Flexible Pool, NDCPs'!A51:Q1797,17,0)</f>
        <v>0</v>
      </c>
      <c r="F105" s="948"/>
      <c r="G105" s="948"/>
      <c r="H105" s="948"/>
      <c r="I105" s="948"/>
      <c r="J105" s="1152">
        <f>+D105+F105+H105</f>
        <v>0</v>
      </c>
      <c r="K105" s="1152">
        <f>+E105+G105+I105</f>
        <v>0</v>
      </c>
    </row>
    <row r="106" spans="1:11" hidden="1" x14ac:dyDescent="0.3">
      <c r="A106" s="947" t="s">
        <v>3834</v>
      </c>
      <c r="B106" s="952"/>
      <c r="C106" s="949" t="s">
        <v>3835</v>
      </c>
      <c r="D106" s="946">
        <f>VLOOKUP(A106,'NRHM-RCH Flexible Pool, NDCPs'!A52:Q1798,16,0)</f>
        <v>0</v>
      </c>
      <c r="E106" s="946">
        <f>VLOOKUP(A106,'NRHM-RCH Flexible Pool, NDCPs'!A52:Q1798,17,0)</f>
        <v>0</v>
      </c>
      <c r="F106" s="948"/>
      <c r="G106" s="948"/>
      <c r="H106" s="948"/>
      <c r="I106" s="948"/>
      <c r="J106" s="1152">
        <f>+D106+F106+H106</f>
        <v>0</v>
      </c>
      <c r="K106" s="1152">
        <f>+E106+G106+I106</f>
        <v>0</v>
      </c>
    </row>
    <row r="107" spans="1:11" hidden="1" x14ac:dyDescent="0.3">
      <c r="A107" s="947" t="s">
        <v>5127</v>
      </c>
      <c r="B107" s="949"/>
      <c r="C107" s="949" t="s">
        <v>5128</v>
      </c>
      <c r="D107" s="946">
        <f t="shared" ref="D107:K107" si="28">D108+D109</f>
        <v>0</v>
      </c>
      <c r="E107" s="946">
        <f t="shared" si="28"/>
        <v>0</v>
      </c>
      <c r="F107" s="946">
        <f t="shared" si="28"/>
        <v>0</v>
      </c>
      <c r="G107" s="946">
        <f t="shared" si="28"/>
        <v>0</v>
      </c>
      <c r="H107" s="946">
        <f t="shared" si="28"/>
        <v>0</v>
      </c>
      <c r="I107" s="946">
        <f t="shared" si="28"/>
        <v>0</v>
      </c>
      <c r="J107" s="1151">
        <f t="shared" si="28"/>
        <v>0</v>
      </c>
      <c r="K107" s="1151">
        <f t="shared" si="28"/>
        <v>0</v>
      </c>
    </row>
    <row r="108" spans="1:11" hidden="1" x14ac:dyDescent="0.3">
      <c r="A108" s="947" t="s">
        <v>4458</v>
      </c>
      <c r="B108" s="952"/>
      <c r="C108" s="949" t="s">
        <v>3836</v>
      </c>
      <c r="D108" s="946">
        <f>VLOOKUP(A108,'NRHM-RCH Flexible Pool, NDCPs'!A54:Q1800,16,0)</f>
        <v>0</v>
      </c>
      <c r="E108" s="946">
        <f>VLOOKUP(A108,'NRHM-RCH Flexible Pool, NDCPs'!A54:Q1800,17,0)</f>
        <v>0</v>
      </c>
      <c r="F108" s="948"/>
      <c r="G108" s="948"/>
      <c r="H108" s="948"/>
      <c r="I108" s="948"/>
      <c r="J108" s="1152">
        <f t="shared" ref="J108:K111" si="29">+D108+F108+H108</f>
        <v>0</v>
      </c>
      <c r="K108" s="1152">
        <f t="shared" si="29"/>
        <v>0</v>
      </c>
    </row>
    <row r="109" spans="1:11" hidden="1" x14ac:dyDescent="0.3">
      <c r="A109" s="947" t="s">
        <v>4459</v>
      </c>
      <c r="B109" s="952"/>
      <c r="C109" s="949" t="s">
        <v>3835</v>
      </c>
      <c r="D109" s="946">
        <f>VLOOKUP(A109,'NRHM-RCH Flexible Pool, NDCPs'!A55:Q1801,16,0)</f>
        <v>0</v>
      </c>
      <c r="E109" s="946">
        <f>VLOOKUP(A109,'NRHM-RCH Flexible Pool, NDCPs'!A55:Q1801,17,0)</f>
        <v>0</v>
      </c>
      <c r="F109" s="948"/>
      <c r="G109" s="948"/>
      <c r="H109" s="948"/>
      <c r="I109" s="948"/>
      <c r="J109" s="1152">
        <f t="shared" si="29"/>
        <v>0</v>
      </c>
      <c r="K109" s="1152">
        <f t="shared" si="29"/>
        <v>0</v>
      </c>
    </row>
    <row r="110" spans="1:11" ht="30" hidden="1" x14ac:dyDescent="0.3">
      <c r="A110" s="947" t="s">
        <v>3841</v>
      </c>
      <c r="B110" s="952"/>
      <c r="C110" s="1030" t="s">
        <v>4406</v>
      </c>
      <c r="D110" s="946">
        <f>VLOOKUP(A110,'NRHM-RCH Flexible Pool, NDCPs'!A56:Q1802,16,0)</f>
        <v>0</v>
      </c>
      <c r="E110" s="946">
        <f>VLOOKUP(A110,'NRHM-RCH Flexible Pool, NDCPs'!A56:Q1802,17,0)</f>
        <v>0</v>
      </c>
      <c r="F110" s="948"/>
      <c r="G110" s="948"/>
      <c r="H110" s="948"/>
      <c r="I110" s="948"/>
      <c r="J110" s="1152">
        <f t="shared" si="29"/>
        <v>0</v>
      </c>
      <c r="K110" s="1152">
        <f t="shared" si="29"/>
        <v>0</v>
      </c>
    </row>
    <row r="111" spans="1:11" hidden="1" x14ac:dyDescent="0.3">
      <c r="A111" s="947" t="s">
        <v>4472</v>
      </c>
      <c r="B111" s="972" t="s">
        <v>3024</v>
      </c>
      <c r="C111" s="949" t="s">
        <v>2330</v>
      </c>
      <c r="D111" s="946">
        <f>VLOOKUP(A111,'NRHM-RCH Flexible Pool, NDCPs'!A57:Q1803,16,0)</f>
        <v>0</v>
      </c>
      <c r="E111" s="946">
        <f>VLOOKUP(A111,'NRHM-RCH Flexible Pool, NDCPs'!A57:Q1803,17,0)</f>
        <v>0</v>
      </c>
      <c r="F111" s="948"/>
      <c r="G111" s="948"/>
      <c r="H111" s="946">
        <f>VLOOKUP(B111,NUHM!A12:P251,15,0)</f>
        <v>0</v>
      </c>
      <c r="I111" s="946">
        <f>VLOOKUP(B111,NUHM!A12:P251,16,0)</f>
        <v>0</v>
      </c>
      <c r="J111" s="1152">
        <f t="shared" si="29"/>
        <v>0</v>
      </c>
      <c r="K111" s="1152">
        <f t="shared" si="29"/>
        <v>0</v>
      </c>
    </row>
    <row r="112" spans="1:11" hidden="1" x14ac:dyDescent="0.3">
      <c r="A112" s="943" t="s">
        <v>3379</v>
      </c>
      <c r="B112" s="972" t="s">
        <v>3022</v>
      </c>
      <c r="C112" s="945" t="s">
        <v>3380</v>
      </c>
      <c r="D112" s="946">
        <f>SUM(D113:D118)</f>
        <v>0</v>
      </c>
      <c r="E112" s="946">
        <f>SUM(E113:E118)</f>
        <v>0</v>
      </c>
      <c r="F112" s="946">
        <f>SUM(F113:F118)</f>
        <v>0</v>
      </c>
      <c r="G112" s="946">
        <f>SUM(G113:G118)</f>
        <v>0</v>
      </c>
      <c r="H112" s="946">
        <f>VLOOKUP(B112,NUHM!A13:P252,15,0)</f>
        <v>0</v>
      </c>
      <c r="I112" s="946">
        <f>VLOOKUP(B112,NUHM!A13:P252,16,0)</f>
        <v>0</v>
      </c>
      <c r="J112" s="1151">
        <f>SUM(J113:J118)</f>
        <v>0</v>
      </c>
      <c r="K112" s="1151">
        <f>SUM(K113:K118)</f>
        <v>0</v>
      </c>
    </row>
    <row r="113" spans="1:11" ht="30" hidden="1" x14ac:dyDescent="0.3">
      <c r="A113" s="947" t="s">
        <v>1931</v>
      </c>
      <c r="B113" s="945"/>
      <c r="C113" s="953" t="s">
        <v>3382</v>
      </c>
      <c r="D113" s="946">
        <f>VLOOKUP(A113,'NRHM-RCH Flexible Pool, NDCPs'!A59:Q1805,16,0)</f>
        <v>0</v>
      </c>
      <c r="E113" s="946">
        <f>VLOOKUP(A113,'NRHM-RCH Flexible Pool, NDCPs'!A59:Q1805,17,0)</f>
        <v>0</v>
      </c>
      <c r="F113" s="948"/>
      <c r="G113" s="948"/>
      <c r="H113" s="948"/>
      <c r="I113" s="948"/>
      <c r="J113" s="1152">
        <f t="shared" ref="J113:K118" si="30">+D113+F113+H113</f>
        <v>0</v>
      </c>
      <c r="K113" s="1152">
        <f t="shared" si="30"/>
        <v>0</v>
      </c>
    </row>
    <row r="114" spans="1:11" ht="30" hidden="1" x14ac:dyDescent="0.3">
      <c r="A114" s="947" t="s">
        <v>1936</v>
      </c>
      <c r="B114" s="945"/>
      <c r="C114" s="945" t="s">
        <v>5129</v>
      </c>
      <c r="D114" s="946">
        <f>VLOOKUP(A114,'NRHM-RCH Flexible Pool, NDCPs'!A60:Q1806,16,0)</f>
        <v>0</v>
      </c>
      <c r="E114" s="946">
        <f>VLOOKUP(A114,'NRHM-RCH Flexible Pool, NDCPs'!A60:Q1806,17,0)</f>
        <v>0</v>
      </c>
      <c r="F114" s="948"/>
      <c r="G114" s="948"/>
      <c r="H114" s="948"/>
      <c r="I114" s="948"/>
      <c r="J114" s="1152">
        <f t="shared" si="30"/>
        <v>0</v>
      </c>
      <c r="K114" s="1152">
        <f t="shared" si="30"/>
        <v>0</v>
      </c>
    </row>
    <row r="115" spans="1:11" ht="30" hidden="1" x14ac:dyDescent="0.3">
      <c r="A115" s="947" t="s">
        <v>1937</v>
      </c>
      <c r="B115" s="945"/>
      <c r="C115" s="945" t="s">
        <v>5130</v>
      </c>
      <c r="D115" s="946">
        <f>VLOOKUP(A115,'NRHM-RCH Flexible Pool, NDCPs'!A61:Q1807,16,0)</f>
        <v>0</v>
      </c>
      <c r="E115" s="946">
        <f>VLOOKUP(A115,'NRHM-RCH Flexible Pool, NDCPs'!A61:Q1807,17,0)</f>
        <v>0</v>
      </c>
      <c r="F115" s="948"/>
      <c r="G115" s="948"/>
      <c r="H115" s="948"/>
      <c r="I115" s="948"/>
      <c r="J115" s="1152">
        <f t="shared" si="30"/>
        <v>0</v>
      </c>
      <c r="K115" s="1152">
        <f t="shared" si="30"/>
        <v>0</v>
      </c>
    </row>
    <row r="116" spans="1:11" ht="30" hidden="1" x14ac:dyDescent="0.3">
      <c r="A116" s="947" t="s">
        <v>2036</v>
      </c>
      <c r="B116" s="945"/>
      <c r="C116" s="945" t="s">
        <v>3387</v>
      </c>
      <c r="D116" s="946">
        <f>VLOOKUP(A116,'NRHM-RCH Flexible Pool, NDCPs'!A62:Q1808,16,0)</f>
        <v>0</v>
      </c>
      <c r="E116" s="946">
        <f>VLOOKUP(A116,'NRHM-RCH Flexible Pool, NDCPs'!A62:Q1808,17,0)</f>
        <v>0</v>
      </c>
      <c r="F116" s="948"/>
      <c r="G116" s="948"/>
      <c r="H116" s="948"/>
      <c r="I116" s="948"/>
      <c r="J116" s="1152">
        <f t="shared" si="30"/>
        <v>0</v>
      </c>
      <c r="K116" s="1152">
        <f t="shared" si="30"/>
        <v>0</v>
      </c>
    </row>
    <row r="117" spans="1:11" ht="30" hidden="1" x14ac:dyDescent="0.3">
      <c r="A117" s="947" t="s">
        <v>1938</v>
      </c>
      <c r="B117" s="945"/>
      <c r="C117" s="945" t="s">
        <v>3389</v>
      </c>
      <c r="D117" s="946">
        <f>VLOOKUP(A117,'NRHM-RCH Flexible Pool, NDCPs'!A63:Q1809,16,0)</f>
        <v>0</v>
      </c>
      <c r="E117" s="946">
        <f>VLOOKUP(A117,'NRHM-RCH Flexible Pool, NDCPs'!A63:Q1809,17,0)</f>
        <v>0</v>
      </c>
      <c r="F117" s="948"/>
      <c r="G117" s="948"/>
      <c r="H117" s="948"/>
      <c r="I117" s="948"/>
      <c r="J117" s="1152">
        <f t="shared" si="30"/>
        <v>0</v>
      </c>
      <c r="K117" s="1152">
        <f t="shared" si="30"/>
        <v>0</v>
      </c>
    </row>
    <row r="118" spans="1:11" hidden="1" x14ac:dyDescent="0.3">
      <c r="A118" s="947" t="s">
        <v>2899</v>
      </c>
      <c r="B118" s="972" t="s">
        <v>3023</v>
      </c>
      <c r="C118" s="949" t="s">
        <v>2330</v>
      </c>
      <c r="D118" s="946">
        <f>VLOOKUP(A118,'NRHM-RCH Flexible Pool, NDCPs'!A64:Q1810,16,0)</f>
        <v>0</v>
      </c>
      <c r="E118" s="946">
        <f>VLOOKUP(A118,'NRHM-RCH Flexible Pool, NDCPs'!A64:Q1810,17,0)</f>
        <v>0</v>
      </c>
      <c r="F118" s="948"/>
      <c r="G118" s="948"/>
      <c r="H118" s="946">
        <f>VLOOKUP(B118,NUHM!A19:P258,15,0)</f>
        <v>0</v>
      </c>
      <c r="I118" s="946">
        <f>VLOOKUP(B118,NUHM!A19:P258,16,0)</f>
        <v>0</v>
      </c>
      <c r="J118" s="1152">
        <f t="shared" si="30"/>
        <v>0</v>
      </c>
      <c r="K118" s="1152">
        <f t="shared" si="30"/>
        <v>0</v>
      </c>
    </row>
    <row r="119" spans="1:11" s="959" customFormat="1" ht="12.75" x14ac:dyDescent="0.2">
      <c r="A119" s="956">
        <v>2</v>
      </c>
      <c r="B119" s="957"/>
      <c r="C119" s="958" t="s">
        <v>3177</v>
      </c>
      <c r="D119" s="941">
        <f t="shared" ref="D119:K119" si="31">D120+D131+D143</f>
        <v>0</v>
      </c>
      <c r="E119" s="941">
        <f t="shared" si="31"/>
        <v>0</v>
      </c>
      <c r="F119" s="941">
        <f t="shared" si="31"/>
        <v>0</v>
      </c>
      <c r="G119" s="941">
        <f t="shared" si="31"/>
        <v>0</v>
      </c>
      <c r="H119" s="941">
        <f t="shared" si="31"/>
        <v>0</v>
      </c>
      <c r="I119" s="941">
        <f t="shared" si="31"/>
        <v>0</v>
      </c>
      <c r="J119" s="941">
        <f t="shared" si="31"/>
        <v>0</v>
      </c>
      <c r="K119" s="941">
        <f t="shared" si="31"/>
        <v>0</v>
      </c>
    </row>
    <row r="120" spans="1:11" s="1114" customFormat="1" x14ac:dyDescent="0.3">
      <c r="A120" s="1128">
        <v>2.1</v>
      </c>
      <c r="B120" s="1129"/>
      <c r="C120" s="1112" t="s">
        <v>3178</v>
      </c>
      <c r="D120" s="1113">
        <f t="shared" ref="D120:K120" si="32">D121+D124+D127</f>
        <v>0</v>
      </c>
      <c r="E120" s="1113">
        <f t="shared" si="32"/>
        <v>0</v>
      </c>
      <c r="F120" s="1113">
        <f t="shared" si="32"/>
        <v>0</v>
      </c>
      <c r="G120" s="1113">
        <f t="shared" si="32"/>
        <v>0</v>
      </c>
      <c r="H120" s="1113">
        <f t="shared" si="32"/>
        <v>0</v>
      </c>
      <c r="I120" s="1113">
        <f t="shared" si="32"/>
        <v>0</v>
      </c>
      <c r="J120" s="1113">
        <f t="shared" si="32"/>
        <v>0</v>
      </c>
      <c r="K120" s="1113">
        <f t="shared" si="32"/>
        <v>0</v>
      </c>
    </row>
    <row r="121" spans="1:11" hidden="1" x14ac:dyDescent="0.3">
      <c r="A121" s="962" t="s">
        <v>3390</v>
      </c>
      <c r="B121" s="972" t="s">
        <v>3025</v>
      </c>
      <c r="C121" s="945" t="s">
        <v>3391</v>
      </c>
      <c r="D121" s="946">
        <f>SUM(D122:D123)</f>
        <v>0</v>
      </c>
      <c r="E121" s="946">
        <f>SUM(E122:E123)</f>
        <v>0</v>
      </c>
      <c r="F121" s="946">
        <f>SUM(F122:F123)</f>
        <v>0</v>
      </c>
      <c r="G121" s="946">
        <f>SUM(G122:G123)</f>
        <v>0</v>
      </c>
      <c r="H121" s="946">
        <f>VLOOKUP(B121,NUHM!A22:P261,15,0)</f>
        <v>0</v>
      </c>
      <c r="I121" s="946">
        <f>VLOOKUP(B121,NUHM!A22:P261,16,0)</f>
        <v>0</v>
      </c>
      <c r="J121" s="1151">
        <f>SUM(J122:J123)</f>
        <v>0</v>
      </c>
      <c r="K121" s="1151">
        <f>SUM(K122:K123)</f>
        <v>0</v>
      </c>
    </row>
    <row r="122" spans="1:11" hidden="1" x14ac:dyDescent="0.3">
      <c r="A122" s="962" t="s">
        <v>1862</v>
      </c>
      <c r="B122" s="963"/>
      <c r="C122" s="945" t="s">
        <v>335</v>
      </c>
      <c r="D122" s="946">
        <f>VLOOKUP(A122,'NRHM-RCH Flexible Pool, NDCPs'!A68:Q1814,16,0)</f>
        <v>0</v>
      </c>
      <c r="E122" s="946">
        <f>VLOOKUP(A122,'NRHM-RCH Flexible Pool, NDCPs'!A68:Q1814,17,0)</f>
        <v>0</v>
      </c>
      <c r="F122" s="948"/>
      <c r="G122" s="948"/>
      <c r="H122" s="948"/>
      <c r="I122" s="948"/>
      <c r="J122" s="1152">
        <f>+D122+F122+H122</f>
        <v>0</v>
      </c>
      <c r="K122" s="1152">
        <f>+E122+G122+I122</f>
        <v>0</v>
      </c>
    </row>
    <row r="123" spans="1:11" hidden="1" x14ac:dyDescent="0.3">
      <c r="A123" s="962" t="s">
        <v>1863</v>
      </c>
      <c r="B123" s="963"/>
      <c r="C123" s="945" t="s">
        <v>336</v>
      </c>
      <c r="D123" s="946">
        <f>VLOOKUP(A123,'NRHM-RCH Flexible Pool, NDCPs'!A69:Q1815,16,0)</f>
        <v>0</v>
      </c>
      <c r="E123" s="946">
        <f>VLOOKUP(A123,'NRHM-RCH Flexible Pool, NDCPs'!A69:Q1815,17,0)</f>
        <v>0</v>
      </c>
      <c r="F123" s="948"/>
      <c r="G123" s="948"/>
      <c r="H123" s="948"/>
      <c r="I123" s="948"/>
      <c r="J123" s="1152">
        <f>+D123+F123+H123</f>
        <v>0</v>
      </c>
      <c r="K123" s="1152">
        <f>+E123+G123+I123</f>
        <v>0</v>
      </c>
    </row>
    <row r="124" spans="1:11" ht="30" hidden="1" x14ac:dyDescent="0.3">
      <c r="A124" s="962" t="s">
        <v>3392</v>
      </c>
      <c r="B124" s="972" t="s">
        <v>3026</v>
      </c>
      <c r="C124" s="945" t="s">
        <v>595</v>
      </c>
      <c r="D124" s="946">
        <f>SUM(D125:D126)</f>
        <v>0</v>
      </c>
      <c r="E124" s="946">
        <f>SUM(E125:E126)</f>
        <v>0</v>
      </c>
      <c r="F124" s="946">
        <f>SUM(F125:F126)</f>
        <v>0</v>
      </c>
      <c r="G124" s="946">
        <f>SUM(G125:G126)</f>
        <v>0</v>
      </c>
      <c r="H124" s="946">
        <f>VLOOKUP(B124,NUHM!A25:P264,15,0)</f>
        <v>0</v>
      </c>
      <c r="I124" s="946">
        <f>VLOOKUP(B124,NUHM!A25:P264,16,0)</f>
        <v>0</v>
      </c>
      <c r="J124" s="1151">
        <f>SUM(J125:J126)</f>
        <v>0</v>
      </c>
      <c r="K124" s="1151">
        <f>SUM(K125:K126)</f>
        <v>0</v>
      </c>
    </row>
    <row r="125" spans="1:11" hidden="1" x14ac:dyDescent="0.3">
      <c r="A125" s="962" t="s">
        <v>1866</v>
      </c>
      <c r="B125" s="961"/>
      <c r="C125" s="964" t="s">
        <v>335</v>
      </c>
      <c r="D125" s="946">
        <f>VLOOKUP(A125,'NRHM-RCH Flexible Pool, NDCPs'!A71:Q1817,16,0)</f>
        <v>0</v>
      </c>
      <c r="E125" s="946">
        <f>VLOOKUP(A125,'NRHM-RCH Flexible Pool, NDCPs'!A71:Q1817,17,0)</f>
        <v>0</v>
      </c>
      <c r="F125" s="948"/>
      <c r="G125" s="948"/>
      <c r="H125" s="948"/>
      <c r="I125" s="948"/>
      <c r="J125" s="1152">
        <f>+D125+F125+H125</f>
        <v>0</v>
      </c>
      <c r="K125" s="1152">
        <f>+E125+G125+I125</f>
        <v>0</v>
      </c>
    </row>
    <row r="126" spans="1:11" hidden="1" x14ac:dyDescent="0.3">
      <c r="A126" s="962" t="s">
        <v>1867</v>
      </c>
      <c r="B126" s="961"/>
      <c r="C126" s="964" t="s">
        <v>336</v>
      </c>
      <c r="D126" s="946">
        <f>VLOOKUP(A126,'NRHM-RCH Flexible Pool, NDCPs'!A72:Q1818,16,0)</f>
        <v>0</v>
      </c>
      <c r="E126" s="946">
        <f>VLOOKUP(A126,'NRHM-RCH Flexible Pool, NDCPs'!A72:Q1818,17,0)</f>
        <v>0</v>
      </c>
      <c r="F126" s="948"/>
      <c r="G126" s="948"/>
      <c r="H126" s="948"/>
      <c r="I126" s="948"/>
      <c r="J126" s="1152">
        <f>+D126+F126+H126</f>
        <v>0</v>
      </c>
      <c r="K126" s="1152">
        <f>+E126+G126+I126</f>
        <v>0</v>
      </c>
    </row>
    <row r="127" spans="1:11" hidden="1" x14ac:dyDescent="0.3">
      <c r="A127" s="962" t="s">
        <v>3393</v>
      </c>
      <c r="B127" s="961"/>
      <c r="C127" s="945" t="s">
        <v>3394</v>
      </c>
      <c r="D127" s="946">
        <f t="shared" ref="D127:K127" si="33">SUM(D128:D130)</f>
        <v>0</v>
      </c>
      <c r="E127" s="946">
        <f t="shared" si="33"/>
        <v>0</v>
      </c>
      <c r="F127" s="946">
        <f t="shared" si="33"/>
        <v>0</v>
      </c>
      <c r="G127" s="946">
        <f t="shared" si="33"/>
        <v>0</v>
      </c>
      <c r="H127" s="946">
        <f t="shared" si="33"/>
        <v>0</v>
      </c>
      <c r="I127" s="946">
        <f t="shared" si="33"/>
        <v>0</v>
      </c>
      <c r="J127" s="1151">
        <f t="shared" si="33"/>
        <v>0</v>
      </c>
      <c r="K127" s="1151">
        <f t="shared" si="33"/>
        <v>0</v>
      </c>
    </row>
    <row r="128" spans="1:11" ht="30" hidden="1" x14ac:dyDescent="0.3">
      <c r="A128" s="962" t="s">
        <v>1868</v>
      </c>
      <c r="B128" s="961"/>
      <c r="C128" s="945" t="s">
        <v>5131</v>
      </c>
      <c r="D128" s="946">
        <f>VLOOKUP(A128,'NRHM-RCH Flexible Pool, NDCPs'!A74:Q1820,16,0)</f>
        <v>0</v>
      </c>
      <c r="E128" s="946">
        <f>VLOOKUP(A128,'NRHM-RCH Flexible Pool, NDCPs'!A74:Q1820,17,0)</f>
        <v>0</v>
      </c>
      <c r="F128" s="948"/>
      <c r="G128" s="948"/>
      <c r="H128" s="948"/>
      <c r="I128" s="948"/>
      <c r="J128" s="1152">
        <f t="shared" ref="J128:K130" si="34">+D128+F128+H128</f>
        <v>0</v>
      </c>
      <c r="K128" s="1152">
        <f t="shared" si="34"/>
        <v>0</v>
      </c>
    </row>
    <row r="129" spans="1:11" hidden="1" x14ac:dyDescent="0.3">
      <c r="A129" s="962" t="s">
        <v>2108</v>
      </c>
      <c r="B129" s="963"/>
      <c r="C129" s="945" t="s">
        <v>3395</v>
      </c>
      <c r="D129" s="946"/>
      <c r="E129" s="946"/>
      <c r="F129" s="948">
        <f>VLOOKUP(A129,NCDs!A12:Q220,16,0)</f>
        <v>0</v>
      </c>
      <c r="G129" s="948">
        <f>VLOOKUP(A129,NCDs!A12:Q220,17,0)</f>
        <v>0</v>
      </c>
      <c r="H129" s="948"/>
      <c r="I129" s="948"/>
      <c r="J129" s="1152">
        <f t="shared" si="34"/>
        <v>0</v>
      </c>
      <c r="K129" s="1152">
        <f t="shared" si="34"/>
        <v>0</v>
      </c>
    </row>
    <row r="130" spans="1:11" hidden="1" x14ac:dyDescent="0.3">
      <c r="A130" s="962" t="s">
        <v>3265</v>
      </c>
      <c r="B130" s="972" t="s">
        <v>3284</v>
      </c>
      <c r="C130" s="945" t="s">
        <v>2330</v>
      </c>
      <c r="D130" s="946">
        <f>VLOOKUP(A130,'NRHM-RCH Flexible Pool, NDCPs'!A76:Q1822,16,0)</f>
        <v>0</v>
      </c>
      <c r="E130" s="946">
        <f>VLOOKUP(A130,'NRHM-RCH Flexible Pool, NDCPs'!A76:Q1822,17,0)</f>
        <v>0</v>
      </c>
      <c r="F130" s="948"/>
      <c r="G130" s="948"/>
      <c r="H130" s="946">
        <f>VLOOKUP(B130,NUHM!A31:P270,15,0)</f>
        <v>0</v>
      </c>
      <c r="I130" s="946">
        <f>VLOOKUP(B130,NUHM!A31:P270,16,0)</f>
        <v>0</v>
      </c>
      <c r="J130" s="1152">
        <f t="shared" si="34"/>
        <v>0</v>
      </c>
      <c r="K130" s="1152">
        <f t="shared" si="34"/>
        <v>0</v>
      </c>
    </row>
    <row r="131" spans="1:11" s="1114" customFormat="1" x14ac:dyDescent="0.3">
      <c r="A131" s="1128">
        <v>2.2000000000000002</v>
      </c>
      <c r="B131" s="1130"/>
      <c r="C131" s="1112" t="s">
        <v>3179</v>
      </c>
      <c r="D131" s="1113">
        <f t="shared" ref="D131:K131" si="35">SUM(D132:D142)</f>
        <v>0</v>
      </c>
      <c r="E131" s="1113">
        <f t="shared" si="35"/>
        <v>0</v>
      </c>
      <c r="F131" s="1113">
        <f t="shared" si="35"/>
        <v>0</v>
      </c>
      <c r="G131" s="1113">
        <f t="shared" si="35"/>
        <v>0</v>
      </c>
      <c r="H131" s="1113">
        <f t="shared" si="35"/>
        <v>0</v>
      </c>
      <c r="I131" s="1113">
        <f t="shared" si="35"/>
        <v>0</v>
      </c>
      <c r="J131" s="1113">
        <f t="shared" si="35"/>
        <v>0</v>
      </c>
      <c r="K131" s="1113">
        <f t="shared" si="35"/>
        <v>0</v>
      </c>
    </row>
    <row r="132" spans="1:11" ht="30" hidden="1" x14ac:dyDescent="0.3">
      <c r="A132" s="962" t="s">
        <v>1760</v>
      </c>
      <c r="B132" s="972" t="s">
        <v>3027</v>
      </c>
      <c r="C132" s="964" t="s">
        <v>598</v>
      </c>
      <c r="D132" s="946">
        <f>VLOOKUP(A132,'NRHM-RCH Flexible Pool, NDCPs'!A78:Q1824,16,0)</f>
        <v>0</v>
      </c>
      <c r="E132" s="946">
        <f>VLOOKUP(A132,'NRHM-RCH Flexible Pool, NDCPs'!A78:Q1824,17,0)</f>
        <v>0</v>
      </c>
      <c r="F132" s="948"/>
      <c r="G132" s="948"/>
      <c r="H132" s="946">
        <f>VLOOKUP(B132,NUHM!A33:P272,15,0)</f>
        <v>0</v>
      </c>
      <c r="I132" s="946">
        <f>VLOOKUP(B132,NUHM!A33:P272,16,0)</f>
        <v>0</v>
      </c>
      <c r="J132" s="1152">
        <f t="shared" ref="J132:J142" si="36">+D132+F132+H132</f>
        <v>0</v>
      </c>
      <c r="K132" s="1152">
        <f t="shared" ref="K132:K142" si="37">+E132+G132+I132</f>
        <v>0</v>
      </c>
    </row>
    <row r="133" spans="1:11" hidden="1" x14ac:dyDescent="0.3">
      <c r="A133" s="962" t="s">
        <v>2153</v>
      </c>
      <c r="B133" s="972" t="s">
        <v>3267</v>
      </c>
      <c r="C133" s="964" t="s">
        <v>2159</v>
      </c>
      <c r="D133" s="946">
        <f>VLOOKUP(A133,'NRHM-RCH Flexible Pool, NDCPs'!A79:Q1825,16,0)</f>
        <v>0</v>
      </c>
      <c r="E133" s="946">
        <f>VLOOKUP(A133,'NRHM-RCH Flexible Pool, NDCPs'!A79:Q1825,17,0)</f>
        <v>0</v>
      </c>
      <c r="F133" s="948"/>
      <c r="G133" s="948"/>
      <c r="H133" s="946">
        <f>VLOOKUP(B133,NUHM!A34:P273,15,0)</f>
        <v>0</v>
      </c>
      <c r="I133" s="946">
        <f>VLOOKUP(B133,NUHM!A34:P273,16,0)</f>
        <v>0</v>
      </c>
      <c r="J133" s="1152">
        <f t="shared" si="36"/>
        <v>0</v>
      </c>
      <c r="K133" s="1152">
        <f t="shared" si="37"/>
        <v>0</v>
      </c>
    </row>
    <row r="134" spans="1:11" hidden="1" x14ac:dyDescent="0.3">
      <c r="A134" s="962" t="s">
        <v>1769</v>
      </c>
      <c r="B134" s="961"/>
      <c r="C134" s="945" t="s">
        <v>3396</v>
      </c>
      <c r="D134" s="946">
        <f>VLOOKUP(A134,'NRHM-RCH Flexible Pool, NDCPs'!A80:Q1826,16,0)</f>
        <v>0</v>
      </c>
      <c r="E134" s="946">
        <f>VLOOKUP(A134,'NRHM-RCH Flexible Pool, NDCPs'!A80:Q1826,17,0)</f>
        <v>0</v>
      </c>
      <c r="F134" s="948"/>
      <c r="G134" s="948"/>
      <c r="H134" s="948"/>
      <c r="I134" s="948"/>
      <c r="J134" s="1152">
        <f t="shared" si="36"/>
        <v>0</v>
      </c>
      <c r="K134" s="1152">
        <f t="shared" si="37"/>
        <v>0</v>
      </c>
    </row>
    <row r="135" spans="1:11" ht="30" hidden="1" x14ac:dyDescent="0.3">
      <c r="A135" s="962" t="s">
        <v>2527</v>
      </c>
      <c r="B135" s="961"/>
      <c r="C135" s="945" t="s">
        <v>2528</v>
      </c>
      <c r="D135" s="946">
        <f>VLOOKUP(A135,'NRHM-RCH Flexible Pool, NDCPs'!A81:Q1827,16,0)</f>
        <v>0</v>
      </c>
      <c r="E135" s="946">
        <f>VLOOKUP(A135,'NRHM-RCH Flexible Pool, NDCPs'!A81:Q1827,17,0)</f>
        <v>0</v>
      </c>
      <c r="F135" s="948"/>
      <c r="G135" s="948"/>
      <c r="H135" s="948"/>
      <c r="I135" s="948"/>
      <c r="J135" s="1152">
        <f t="shared" si="36"/>
        <v>0</v>
      </c>
      <c r="K135" s="1152">
        <f t="shared" si="37"/>
        <v>0</v>
      </c>
    </row>
    <row r="136" spans="1:11" ht="45" hidden="1" x14ac:dyDescent="0.3">
      <c r="A136" s="962" t="s">
        <v>1869</v>
      </c>
      <c r="B136" s="961"/>
      <c r="C136" s="965" t="s">
        <v>3397</v>
      </c>
      <c r="D136" s="946">
        <f>VLOOKUP(A136,'NRHM-RCH Flexible Pool, NDCPs'!A82:Q1828,16,0)</f>
        <v>0</v>
      </c>
      <c r="E136" s="946">
        <f>VLOOKUP(A136,'NRHM-RCH Flexible Pool, NDCPs'!A82:Q1828,17,0)</f>
        <v>0</v>
      </c>
      <c r="F136" s="948"/>
      <c r="G136" s="948"/>
      <c r="H136" s="948"/>
      <c r="I136" s="948"/>
      <c r="J136" s="1152">
        <f t="shared" si="36"/>
        <v>0</v>
      </c>
      <c r="K136" s="1152">
        <f t="shared" si="37"/>
        <v>0</v>
      </c>
    </row>
    <row r="137" spans="1:11" hidden="1" x14ac:dyDescent="0.3">
      <c r="A137" s="962" t="s">
        <v>2040</v>
      </c>
      <c r="B137" s="961"/>
      <c r="C137" s="945" t="s">
        <v>1720</v>
      </c>
      <c r="D137" s="946">
        <f>VLOOKUP(A137,'NRHM-RCH Flexible Pool, NDCPs'!A83:Q1829,16,0)</f>
        <v>0</v>
      </c>
      <c r="E137" s="946">
        <f>VLOOKUP(A137,'NRHM-RCH Flexible Pool, NDCPs'!A83:Q1829,17,0)</f>
        <v>0</v>
      </c>
      <c r="F137" s="948"/>
      <c r="G137" s="948"/>
      <c r="H137" s="948"/>
      <c r="I137" s="948"/>
      <c r="J137" s="1152">
        <f t="shared" si="36"/>
        <v>0</v>
      </c>
      <c r="K137" s="1152">
        <f t="shared" si="37"/>
        <v>0</v>
      </c>
    </row>
    <row r="138" spans="1:11" hidden="1" x14ac:dyDescent="0.3">
      <c r="A138" s="962" t="s">
        <v>2041</v>
      </c>
      <c r="B138" s="961"/>
      <c r="C138" s="945" t="s">
        <v>1724</v>
      </c>
      <c r="D138" s="946">
        <f>VLOOKUP(A138,'NRHM-RCH Flexible Pool, NDCPs'!A84:Q1830,16,0)</f>
        <v>0</v>
      </c>
      <c r="E138" s="946">
        <f>VLOOKUP(A138,'NRHM-RCH Flexible Pool, NDCPs'!A84:Q1830,17,0)</f>
        <v>0</v>
      </c>
      <c r="F138" s="948"/>
      <c r="G138" s="948"/>
      <c r="H138" s="948"/>
      <c r="I138" s="948"/>
      <c r="J138" s="1152">
        <f t="shared" si="36"/>
        <v>0</v>
      </c>
      <c r="K138" s="1152">
        <f t="shared" si="37"/>
        <v>0</v>
      </c>
    </row>
    <row r="139" spans="1:11" hidden="1" x14ac:dyDescent="0.3">
      <c r="A139" s="962" t="s">
        <v>2048</v>
      </c>
      <c r="B139" s="961"/>
      <c r="C139" s="945" t="s">
        <v>224</v>
      </c>
      <c r="D139" s="946">
        <f>VLOOKUP(A139,'NRHM-RCH Flexible Pool, NDCPs'!A85:Q1831,16,0)</f>
        <v>0</v>
      </c>
      <c r="E139" s="946">
        <f>VLOOKUP(A139,'NRHM-RCH Flexible Pool, NDCPs'!A85:Q1831,17,0)</f>
        <v>0</v>
      </c>
      <c r="F139" s="948"/>
      <c r="G139" s="948"/>
      <c r="H139" s="948"/>
      <c r="I139" s="948"/>
      <c r="J139" s="1152">
        <f t="shared" si="36"/>
        <v>0</v>
      </c>
      <c r="K139" s="1152">
        <f t="shared" si="37"/>
        <v>0</v>
      </c>
    </row>
    <row r="140" spans="1:11" hidden="1" x14ac:dyDescent="0.3">
      <c r="A140" s="962" t="s">
        <v>2042</v>
      </c>
      <c r="B140" s="961"/>
      <c r="C140" s="964" t="s">
        <v>1722</v>
      </c>
      <c r="D140" s="946">
        <f>VLOOKUP(A140,'NRHM-RCH Flexible Pool, NDCPs'!A86:Q1832,16,0)</f>
        <v>0</v>
      </c>
      <c r="E140" s="946">
        <f>VLOOKUP(A140,'NRHM-RCH Flexible Pool, NDCPs'!A86:Q1832,17,0)</f>
        <v>0</v>
      </c>
      <c r="F140" s="948"/>
      <c r="G140" s="948"/>
      <c r="H140" s="948"/>
      <c r="I140" s="948"/>
      <c r="J140" s="1152">
        <f t="shared" si="36"/>
        <v>0</v>
      </c>
      <c r="K140" s="1152">
        <f t="shared" si="37"/>
        <v>0</v>
      </c>
    </row>
    <row r="141" spans="1:11" ht="30" hidden="1" x14ac:dyDescent="0.3">
      <c r="A141" s="962" t="s">
        <v>2094</v>
      </c>
      <c r="B141" s="961"/>
      <c r="C141" s="964" t="s">
        <v>3398</v>
      </c>
      <c r="D141" s="946">
        <f>VLOOKUP(A141,'NRHM-RCH Flexible Pool, NDCPs'!A87:Q1833,16,0)</f>
        <v>0</v>
      </c>
      <c r="E141" s="946">
        <f>VLOOKUP(A141,'NRHM-RCH Flexible Pool, NDCPs'!A87:Q1833,17,0)</f>
        <v>0</v>
      </c>
      <c r="F141" s="948"/>
      <c r="G141" s="948"/>
      <c r="H141" s="948"/>
      <c r="I141" s="948"/>
      <c r="J141" s="1152">
        <f t="shared" si="36"/>
        <v>0</v>
      </c>
      <c r="K141" s="1152">
        <f t="shared" si="37"/>
        <v>0</v>
      </c>
    </row>
    <row r="142" spans="1:11" hidden="1" x14ac:dyDescent="0.3">
      <c r="A142" s="962" t="s">
        <v>3266</v>
      </c>
      <c r="B142" s="947" t="s">
        <v>4939</v>
      </c>
      <c r="C142" s="964" t="s">
        <v>2330</v>
      </c>
      <c r="D142" s="946">
        <f>VLOOKUP(A142,'NRHM-RCH Flexible Pool, NDCPs'!A88:Q1834,16,0)</f>
        <v>0</v>
      </c>
      <c r="E142" s="946">
        <f>VLOOKUP(A142,'NRHM-RCH Flexible Pool, NDCPs'!A88:Q1834,17,0)</f>
        <v>0</v>
      </c>
      <c r="F142" s="948"/>
      <c r="G142" s="948"/>
      <c r="H142" s="946">
        <f>VLOOKUP(B142,NUHM!A43:P282,15,0)</f>
        <v>0</v>
      </c>
      <c r="I142" s="946">
        <f>VLOOKUP(B142,NUHM!A43:P282,16,0)</f>
        <v>0</v>
      </c>
      <c r="J142" s="1152">
        <f t="shared" si="36"/>
        <v>0</v>
      </c>
      <c r="K142" s="1152">
        <f t="shared" si="37"/>
        <v>0</v>
      </c>
    </row>
    <row r="143" spans="1:11" s="1114" customFormat="1" x14ac:dyDescent="0.3">
      <c r="A143" s="1128">
        <v>2.2999999999999998</v>
      </c>
      <c r="B143" s="1129"/>
      <c r="C143" s="1112" t="s">
        <v>3180</v>
      </c>
      <c r="D143" s="1113">
        <f>D144+D158+D167+D177</f>
        <v>0</v>
      </c>
      <c r="E143" s="1113">
        <f>E144+E158+E167+E177</f>
        <v>0</v>
      </c>
      <c r="F143" s="1113">
        <f>F144+F158+F167+F177</f>
        <v>0</v>
      </c>
      <c r="G143" s="1113">
        <f>G144+G158+G167+G177</f>
        <v>0</v>
      </c>
      <c r="H143" s="1113">
        <f>H144+H158+H167+H177+H154</f>
        <v>0</v>
      </c>
      <c r="I143" s="1113">
        <f>I144+I158+I167+I177</f>
        <v>0</v>
      </c>
      <c r="J143" s="1113">
        <f>J144+J158+J167+J177</f>
        <v>0</v>
      </c>
      <c r="K143" s="1113">
        <f>K144+K158+K167+K177</f>
        <v>0</v>
      </c>
    </row>
    <row r="144" spans="1:11" hidden="1" x14ac:dyDescent="0.3">
      <c r="A144" s="962" t="s">
        <v>3399</v>
      </c>
      <c r="B144" s="972" t="s">
        <v>3028</v>
      </c>
      <c r="C144" s="964" t="s">
        <v>3400</v>
      </c>
      <c r="D144" s="946">
        <f>D145+SUM(D148:D157)</f>
        <v>0</v>
      </c>
      <c r="E144" s="946">
        <f>E145+SUM(E148:E157)</f>
        <v>0</v>
      </c>
      <c r="F144" s="946">
        <f>F145+SUM(F148:F157)</f>
        <v>0</v>
      </c>
      <c r="G144" s="946">
        <f>G145+SUM(G148:G157)</f>
        <v>0</v>
      </c>
      <c r="H144" s="946">
        <f>VLOOKUP(B144,NUHM!A45:P284,15,0)</f>
        <v>0</v>
      </c>
      <c r="I144" s="946">
        <f>VLOOKUP(B144,NUHM!A45:P284,16,0)</f>
        <v>0</v>
      </c>
      <c r="J144" s="1151">
        <f>J145+SUM(J148:J157)</f>
        <v>0</v>
      </c>
      <c r="K144" s="1151">
        <f>K145+SUM(K148:K157)</f>
        <v>0</v>
      </c>
    </row>
    <row r="145" spans="1:11" ht="60" hidden="1" x14ac:dyDescent="0.3">
      <c r="A145" s="962" t="s">
        <v>3401</v>
      </c>
      <c r="B145" s="961"/>
      <c r="C145" s="964" t="s">
        <v>354</v>
      </c>
      <c r="D145" s="946">
        <f t="shared" ref="D145:K145" si="38">SUM(D146:D147)</f>
        <v>0</v>
      </c>
      <c r="E145" s="946">
        <f t="shared" si="38"/>
        <v>0</v>
      </c>
      <c r="F145" s="946">
        <f t="shared" si="38"/>
        <v>0</v>
      </c>
      <c r="G145" s="946">
        <f t="shared" si="38"/>
        <v>0</v>
      </c>
      <c r="H145" s="946">
        <f t="shared" si="38"/>
        <v>0</v>
      </c>
      <c r="I145" s="946">
        <f t="shared" si="38"/>
        <v>0</v>
      </c>
      <c r="J145" s="1151">
        <f t="shared" si="38"/>
        <v>0</v>
      </c>
      <c r="K145" s="1151">
        <f t="shared" si="38"/>
        <v>0</v>
      </c>
    </row>
    <row r="146" spans="1:11" hidden="1" x14ac:dyDescent="0.3">
      <c r="A146" s="962" t="s">
        <v>5080</v>
      </c>
      <c r="B146" s="963"/>
      <c r="C146" s="945" t="s">
        <v>600</v>
      </c>
      <c r="D146" s="946">
        <f>VLOOKUP(A146,'NRHM-RCH Flexible Pool, NDCPs'!A11:Q1724,16,0)</f>
        <v>0</v>
      </c>
      <c r="E146" s="946">
        <f>VLOOKUP(A146,'NRHM-RCH Flexible Pool, NDCPs'!A11:Q1724,17,0)</f>
        <v>0</v>
      </c>
      <c r="F146" s="948"/>
      <c r="G146" s="948"/>
      <c r="H146" s="948"/>
      <c r="I146" s="948"/>
      <c r="J146" s="1152">
        <f t="shared" ref="J146:J157" si="39">+D146+F146+H146</f>
        <v>0</v>
      </c>
      <c r="K146" s="1152">
        <f t="shared" ref="K146:K157" si="40">+E146+G146+I146</f>
        <v>0</v>
      </c>
    </row>
    <row r="147" spans="1:11" hidden="1" x14ac:dyDescent="0.3">
      <c r="A147" s="962" t="s">
        <v>5081</v>
      </c>
      <c r="B147" s="966"/>
      <c r="C147" s="945" t="s">
        <v>3</v>
      </c>
      <c r="D147" s="946">
        <f>VLOOKUP(A147,'NRHM-RCH Flexible Pool, NDCPs'!A12:Q1725,16,0)</f>
        <v>0</v>
      </c>
      <c r="E147" s="946">
        <f>VLOOKUP(A147,'NRHM-RCH Flexible Pool, NDCPs'!A12:Q1725,17,0)</f>
        <v>0</v>
      </c>
      <c r="F147" s="948"/>
      <c r="G147" s="948"/>
      <c r="H147" s="948"/>
      <c r="I147" s="948"/>
      <c r="J147" s="1152">
        <f t="shared" si="39"/>
        <v>0</v>
      </c>
      <c r="K147" s="1152">
        <f t="shared" si="40"/>
        <v>0</v>
      </c>
    </row>
    <row r="148" spans="1:11" hidden="1" x14ac:dyDescent="0.3">
      <c r="A148" s="962" t="s">
        <v>2129</v>
      </c>
      <c r="B148" s="961"/>
      <c r="C148" s="964" t="s">
        <v>1656</v>
      </c>
      <c r="D148" s="946">
        <f>VLOOKUP(A148,'NRHM-RCH Flexible Pool, NDCPs'!A13:Q1726,16,0)</f>
        <v>0</v>
      </c>
      <c r="E148" s="946">
        <f>VLOOKUP(A148,'NRHM-RCH Flexible Pool, NDCPs'!A13:Q1726,17,0)</f>
        <v>0</v>
      </c>
      <c r="F148" s="948"/>
      <c r="G148" s="948"/>
      <c r="H148" s="948"/>
      <c r="I148" s="948"/>
      <c r="J148" s="1152">
        <f t="shared" si="39"/>
        <v>0</v>
      </c>
      <c r="K148" s="1152">
        <f t="shared" si="40"/>
        <v>0</v>
      </c>
    </row>
    <row r="149" spans="1:11" hidden="1" x14ac:dyDescent="0.3">
      <c r="A149" s="962" t="s">
        <v>2130</v>
      </c>
      <c r="B149" s="963"/>
      <c r="C149" s="964" t="s">
        <v>1657</v>
      </c>
      <c r="D149" s="946">
        <f>VLOOKUP(A149,'NRHM-RCH Flexible Pool, NDCPs'!A14:Q1727,16,0)</f>
        <v>0</v>
      </c>
      <c r="E149" s="946">
        <f>VLOOKUP(A149,'NRHM-RCH Flexible Pool, NDCPs'!A14:Q1727,17,0)</f>
        <v>0</v>
      </c>
      <c r="F149" s="948"/>
      <c r="G149" s="948"/>
      <c r="H149" s="948"/>
      <c r="I149" s="948"/>
      <c r="J149" s="1152">
        <f t="shared" si="39"/>
        <v>0</v>
      </c>
      <c r="K149" s="1152">
        <f t="shared" si="40"/>
        <v>0</v>
      </c>
    </row>
    <row r="150" spans="1:11" ht="30" hidden="1" x14ac:dyDescent="0.3">
      <c r="A150" s="962" t="s">
        <v>2131</v>
      </c>
      <c r="B150" s="963"/>
      <c r="C150" s="964" t="s">
        <v>1658</v>
      </c>
      <c r="D150" s="946">
        <f>VLOOKUP(A150,'NRHM-RCH Flexible Pool, NDCPs'!A15:Q1728,16,0)</f>
        <v>0</v>
      </c>
      <c r="E150" s="946">
        <f>VLOOKUP(A150,'NRHM-RCH Flexible Pool, NDCPs'!A15:Q1728,17,0)</f>
        <v>0</v>
      </c>
      <c r="F150" s="948"/>
      <c r="G150" s="948"/>
      <c r="H150" s="948"/>
      <c r="I150" s="948"/>
      <c r="J150" s="1152">
        <f t="shared" si="39"/>
        <v>0</v>
      </c>
      <c r="K150" s="1152">
        <f t="shared" si="40"/>
        <v>0</v>
      </c>
    </row>
    <row r="151" spans="1:11" hidden="1" x14ac:dyDescent="0.3">
      <c r="A151" s="962" t="s">
        <v>2161</v>
      </c>
      <c r="B151" s="961"/>
      <c r="C151" s="964" t="s">
        <v>798</v>
      </c>
      <c r="D151" s="946">
        <f>VLOOKUP(A151,'NRHM-RCH Flexible Pool, NDCPs'!A97:Q1843,16,0)</f>
        <v>0</v>
      </c>
      <c r="E151" s="946">
        <f>VLOOKUP(A151,'NRHM-RCH Flexible Pool, NDCPs'!A97:Q1843,17,0)</f>
        <v>0</v>
      </c>
      <c r="F151" s="967"/>
      <c r="G151" s="967"/>
      <c r="H151" s="967"/>
      <c r="I151" s="967"/>
      <c r="J151" s="1153">
        <f t="shared" si="39"/>
        <v>0</v>
      </c>
      <c r="K151" s="1153">
        <f t="shared" si="40"/>
        <v>0</v>
      </c>
    </row>
    <row r="152" spans="1:11" ht="30" hidden="1" x14ac:dyDescent="0.3">
      <c r="A152" s="962" t="s">
        <v>2162</v>
      </c>
      <c r="B152" s="961"/>
      <c r="C152" s="945" t="s">
        <v>2164</v>
      </c>
      <c r="D152" s="946">
        <f>VLOOKUP(A152,'NRHM-RCH Flexible Pool, NDCPs'!A98:Q1844,16,0)</f>
        <v>0</v>
      </c>
      <c r="E152" s="946">
        <f>VLOOKUP(A152,'NRHM-RCH Flexible Pool, NDCPs'!A98:Q1844,17,0)</f>
        <v>0</v>
      </c>
      <c r="F152" s="967"/>
      <c r="G152" s="967"/>
      <c r="H152" s="967"/>
      <c r="I152" s="967"/>
      <c r="J152" s="1153">
        <f t="shared" si="39"/>
        <v>0</v>
      </c>
      <c r="K152" s="1153">
        <f t="shared" si="40"/>
        <v>0</v>
      </c>
    </row>
    <row r="153" spans="1:11" hidden="1" x14ac:dyDescent="0.3">
      <c r="A153" s="962" t="s">
        <v>2171</v>
      </c>
      <c r="B153" s="963"/>
      <c r="C153" s="945" t="s">
        <v>2175</v>
      </c>
      <c r="D153" s="946">
        <f>VLOOKUP(A153,'NRHM-RCH Flexible Pool, NDCPs'!A99:Q1845,16,0)</f>
        <v>0</v>
      </c>
      <c r="E153" s="946">
        <f>VLOOKUP(A153,'NRHM-RCH Flexible Pool, NDCPs'!A99:Q1845,17,0)</f>
        <v>0</v>
      </c>
      <c r="F153" s="948"/>
      <c r="G153" s="948"/>
      <c r="H153" s="948"/>
      <c r="I153" s="948"/>
      <c r="J153" s="1152">
        <f t="shared" si="39"/>
        <v>0</v>
      </c>
      <c r="K153" s="1152">
        <f t="shared" si="40"/>
        <v>0</v>
      </c>
    </row>
    <row r="154" spans="1:11" hidden="1" x14ac:dyDescent="0.3">
      <c r="A154" s="962" t="s">
        <v>2347</v>
      </c>
      <c r="B154" s="947" t="s">
        <v>4940</v>
      </c>
      <c r="C154" s="964" t="s">
        <v>1568</v>
      </c>
      <c r="D154" s="946">
        <f>VLOOKUP(A154,'NRHM-RCH Flexible Pool, NDCPs'!A100:Q1846,16,0)</f>
        <v>0</v>
      </c>
      <c r="E154" s="946">
        <f>VLOOKUP(A154,'NRHM-RCH Flexible Pool, NDCPs'!A100:Q1846,17,0)</f>
        <v>0</v>
      </c>
      <c r="F154" s="948"/>
      <c r="G154" s="948"/>
      <c r="H154" s="946">
        <f>VLOOKUP(B154,NUHM!A55:P294,15,0)</f>
        <v>0</v>
      </c>
      <c r="I154" s="946">
        <f>VLOOKUP(B154,NUHM!A55:P294,16,0)</f>
        <v>0</v>
      </c>
      <c r="J154" s="1152">
        <f t="shared" si="39"/>
        <v>0</v>
      </c>
      <c r="K154" s="1152">
        <f t="shared" si="40"/>
        <v>0</v>
      </c>
    </row>
    <row r="155" spans="1:11" ht="45" hidden="1" x14ac:dyDescent="0.3">
      <c r="A155" s="962" t="s">
        <v>2031</v>
      </c>
      <c r="B155" s="961"/>
      <c r="C155" s="945" t="s">
        <v>1700</v>
      </c>
      <c r="D155" s="946">
        <f>VLOOKUP(A155,'NRHM-RCH Flexible Pool, NDCPs'!A101:Q1847,16,0)</f>
        <v>0</v>
      </c>
      <c r="E155" s="946">
        <f>VLOOKUP(A155,'NRHM-RCH Flexible Pool, NDCPs'!A101:Q1847,17,0)</f>
        <v>0</v>
      </c>
      <c r="F155" s="948"/>
      <c r="G155" s="948"/>
      <c r="H155" s="948"/>
      <c r="I155" s="948"/>
      <c r="J155" s="1152">
        <f t="shared" si="39"/>
        <v>0</v>
      </c>
      <c r="K155" s="1152">
        <f t="shared" si="40"/>
        <v>0</v>
      </c>
    </row>
    <row r="156" spans="1:11" ht="30" hidden="1" x14ac:dyDescent="0.3">
      <c r="A156" s="962" t="s">
        <v>2529</v>
      </c>
      <c r="B156" s="968"/>
      <c r="C156" s="945" t="s">
        <v>5132</v>
      </c>
      <c r="D156" s="946">
        <f>VLOOKUP(A156,'NRHM-RCH Flexible Pool, NDCPs'!A102:Q1848,16,0)</f>
        <v>0</v>
      </c>
      <c r="E156" s="946">
        <f>VLOOKUP(A156,'NRHM-RCH Flexible Pool, NDCPs'!A102:Q1848,17,0)</f>
        <v>0</v>
      </c>
      <c r="F156" s="948"/>
      <c r="G156" s="948"/>
      <c r="H156" s="948"/>
      <c r="I156" s="948"/>
      <c r="J156" s="1152">
        <f t="shared" si="39"/>
        <v>0</v>
      </c>
      <c r="K156" s="1152">
        <f t="shared" si="40"/>
        <v>0</v>
      </c>
    </row>
    <row r="157" spans="1:11" ht="45" hidden="1" x14ac:dyDescent="0.3">
      <c r="A157" s="962" t="s">
        <v>4473</v>
      </c>
      <c r="B157" s="968"/>
      <c r="C157" s="945" t="s">
        <v>4474</v>
      </c>
      <c r="D157" s="946">
        <f>VLOOKUP(A157,'NRHM-RCH Flexible Pool, NDCPs'!A103:Q1849,16,0)</f>
        <v>0</v>
      </c>
      <c r="E157" s="946">
        <f>VLOOKUP(A157,'NRHM-RCH Flexible Pool, NDCPs'!A103:Q1849,17,0)</f>
        <v>0</v>
      </c>
      <c r="F157" s="948"/>
      <c r="G157" s="948"/>
      <c r="H157" s="948"/>
      <c r="I157" s="948"/>
      <c r="J157" s="1152">
        <f t="shared" si="39"/>
        <v>0</v>
      </c>
      <c r="K157" s="1152">
        <f t="shared" si="40"/>
        <v>0</v>
      </c>
    </row>
    <row r="158" spans="1:11" hidden="1" x14ac:dyDescent="0.3">
      <c r="A158" s="962" t="s">
        <v>3402</v>
      </c>
      <c r="B158" s="972" t="s">
        <v>3029</v>
      </c>
      <c r="C158" s="964" t="s">
        <v>5133</v>
      </c>
      <c r="D158" s="946">
        <f>SUM(D159:D166)</f>
        <v>0</v>
      </c>
      <c r="E158" s="946">
        <f>SUM(E159:E166)</f>
        <v>0</v>
      </c>
      <c r="F158" s="946">
        <f>SUM(F159:F166)</f>
        <v>0</v>
      </c>
      <c r="G158" s="946">
        <f>SUM(G159:G166)</f>
        <v>0</v>
      </c>
      <c r="H158" s="946">
        <f>VLOOKUP(B158,NUHM!A59:P298,15,0)</f>
        <v>0</v>
      </c>
      <c r="I158" s="946">
        <f>VLOOKUP(B158,NUHM!A59:P298,16,0)</f>
        <v>0</v>
      </c>
      <c r="J158" s="1151">
        <f>SUM(J159:J166)</f>
        <v>0</v>
      </c>
      <c r="K158" s="1151">
        <f>SUM(K159:K166)</f>
        <v>0</v>
      </c>
    </row>
    <row r="159" spans="1:11" hidden="1" x14ac:dyDescent="0.3">
      <c r="A159" s="962" t="s">
        <v>1929</v>
      </c>
      <c r="B159" s="961"/>
      <c r="C159" s="945" t="s">
        <v>1399</v>
      </c>
      <c r="D159" s="946">
        <f>VLOOKUP(A159,'NRHM-RCH Flexible Pool, NDCPs'!A105:Q1851,16,0)</f>
        <v>0</v>
      </c>
      <c r="E159" s="946">
        <f>VLOOKUP(A159,'NRHM-RCH Flexible Pool, NDCPs'!A105:Q1851,17,0)</f>
        <v>0</v>
      </c>
      <c r="F159" s="948"/>
      <c r="G159" s="948"/>
      <c r="H159" s="948"/>
      <c r="I159" s="948"/>
      <c r="J159" s="1152">
        <f t="shared" ref="J159:K166" si="41">+D159+F159+H159</f>
        <v>0</v>
      </c>
      <c r="K159" s="1152">
        <f t="shared" si="41"/>
        <v>0</v>
      </c>
    </row>
    <row r="160" spans="1:11" hidden="1" x14ac:dyDescent="0.3">
      <c r="A160" s="962" t="s">
        <v>2491</v>
      </c>
      <c r="B160" s="968"/>
      <c r="C160" s="964" t="s">
        <v>3403</v>
      </c>
      <c r="D160" s="946">
        <f>VLOOKUP(A160,'NRHM-RCH Flexible Pool, NDCPs'!A106:Q1852,16,0)</f>
        <v>0</v>
      </c>
      <c r="E160" s="946">
        <f>VLOOKUP(A160,'NRHM-RCH Flexible Pool, NDCPs'!A106:Q1852,17,0)</f>
        <v>0</v>
      </c>
      <c r="F160" s="948"/>
      <c r="G160" s="948"/>
      <c r="H160" s="948"/>
      <c r="I160" s="948"/>
      <c r="J160" s="1152">
        <f t="shared" si="41"/>
        <v>0</v>
      </c>
      <c r="K160" s="1152">
        <f t="shared" si="41"/>
        <v>0</v>
      </c>
    </row>
    <row r="161" spans="1:11" ht="60" hidden="1" x14ac:dyDescent="0.3">
      <c r="A161" s="962" t="s">
        <v>2976</v>
      </c>
      <c r="B161" s="968"/>
      <c r="C161" s="964" t="s">
        <v>2513</v>
      </c>
      <c r="D161" s="946"/>
      <c r="E161" s="946"/>
      <c r="F161" s="948">
        <f>VLOOKUP(A161,NCDs!A44:Q252,16,0)</f>
        <v>0</v>
      </c>
      <c r="G161" s="948">
        <f>VLOOKUP(A161,NCDs!A44:Q252,17,0)</f>
        <v>0</v>
      </c>
      <c r="H161" s="948"/>
      <c r="I161" s="948"/>
      <c r="J161" s="1152">
        <f t="shared" si="41"/>
        <v>0</v>
      </c>
      <c r="K161" s="1152">
        <f t="shared" si="41"/>
        <v>0</v>
      </c>
    </row>
    <row r="162" spans="1:11" ht="30" hidden="1" x14ac:dyDescent="0.3">
      <c r="A162" s="962" t="s">
        <v>2105</v>
      </c>
      <c r="B162" s="961"/>
      <c r="C162" s="964" t="s">
        <v>3404</v>
      </c>
      <c r="D162" s="946"/>
      <c r="E162" s="946"/>
      <c r="F162" s="948">
        <f>VLOOKUP(A162,NCDs!A12:Q229,16,0)</f>
        <v>0</v>
      </c>
      <c r="G162" s="948">
        <f>VLOOKUP(A162,NCDs!A12:Q229,17,0)</f>
        <v>0</v>
      </c>
      <c r="H162" s="948"/>
      <c r="I162" s="948"/>
      <c r="J162" s="1152">
        <f t="shared" si="41"/>
        <v>0</v>
      </c>
      <c r="K162" s="1152">
        <f t="shared" si="41"/>
        <v>0</v>
      </c>
    </row>
    <row r="163" spans="1:11" ht="30" hidden="1" x14ac:dyDescent="0.3">
      <c r="A163" s="962" t="s">
        <v>2120</v>
      </c>
      <c r="B163" s="961"/>
      <c r="C163" s="964" t="s">
        <v>3405</v>
      </c>
      <c r="D163" s="946"/>
      <c r="E163" s="946"/>
      <c r="F163" s="948">
        <f>VLOOKUP(A163,NCDs!A46:Q254,16,0)</f>
        <v>0</v>
      </c>
      <c r="G163" s="948">
        <f>VLOOKUP(A163,NCDs!A46:Q254,17,0)</f>
        <v>0</v>
      </c>
      <c r="H163" s="948"/>
      <c r="I163" s="948"/>
      <c r="J163" s="1152">
        <f t="shared" si="41"/>
        <v>0</v>
      </c>
      <c r="K163" s="1152">
        <f t="shared" si="41"/>
        <v>0</v>
      </c>
    </row>
    <row r="164" spans="1:11" hidden="1" x14ac:dyDescent="0.3">
      <c r="A164" s="962" t="s">
        <v>4482</v>
      </c>
      <c r="B164" s="961"/>
      <c r="C164" s="964" t="s">
        <v>4483</v>
      </c>
      <c r="D164" s="946"/>
      <c r="E164" s="946"/>
      <c r="F164" s="948">
        <f>VLOOKUP(A164,NCDs!A47:Q255,16,0)</f>
        <v>0</v>
      </c>
      <c r="G164" s="948">
        <f>VLOOKUP(A164,NCDs!A47:Q255,17,0)</f>
        <v>0</v>
      </c>
      <c r="H164" s="948"/>
      <c r="I164" s="948"/>
      <c r="J164" s="1152">
        <f t="shared" si="41"/>
        <v>0</v>
      </c>
      <c r="K164" s="1152">
        <f t="shared" si="41"/>
        <v>0</v>
      </c>
    </row>
    <row r="165" spans="1:11" ht="45" hidden="1" x14ac:dyDescent="0.3">
      <c r="A165" s="962" t="s">
        <v>4478</v>
      </c>
      <c r="B165" s="961"/>
      <c r="C165" s="964" t="s">
        <v>4477</v>
      </c>
      <c r="D165" s="946">
        <f>VLOOKUP(A165,'NRHM-RCH Flexible Pool, NDCPs'!A30:Q1743,16,0)</f>
        <v>0</v>
      </c>
      <c r="E165" s="946">
        <f>VLOOKUP(A165,'NRHM-RCH Flexible Pool, NDCPs'!A30:Q1743,17,0)</f>
        <v>0</v>
      </c>
      <c r="F165" s="948"/>
      <c r="G165" s="948"/>
      <c r="H165" s="948"/>
      <c r="I165" s="948"/>
      <c r="J165" s="1152">
        <f t="shared" si="41"/>
        <v>0</v>
      </c>
      <c r="K165" s="1152">
        <f t="shared" si="41"/>
        <v>0</v>
      </c>
    </row>
    <row r="166" spans="1:11" ht="30" hidden="1" x14ac:dyDescent="0.3">
      <c r="A166" s="962" t="s">
        <v>4476</v>
      </c>
      <c r="B166" s="961"/>
      <c r="C166" s="949" t="s">
        <v>4475</v>
      </c>
      <c r="D166" s="946">
        <f>VLOOKUP(A166,'NRHM-RCH Flexible Pool, NDCPs'!A31:Q1744,16,0)</f>
        <v>0</v>
      </c>
      <c r="E166" s="946">
        <f>VLOOKUP(A166,'NRHM-RCH Flexible Pool, NDCPs'!A31:Q1744,17,0)</f>
        <v>0</v>
      </c>
      <c r="F166" s="948"/>
      <c r="G166" s="948"/>
      <c r="H166" s="948"/>
      <c r="I166" s="948"/>
      <c r="J166" s="1152">
        <f t="shared" si="41"/>
        <v>0</v>
      </c>
      <c r="K166" s="1152">
        <f t="shared" si="41"/>
        <v>0</v>
      </c>
    </row>
    <row r="167" spans="1:11" hidden="1" x14ac:dyDescent="0.3">
      <c r="A167" s="962" t="s">
        <v>3406</v>
      </c>
      <c r="B167" s="972" t="s">
        <v>3030</v>
      </c>
      <c r="C167" s="964" t="s">
        <v>3407</v>
      </c>
      <c r="D167" s="946">
        <f>SUM(D168:D171)</f>
        <v>0</v>
      </c>
      <c r="E167" s="946">
        <f>SUM(E168:E171)</f>
        <v>0</v>
      </c>
      <c r="F167" s="946">
        <f>SUM(F168:F171)</f>
        <v>0</v>
      </c>
      <c r="G167" s="946">
        <f>SUM(G168:G171)</f>
        <v>0</v>
      </c>
      <c r="H167" s="946">
        <f>VLOOKUP(B167,NUHM!A68:P307,15,0)</f>
        <v>0</v>
      </c>
      <c r="I167" s="946">
        <f>VLOOKUP(B167,NUHM!A68:P307,16,0)</f>
        <v>0</v>
      </c>
      <c r="J167" s="1151">
        <f>SUM(J168:J171)</f>
        <v>0</v>
      </c>
      <c r="K167" s="1151">
        <f>SUM(K168:K171)</f>
        <v>0</v>
      </c>
    </row>
    <row r="168" spans="1:11" ht="45" hidden="1" x14ac:dyDescent="0.3">
      <c r="A168" s="962" t="s">
        <v>2145</v>
      </c>
      <c r="B168" s="961"/>
      <c r="C168" s="964" t="s">
        <v>4407</v>
      </c>
      <c r="D168" s="946">
        <f>VLOOKUP(A168,'NRHM-RCH Flexible Pool, NDCPs'!A33:Q1746,16,0)</f>
        <v>0</v>
      </c>
      <c r="E168" s="946">
        <f>VLOOKUP(A168,'NRHM-RCH Flexible Pool, NDCPs'!A33:Q1746,17,0)</f>
        <v>0</v>
      </c>
      <c r="F168" s="948"/>
      <c r="G168" s="948"/>
      <c r="H168" s="948"/>
      <c r="I168" s="948"/>
      <c r="J168" s="1152">
        <f t="shared" ref="J168:K170" si="42">+D168+F168+H168</f>
        <v>0</v>
      </c>
      <c r="K168" s="1152">
        <f t="shared" si="42"/>
        <v>0</v>
      </c>
    </row>
    <row r="169" spans="1:11" hidden="1" x14ac:dyDescent="0.3">
      <c r="A169" s="962" t="s">
        <v>2103</v>
      </c>
      <c r="B169" s="961"/>
      <c r="C169" s="964" t="s">
        <v>4480</v>
      </c>
      <c r="D169" s="946"/>
      <c r="E169" s="946"/>
      <c r="F169" s="948">
        <f>VLOOKUP(A170,NCDs!A12:Q232,16,0)</f>
        <v>0</v>
      </c>
      <c r="G169" s="948">
        <f>VLOOKUP(A170,NCDs!A12:Q232,17,0)</f>
        <v>0</v>
      </c>
      <c r="H169" s="948"/>
      <c r="I169" s="948"/>
      <c r="J169" s="1152">
        <f t="shared" si="42"/>
        <v>0</v>
      </c>
      <c r="K169" s="1152">
        <f t="shared" si="42"/>
        <v>0</v>
      </c>
    </row>
    <row r="170" spans="1:11" ht="30" hidden="1" x14ac:dyDescent="0.3">
      <c r="A170" s="962" t="s">
        <v>2104</v>
      </c>
      <c r="B170" s="961"/>
      <c r="C170" s="964" t="s">
        <v>4481</v>
      </c>
      <c r="D170" s="946"/>
      <c r="E170" s="946"/>
      <c r="F170" s="948">
        <f>VLOOKUP(A170,NCDs!A12:Q230,16,0)</f>
        <v>0</v>
      </c>
      <c r="G170" s="948">
        <f>VLOOKUP(A170,NCDs!A12:Q230,17,0)</f>
        <v>0</v>
      </c>
      <c r="H170" s="948"/>
      <c r="I170" s="948"/>
      <c r="J170" s="1152">
        <f t="shared" si="42"/>
        <v>0</v>
      </c>
      <c r="K170" s="1152">
        <f t="shared" si="42"/>
        <v>0</v>
      </c>
    </row>
    <row r="171" spans="1:11" hidden="1" x14ac:dyDescent="0.3">
      <c r="A171" s="962" t="s">
        <v>3408</v>
      </c>
      <c r="B171" s="961"/>
      <c r="C171" s="964" t="s">
        <v>3409</v>
      </c>
      <c r="D171" s="946">
        <f t="shared" ref="D171:K171" si="43">SUM(D172:D176)</f>
        <v>0</v>
      </c>
      <c r="E171" s="946">
        <f t="shared" si="43"/>
        <v>0</v>
      </c>
      <c r="F171" s="946">
        <f t="shared" si="43"/>
        <v>0</v>
      </c>
      <c r="G171" s="946">
        <f t="shared" si="43"/>
        <v>0</v>
      </c>
      <c r="H171" s="946">
        <f t="shared" si="43"/>
        <v>0</v>
      </c>
      <c r="I171" s="946">
        <f t="shared" si="43"/>
        <v>0</v>
      </c>
      <c r="J171" s="1151">
        <f t="shared" si="43"/>
        <v>0</v>
      </c>
      <c r="K171" s="1151">
        <f t="shared" si="43"/>
        <v>0</v>
      </c>
    </row>
    <row r="172" spans="1:11" hidden="1" x14ac:dyDescent="0.3">
      <c r="A172" s="962" t="s">
        <v>2114</v>
      </c>
      <c r="B172" s="963"/>
      <c r="C172" s="964" t="s">
        <v>723</v>
      </c>
      <c r="D172" s="946"/>
      <c r="E172" s="946"/>
      <c r="F172" s="948">
        <f>VLOOKUP(A172,NCDs!A55:Q263,16,0)</f>
        <v>0</v>
      </c>
      <c r="G172" s="948">
        <f>VLOOKUP(A172,NCDs!A55:Q263,17,0)</f>
        <v>0</v>
      </c>
      <c r="H172" s="948"/>
      <c r="I172" s="948"/>
      <c r="J172" s="1152">
        <f t="shared" ref="J172:K177" si="44">+D172+F172+H172</f>
        <v>0</v>
      </c>
      <c r="K172" s="1152">
        <f t="shared" si="44"/>
        <v>0</v>
      </c>
    </row>
    <row r="173" spans="1:11" hidden="1" x14ac:dyDescent="0.3">
      <c r="A173" s="962" t="s">
        <v>2115</v>
      </c>
      <c r="B173" s="963"/>
      <c r="C173" s="964" t="s">
        <v>725</v>
      </c>
      <c r="D173" s="946"/>
      <c r="E173" s="946"/>
      <c r="F173" s="948">
        <f>VLOOKUP(A173,NCDs!A56:Q264,16,0)</f>
        <v>0</v>
      </c>
      <c r="G173" s="948">
        <f>VLOOKUP(A173,NCDs!A56:Q264,17,0)</f>
        <v>0</v>
      </c>
      <c r="H173" s="948"/>
      <c r="I173" s="948"/>
      <c r="J173" s="1152">
        <f t="shared" si="44"/>
        <v>0</v>
      </c>
      <c r="K173" s="1152">
        <f t="shared" si="44"/>
        <v>0</v>
      </c>
    </row>
    <row r="174" spans="1:11" ht="30" hidden="1" x14ac:dyDescent="0.3">
      <c r="A174" s="962" t="s">
        <v>2116</v>
      </c>
      <c r="B174" s="963"/>
      <c r="C174" s="964" t="s">
        <v>727</v>
      </c>
      <c r="D174" s="946"/>
      <c r="E174" s="946"/>
      <c r="F174" s="948">
        <f>VLOOKUP(A174,NCDs!A57:Q265,16,0)</f>
        <v>0</v>
      </c>
      <c r="G174" s="948">
        <f>VLOOKUP(A174,NCDs!A57:Q265,17,0)</f>
        <v>0</v>
      </c>
      <c r="H174" s="948"/>
      <c r="I174" s="948"/>
      <c r="J174" s="1152">
        <f t="shared" si="44"/>
        <v>0</v>
      </c>
      <c r="K174" s="1152">
        <f t="shared" si="44"/>
        <v>0</v>
      </c>
    </row>
    <row r="175" spans="1:11" hidden="1" x14ac:dyDescent="0.3">
      <c r="A175" s="962" t="s">
        <v>2117</v>
      </c>
      <c r="B175" s="963"/>
      <c r="C175" s="964" t="s">
        <v>729</v>
      </c>
      <c r="D175" s="946"/>
      <c r="E175" s="946"/>
      <c r="F175" s="948">
        <f>VLOOKUP(A175,NCDs!A58:Q266,16,0)</f>
        <v>0</v>
      </c>
      <c r="G175" s="948">
        <f>VLOOKUP(A175,NCDs!A58:Q266,17,0)</f>
        <v>0</v>
      </c>
      <c r="H175" s="948"/>
      <c r="I175" s="948"/>
      <c r="J175" s="1152">
        <f t="shared" si="44"/>
        <v>0</v>
      </c>
      <c r="K175" s="1152">
        <f t="shared" si="44"/>
        <v>0</v>
      </c>
    </row>
    <row r="176" spans="1:11" hidden="1" x14ac:dyDescent="0.3">
      <c r="A176" s="962" t="s">
        <v>2118</v>
      </c>
      <c r="B176" s="963"/>
      <c r="C176" s="964" t="s">
        <v>731</v>
      </c>
      <c r="D176" s="946"/>
      <c r="E176" s="946"/>
      <c r="F176" s="948">
        <f>VLOOKUP(A176,NCDs!A59:Q267,16,0)</f>
        <v>0</v>
      </c>
      <c r="G176" s="948">
        <f>VLOOKUP(A176,NCDs!A59:Q267,17,0)</f>
        <v>0</v>
      </c>
      <c r="H176" s="948"/>
      <c r="I176" s="948"/>
      <c r="J176" s="1152">
        <f t="shared" si="44"/>
        <v>0</v>
      </c>
      <c r="K176" s="1152">
        <f t="shared" si="44"/>
        <v>0</v>
      </c>
    </row>
    <row r="177" spans="1:11" hidden="1" x14ac:dyDescent="0.3">
      <c r="A177" s="962" t="s">
        <v>3283</v>
      </c>
      <c r="B177" s="972" t="s">
        <v>3031</v>
      </c>
      <c r="C177" s="964" t="s">
        <v>2330</v>
      </c>
      <c r="D177" s="946">
        <f>VLOOKUP(A177,'NRHM-RCH Flexible Pool, NDCPs'!A42:Q1755,16,0)</f>
        <v>0</v>
      </c>
      <c r="E177" s="946">
        <f>VLOOKUP(A177,'NRHM-RCH Flexible Pool, NDCPs'!A42:Q1755,17,0)</f>
        <v>0</v>
      </c>
      <c r="F177" s="948"/>
      <c r="G177" s="948"/>
      <c r="H177" s="946">
        <f>VLOOKUP(B177,NUHM!A78:P317,15,0)</f>
        <v>0</v>
      </c>
      <c r="I177" s="946">
        <f>VLOOKUP(B177,NUHM!A78:P317,16,0)</f>
        <v>0</v>
      </c>
      <c r="J177" s="1152">
        <f t="shared" si="44"/>
        <v>0</v>
      </c>
      <c r="K177" s="1152">
        <f t="shared" si="44"/>
        <v>0</v>
      </c>
    </row>
    <row r="178" spans="1:11" s="959" customFormat="1" ht="12.75" x14ac:dyDescent="0.2">
      <c r="A178" s="956">
        <v>3</v>
      </c>
      <c r="B178" s="1075"/>
      <c r="C178" s="958" t="s">
        <v>3182</v>
      </c>
      <c r="D178" s="941">
        <f t="shared" ref="D178:K178" si="45">D179+D246+D281</f>
        <v>0</v>
      </c>
      <c r="E178" s="941">
        <f t="shared" si="45"/>
        <v>0</v>
      </c>
      <c r="F178" s="941">
        <f t="shared" si="45"/>
        <v>0</v>
      </c>
      <c r="G178" s="941">
        <f t="shared" si="45"/>
        <v>0</v>
      </c>
      <c r="H178" s="941">
        <f t="shared" si="45"/>
        <v>0</v>
      </c>
      <c r="I178" s="941">
        <f t="shared" si="45"/>
        <v>0</v>
      </c>
      <c r="J178" s="941">
        <f t="shared" si="45"/>
        <v>0</v>
      </c>
      <c r="K178" s="941">
        <f t="shared" si="45"/>
        <v>0</v>
      </c>
    </row>
    <row r="179" spans="1:11" s="1114" customFormat="1" x14ac:dyDescent="0.3">
      <c r="A179" s="1128">
        <v>3.1</v>
      </c>
      <c r="B179" s="1130"/>
      <c r="C179" s="1112" t="s">
        <v>3184</v>
      </c>
      <c r="D179" s="1113">
        <f t="shared" ref="D179:K179" si="46">D180+D229+D240</f>
        <v>0</v>
      </c>
      <c r="E179" s="1113">
        <f t="shared" si="46"/>
        <v>0</v>
      </c>
      <c r="F179" s="1113">
        <f t="shared" si="46"/>
        <v>0</v>
      </c>
      <c r="G179" s="1113">
        <f t="shared" si="46"/>
        <v>0</v>
      </c>
      <c r="H179" s="1113">
        <f t="shared" si="46"/>
        <v>0</v>
      </c>
      <c r="I179" s="1113">
        <f t="shared" si="46"/>
        <v>0</v>
      </c>
      <c r="J179" s="1113">
        <f t="shared" si="46"/>
        <v>0</v>
      </c>
      <c r="K179" s="1113">
        <f t="shared" si="46"/>
        <v>0</v>
      </c>
    </row>
    <row r="180" spans="1:11" hidden="1" x14ac:dyDescent="0.3">
      <c r="A180" s="962" t="s">
        <v>3185</v>
      </c>
      <c r="B180" s="963"/>
      <c r="C180" s="945" t="s">
        <v>840</v>
      </c>
      <c r="D180" s="946">
        <f>D181+D195+D205+D209+D222+D225</f>
        <v>0</v>
      </c>
      <c r="E180" s="946">
        <f>E181+E195+E205+E209+E222+E225</f>
        <v>0</v>
      </c>
      <c r="F180" s="946">
        <f>F181+F195+F205+F209+F222+F225</f>
        <v>0</v>
      </c>
      <c r="G180" s="946">
        <f>G181+G195+G205+G209+G222+G225</f>
        <v>0</v>
      </c>
      <c r="H180" s="946">
        <f>H181+H195+H205+H209+H222+H225+H227</f>
        <v>0</v>
      </c>
      <c r="I180" s="946">
        <f>I181+I195+I205+I209+I222+I225+I227</f>
        <v>0</v>
      </c>
      <c r="J180" s="1151">
        <f>J181+J195+J205+J209+J222+J225</f>
        <v>0</v>
      </c>
      <c r="K180" s="1151">
        <f>K181+K195+K205+K209+K222+K225</f>
        <v>0</v>
      </c>
    </row>
    <row r="181" spans="1:11" hidden="1" x14ac:dyDescent="0.3">
      <c r="A181" s="962" t="s">
        <v>3410</v>
      </c>
      <c r="B181" s="972" t="s">
        <v>3033</v>
      </c>
      <c r="C181" s="945" t="s">
        <v>3411</v>
      </c>
      <c r="D181" s="946">
        <f>SUM(D182:D194)</f>
        <v>0</v>
      </c>
      <c r="E181" s="946">
        <f>SUM(E182:E194)</f>
        <v>0</v>
      </c>
      <c r="F181" s="946">
        <f>SUM(F182:F194)</f>
        <v>0</v>
      </c>
      <c r="G181" s="946">
        <f>SUM(G182:G194)</f>
        <v>0</v>
      </c>
      <c r="H181" s="946">
        <f>VLOOKUP(B181,NUHM!A82:P321,15,0)</f>
        <v>0</v>
      </c>
      <c r="I181" s="946">
        <f>VLOOKUP(B181,NUHM!A82:P321,16,0)</f>
        <v>0</v>
      </c>
      <c r="J181" s="1151">
        <f>SUM(J182:J194)</f>
        <v>0</v>
      </c>
      <c r="K181" s="1151">
        <f>SUM(K182:K194)</f>
        <v>0</v>
      </c>
    </row>
    <row r="182" spans="1:11" hidden="1" x14ac:dyDescent="0.3">
      <c r="A182" s="960" t="s">
        <v>2127</v>
      </c>
      <c r="B182" s="963"/>
      <c r="C182" s="951" t="s">
        <v>3412</v>
      </c>
      <c r="D182" s="946">
        <f>VLOOKUP(A182,'NRHM-RCH Flexible Pool, NDCPs'!A11:Q1757,16,0)</f>
        <v>0</v>
      </c>
      <c r="E182" s="946">
        <f>VLOOKUP(A182,'NRHM-RCH Flexible Pool, NDCPs'!A11:Q1757,17,0)</f>
        <v>0</v>
      </c>
      <c r="F182" s="948"/>
      <c r="G182" s="948"/>
      <c r="H182" s="948"/>
      <c r="I182" s="948"/>
      <c r="J182" s="1152">
        <f t="shared" ref="J182:J194" si="47">+D182+F182+H182</f>
        <v>0</v>
      </c>
      <c r="K182" s="1152">
        <f t="shared" ref="K182:K194" si="48">+E182+G182+I182</f>
        <v>0</v>
      </c>
    </row>
    <row r="183" spans="1:11" ht="30" hidden="1" x14ac:dyDescent="0.3">
      <c r="A183" s="960" t="s">
        <v>1799</v>
      </c>
      <c r="B183" s="969"/>
      <c r="C183" s="951" t="s">
        <v>1266</v>
      </c>
      <c r="D183" s="946">
        <f>VLOOKUP(A183,'NRHM-RCH Flexible Pool, NDCPs'!A48:Q1761,16,0)</f>
        <v>0</v>
      </c>
      <c r="E183" s="946">
        <f>VLOOKUP(A183,'NRHM-RCH Flexible Pool, NDCPs'!A48:Q1761,17,0)</f>
        <v>0</v>
      </c>
      <c r="F183" s="948"/>
      <c r="G183" s="948"/>
      <c r="H183" s="948"/>
      <c r="I183" s="948"/>
      <c r="J183" s="1152">
        <f t="shared" si="47"/>
        <v>0</v>
      </c>
      <c r="K183" s="1152">
        <f t="shared" si="48"/>
        <v>0</v>
      </c>
    </row>
    <row r="184" spans="1:11" hidden="1" x14ac:dyDescent="0.3">
      <c r="A184" s="960" t="s">
        <v>1796</v>
      </c>
      <c r="B184" s="961"/>
      <c r="C184" s="951" t="s">
        <v>5134</v>
      </c>
      <c r="D184" s="946">
        <f>VLOOKUP(A184,'NRHM-RCH Flexible Pool, NDCPs'!A49:Q1762,16,0)</f>
        <v>0</v>
      </c>
      <c r="E184" s="946">
        <f>VLOOKUP(A184,'NRHM-RCH Flexible Pool, NDCPs'!A49:Q1762,17,0)</f>
        <v>0</v>
      </c>
      <c r="F184" s="948"/>
      <c r="G184" s="948"/>
      <c r="H184" s="948"/>
      <c r="I184" s="948"/>
      <c r="J184" s="1152">
        <f t="shared" si="47"/>
        <v>0</v>
      </c>
      <c r="K184" s="1152">
        <f t="shared" si="48"/>
        <v>0</v>
      </c>
    </row>
    <row r="185" spans="1:11" ht="30" hidden="1" x14ac:dyDescent="0.3">
      <c r="A185" s="960" t="s">
        <v>1797</v>
      </c>
      <c r="B185" s="963"/>
      <c r="C185" s="951" t="s">
        <v>3413</v>
      </c>
      <c r="D185" s="946">
        <f>VLOOKUP(A185,'NRHM-RCH Flexible Pool, NDCPs'!A50:Q1763,16,0)</f>
        <v>0</v>
      </c>
      <c r="E185" s="946">
        <f>VLOOKUP(A185,'NRHM-RCH Flexible Pool, NDCPs'!A50:Q1763,17,0)</f>
        <v>0</v>
      </c>
      <c r="F185" s="948"/>
      <c r="G185" s="948"/>
      <c r="H185" s="948"/>
      <c r="I185" s="948"/>
      <c r="J185" s="1152">
        <f t="shared" si="47"/>
        <v>0</v>
      </c>
      <c r="K185" s="1152">
        <f t="shared" si="48"/>
        <v>0</v>
      </c>
    </row>
    <row r="186" spans="1:11" ht="30" hidden="1" x14ac:dyDescent="0.3">
      <c r="A186" s="960" t="s">
        <v>1798</v>
      </c>
      <c r="B186" s="963"/>
      <c r="C186" s="951" t="s">
        <v>3414</v>
      </c>
      <c r="D186" s="946">
        <f>VLOOKUP(A186,'NRHM-RCH Flexible Pool, NDCPs'!A51:Q1764,16,0)</f>
        <v>0</v>
      </c>
      <c r="E186" s="946">
        <f>VLOOKUP(A186,'NRHM-RCH Flexible Pool, NDCPs'!A51:Q1764,17,0)</f>
        <v>0</v>
      </c>
      <c r="F186" s="948"/>
      <c r="G186" s="948"/>
      <c r="H186" s="948"/>
      <c r="I186" s="948"/>
      <c r="J186" s="1152">
        <f t="shared" si="47"/>
        <v>0</v>
      </c>
      <c r="K186" s="1152">
        <f t="shared" si="48"/>
        <v>0</v>
      </c>
    </row>
    <row r="187" spans="1:11" ht="30" hidden="1" x14ac:dyDescent="0.3">
      <c r="A187" s="960" t="s">
        <v>1800</v>
      </c>
      <c r="B187" s="963"/>
      <c r="C187" s="951" t="s">
        <v>1267</v>
      </c>
      <c r="D187" s="946">
        <f>VLOOKUP(A187,'NRHM-RCH Flexible Pool, NDCPs'!A52:Q1765,16,0)</f>
        <v>0</v>
      </c>
      <c r="E187" s="946">
        <f>VLOOKUP(A187,'NRHM-RCH Flexible Pool, NDCPs'!A52:Q1765,17,0)</f>
        <v>0</v>
      </c>
      <c r="F187" s="948"/>
      <c r="G187" s="948"/>
      <c r="H187" s="948"/>
      <c r="I187" s="948"/>
      <c r="J187" s="1152">
        <f t="shared" si="47"/>
        <v>0</v>
      </c>
      <c r="K187" s="1152">
        <f t="shared" si="48"/>
        <v>0</v>
      </c>
    </row>
    <row r="188" spans="1:11" ht="30" hidden="1" x14ac:dyDescent="0.3">
      <c r="A188" s="960" t="s">
        <v>1801</v>
      </c>
      <c r="B188" s="963"/>
      <c r="C188" s="951" t="s">
        <v>1268</v>
      </c>
      <c r="D188" s="946">
        <f>VLOOKUP(A188,'NRHM-RCH Flexible Pool, NDCPs'!A53:Q1766,16,0)</f>
        <v>0</v>
      </c>
      <c r="E188" s="946">
        <f>VLOOKUP(A188,'NRHM-RCH Flexible Pool, NDCPs'!A53:Q1766,17,0)</f>
        <v>0</v>
      </c>
      <c r="F188" s="948"/>
      <c r="G188" s="948"/>
      <c r="H188" s="948"/>
      <c r="I188" s="948"/>
      <c r="J188" s="1152">
        <f t="shared" si="47"/>
        <v>0</v>
      </c>
      <c r="K188" s="1152">
        <f t="shared" si="48"/>
        <v>0</v>
      </c>
    </row>
    <row r="189" spans="1:11" ht="30" hidden="1" x14ac:dyDescent="0.3">
      <c r="A189" s="960" t="s">
        <v>1809</v>
      </c>
      <c r="B189" s="963"/>
      <c r="C189" s="945" t="s">
        <v>3415</v>
      </c>
      <c r="D189" s="946">
        <f>VLOOKUP(A189,'NRHM-RCH Flexible Pool, NDCPs'!A54:Q1767,16,0)</f>
        <v>0</v>
      </c>
      <c r="E189" s="946">
        <f>VLOOKUP(A189,'NRHM-RCH Flexible Pool, NDCPs'!A54:Q1767,17,0)</f>
        <v>0</v>
      </c>
      <c r="F189" s="948"/>
      <c r="G189" s="948"/>
      <c r="H189" s="948"/>
      <c r="I189" s="948"/>
      <c r="J189" s="1152">
        <f t="shared" si="47"/>
        <v>0</v>
      </c>
      <c r="K189" s="1152">
        <f t="shared" si="48"/>
        <v>0</v>
      </c>
    </row>
    <row r="190" spans="1:11" ht="45" hidden="1" x14ac:dyDescent="0.3">
      <c r="A190" s="960" t="s">
        <v>1810</v>
      </c>
      <c r="B190" s="963"/>
      <c r="C190" s="945" t="s">
        <v>3416</v>
      </c>
      <c r="D190" s="946">
        <f>VLOOKUP(A190,'NRHM-RCH Flexible Pool, NDCPs'!A55:Q1768,16,0)</f>
        <v>0</v>
      </c>
      <c r="E190" s="946">
        <f>VLOOKUP(A190,'NRHM-RCH Flexible Pool, NDCPs'!A55:Q1768,17,0)</f>
        <v>0</v>
      </c>
      <c r="F190" s="948"/>
      <c r="G190" s="948"/>
      <c r="H190" s="948"/>
      <c r="I190" s="948"/>
      <c r="J190" s="1152">
        <f t="shared" si="47"/>
        <v>0</v>
      </c>
      <c r="K190" s="1152">
        <f t="shared" si="48"/>
        <v>0</v>
      </c>
    </row>
    <row r="191" spans="1:11" hidden="1" x14ac:dyDescent="0.3">
      <c r="A191" s="960" t="s">
        <v>1811</v>
      </c>
      <c r="B191" s="963"/>
      <c r="C191" s="945" t="s">
        <v>3417</v>
      </c>
      <c r="D191" s="946">
        <f>VLOOKUP(A191,'NRHM-RCH Flexible Pool, NDCPs'!A56:Q1769,16,0)</f>
        <v>0</v>
      </c>
      <c r="E191" s="946">
        <f>VLOOKUP(A191,'NRHM-RCH Flexible Pool, NDCPs'!A56:Q1769,17,0)</f>
        <v>0</v>
      </c>
      <c r="F191" s="948"/>
      <c r="G191" s="948"/>
      <c r="H191" s="948"/>
      <c r="I191" s="948"/>
      <c r="J191" s="1152">
        <f t="shared" si="47"/>
        <v>0</v>
      </c>
      <c r="K191" s="1152">
        <f t="shared" si="48"/>
        <v>0</v>
      </c>
    </row>
    <row r="192" spans="1:11" hidden="1" x14ac:dyDescent="0.3">
      <c r="A192" s="960" t="s">
        <v>2047</v>
      </c>
      <c r="B192" s="963"/>
      <c r="C192" s="945" t="s">
        <v>5135</v>
      </c>
      <c r="D192" s="946">
        <f>VLOOKUP(A192,'NRHM-RCH Flexible Pool, NDCPs'!A57:Q1770,16,0)</f>
        <v>0</v>
      </c>
      <c r="E192" s="946">
        <f>VLOOKUP(A192,'NRHM-RCH Flexible Pool, NDCPs'!A57:Q1770,17,0)</f>
        <v>0</v>
      </c>
      <c r="F192" s="948"/>
      <c r="G192" s="948"/>
      <c r="H192" s="948"/>
      <c r="I192" s="948"/>
      <c r="J192" s="1152">
        <f t="shared" si="47"/>
        <v>0</v>
      </c>
      <c r="K192" s="1152">
        <f t="shared" si="48"/>
        <v>0</v>
      </c>
    </row>
    <row r="193" spans="1:11" hidden="1" x14ac:dyDescent="0.3">
      <c r="A193" s="960" t="s">
        <v>2357</v>
      </c>
      <c r="B193" s="963"/>
      <c r="C193" s="970" t="s">
        <v>3842</v>
      </c>
      <c r="D193" s="946">
        <f>VLOOKUP(A193,'NRHM-RCH Flexible Pool, NDCPs'!A58:Q1771,16,0)</f>
        <v>0</v>
      </c>
      <c r="E193" s="946">
        <f>VLOOKUP(A193,'NRHM-RCH Flexible Pool, NDCPs'!A58:Q1771,17,0)</f>
        <v>0</v>
      </c>
      <c r="F193" s="948"/>
      <c r="G193" s="948"/>
      <c r="H193" s="948"/>
      <c r="I193" s="948"/>
      <c r="J193" s="1152">
        <f t="shared" si="47"/>
        <v>0</v>
      </c>
      <c r="K193" s="1152">
        <f t="shared" si="48"/>
        <v>0</v>
      </c>
    </row>
    <row r="194" spans="1:11" hidden="1" x14ac:dyDescent="0.3">
      <c r="A194" s="960" t="s">
        <v>3847</v>
      </c>
      <c r="B194" s="963"/>
      <c r="C194" s="964" t="s">
        <v>2361</v>
      </c>
      <c r="D194" s="946">
        <f>VLOOKUP(A194,'NRHM-RCH Flexible Pool, NDCPs'!A59:Q1772,16,0)</f>
        <v>0</v>
      </c>
      <c r="E194" s="946">
        <f>VLOOKUP(A194,'NRHM-RCH Flexible Pool, NDCPs'!A59:Q1772,17,0)</f>
        <v>0</v>
      </c>
      <c r="F194" s="948"/>
      <c r="G194" s="948"/>
      <c r="H194" s="948"/>
      <c r="I194" s="948"/>
      <c r="J194" s="1152">
        <f t="shared" si="47"/>
        <v>0</v>
      </c>
      <c r="K194" s="1152">
        <f t="shared" si="48"/>
        <v>0</v>
      </c>
    </row>
    <row r="195" spans="1:11" hidden="1" x14ac:dyDescent="0.3">
      <c r="A195" s="962" t="s">
        <v>3418</v>
      </c>
      <c r="B195" s="963"/>
      <c r="C195" s="945" t="s">
        <v>3419</v>
      </c>
      <c r="D195" s="946">
        <f t="shared" ref="D195:K195" si="49">SUM(D196:D204)</f>
        <v>0</v>
      </c>
      <c r="E195" s="946">
        <f t="shared" si="49"/>
        <v>0</v>
      </c>
      <c r="F195" s="946">
        <f t="shared" si="49"/>
        <v>0</v>
      </c>
      <c r="G195" s="946">
        <f t="shared" si="49"/>
        <v>0</v>
      </c>
      <c r="H195" s="946">
        <f t="shared" si="49"/>
        <v>0</v>
      </c>
      <c r="I195" s="946">
        <f t="shared" si="49"/>
        <v>0</v>
      </c>
      <c r="J195" s="1151">
        <f t="shared" si="49"/>
        <v>0</v>
      </c>
      <c r="K195" s="1151">
        <f t="shared" si="49"/>
        <v>0</v>
      </c>
    </row>
    <row r="196" spans="1:11" hidden="1" x14ac:dyDescent="0.3">
      <c r="A196" s="960" t="s">
        <v>1765</v>
      </c>
      <c r="B196" s="960"/>
      <c r="C196" s="945" t="s">
        <v>2615</v>
      </c>
      <c r="D196" s="946">
        <f>VLOOKUP(A196,'NRHM-RCH Flexible Pool, NDCPs'!A61:Q1774,16,0)</f>
        <v>0</v>
      </c>
      <c r="E196" s="946">
        <f>VLOOKUP(A196,'NRHM-RCH Flexible Pool, NDCPs'!A61:Q1774,17,0)</f>
        <v>0</v>
      </c>
      <c r="F196" s="948"/>
      <c r="G196" s="948"/>
      <c r="H196" s="948"/>
      <c r="I196" s="948"/>
      <c r="J196" s="1152">
        <f t="shared" ref="J196:J204" si="50">+D196+F196+H196</f>
        <v>0</v>
      </c>
      <c r="K196" s="1152">
        <f t="shared" ref="K196:K204" si="51">+E196+G196+I196</f>
        <v>0</v>
      </c>
    </row>
    <row r="197" spans="1:11" hidden="1" x14ac:dyDescent="0.3">
      <c r="A197" s="960" t="s">
        <v>1766</v>
      </c>
      <c r="B197" s="960"/>
      <c r="C197" s="945" t="s">
        <v>2614</v>
      </c>
      <c r="D197" s="946">
        <f>VLOOKUP(A197,'NRHM-RCH Flexible Pool, NDCPs'!A62:Q1775,16,0)</f>
        <v>0</v>
      </c>
      <c r="E197" s="946">
        <f>VLOOKUP(A197,'NRHM-RCH Flexible Pool, NDCPs'!A62:Q1775,17,0)</f>
        <v>0</v>
      </c>
      <c r="F197" s="948"/>
      <c r="G197" s="948"/>
      <c r="H197" s="948"/>
      <c r="I197" s="948"/>
      <c r="J197" s="1152">
        <f t="shared" si="50"/>
        <v>0</v>
      </c>
      <c r="K197" s="1152">
        <f t="shared" si="51"/>
        <v>0</v>
      </c>
    </row>
    <row r="198" spans="1:11" ht="30" hidden="1" x14ac:dyDescent="0.3">
      <c r="A198" s="960" t="s">
        <v>2531</v>
      </c>
      <c r="B198" s="971"/>
      <c r="C198" s="945" t="s">
        <v>2532</v>
      </c>
      <c r="D198" s="946">
        <f>VLOOKUP(A198,'NRHM-RCH Flexible Pool, NDCPs'!A63:Q1776,16,0)</f>
        <v>0</v>
      </c>
      <c r="E198" s="946">
        <f>VLOOKUP(A198,'NRHM-RCH Flexible Pool, NDCPs'!A63:Q1776,17,0)</f>
        <v>0</v>
      </c>
      <c r="F198" s="948"/>
      <c r="G198" s="948"/>
      <c r="H198" s="948"/>
      <c r="I198" s="948"/>
      <c r="J198" s="1152">
        <f t="shared" si="50"/>
        <v>0</v>
      </c>
      <c r="K198" s="1152">
        <f t="shared" si="51"/>
        <v>0</v>
      </c>
    </row>
    <row r="199" spans="1:11" ht="30" hidden="1" x14ac:dyDescent="0.3">
      <c r="A199" s="960" t="s">
        <v>1802</v>
      </c>
      <c r="B199" s="963"/>
      <c r="C199" s="945" t="s">
        <v>1560</v>
      </c>
      <c r="D199" s="946">
        <f>VLOOKUP(A199,'NRHM-RCH Flexible Pool, NDCPs'!A64:Q1777,16,0)</f>
        <v>0</v>
      </c>
      <c r="E199" s="946">
        <f>VLOOKUP(A199,'NRHM-RCH Flexible Pool, NDCPs'!A64:Q1777,17,0)</f>
        <v>0</v>
      </c>
      <c r="F199" s="948"/>
      <c r="G199" s="948"/>
      <c r="H199" s="948"/>
      <c r="I199" s="948"/>
      <c r="J199" s="1152">
        <f t="shared" si="50"/>
        <v>0</v>
      </c>
      <c r="K199" s="1152">
        <f t="shared" si="51"/>
        <v>0</v>
      </c>
    </row>
    <row r="200" spans="1:11" ht="30" hidden="1" x14ac:dyDescent="0.3">
      <c r="A200" s="960" t="s">
        <v>1803</v>
      </c>
      <c r="B200" s="968"/>
      <c r="C200" s="945" t="s">
        <v>1561</v>
      </c>
      <c r="D200" s="946">
        <f>VLOOKUP(A200,'NRHM-RCH Flexible Pool, NDCPs'!A65:Q1778,16,0)</f>
        <v>0</v>
      </c>
      <c r="E200" s="946">
        <f>VLOOKUP(A200,'NRHM-RCH Flexible Pool, NDCPs'!A65:Q1778,17,0)</f>
        <v>0</v>
      </c>
      <c r="F200" s="948"/>
      <c r="G200" s="948"/>
      <c r="H200" s="948"/>
      <c r="I200" s="948"/>
      <c r="J200" s="1152">
        <f t="shared" si="50"/>
        <v>0</v>
      </c>
      <c r="K200" s="1152">
        <f t="shared" si="51"/>
        <v>0</v>
      </c>
    </row>
    <row r="201" spans="1:11" ht="30" hidden="1" x14ac:dyDescent="0.3">
      <c r="A201" s="960" t="s">
        <v>1804</v>
      </c>
      <c r="B201" s="968"/>
      <c r="C201" s="945" t="s">
        <v>893</v>
      </c>
      <c r="D201" s="946">
        <f>VLOOKUP(A201,'NRHM-RCH Flexible Pool, NDCPs'!A66:Q1779,16,0)</f>
        <v>0</v>
      </c>
      <c r="E201" s="946">
        <f>VLOOKUP(A201,'NRHM-RCH Flexible Pool, NDCPs'!A66:Q1779,17,0)</f>
        <v>0</v>
      </c>
      <c r="F201" s="948"/>
      <c r="G201" s="948"/>
      <c r="H201" s="948"/>
      <c r="I201" s="948"/>
      <c r="J201" s="1152">
        <f t="shared" si="50"/>
        <v>0</v>
      </c>
      <c r="K201" s="1152">
        <f t="shared" si="51"/>
        <v>0</v>
      </c>
    </row>
    <row r="202" spans="1:11" ht="30" hidden="1" x14ac:dyDescent="0.3">
      <c r="A202" s="960" t="s">
        <v>1805</v>
      </c>
      <c r="B202" s="968"/>
      <c r="C202" s="945" t="s">
        <v>5136</v>
      </c>
      <c r="D202" s="946">
        <f>VLOOKUP(A202,'NRHM-RCH Flexible Pool, NDCPs'!A67:Q1780,16,0)</f>
        <v>0</v>
      </c>
      <c r="E202" s="946">
        <f>VLOOKUP(A202,'NRHM-RCH Flexible Pool, NDCPs'!A67:Q1780,17,0)</f>
        <v>0</v>
      </c>
      <c r="F202" s="948"/>
      <c r="G202" s="948"/>
      <c r="H202" s="948"/>
      <c r="I202" s="948"/>
      <c r="J202" s="1152">
        <f t="shared" si="50"/>
        <v>0</v>
      </c>
      <c r="K202" s="1152">
        <f t="shared" si="51"/>
        <v>0</v>
      </c>
    </row>
    <row r="203" spans="1:11" ht="60" hidden="1" x14ac:dyDescent="0.3">
      <c r="A203" s="960" t="s">
        <v>2533</v>
      </c>
      <c r="B203" s="968"/>
      <c r="C203" s="945" t="s">
        <v>3844</v>
      </c>
      <c r="D203" s="946">
        <f>VLOOKUP(A203,'NRHM-RCH Flexible Pool, NDCPs'!A68:Q1781,16,0)</f>
        <v>0</v>
      </c>
      <c r="E203" s="946">
        <f>VLOOKUP(A203,'NRHM-RCH Flexible Pool, NDCPs'!A68:Q1781,17,0)</f>
        <v>0</v>
      </c>
      <c r="F203" s="948"/>
      <c r="G203" s="948"/>
      <c r="H203" s="948"/>
      <c r="I203" s="948"/>
      <c r="J203" s="1152">
        <f t="shared" si="50"/>
        <v>0</v>
      </c>
      <c r="K203" s="1152">
        <f t="shared" si="51"/>
        <v>0</v>
      </c>
    </row>
    <row r="204" spans="1:11" hidden="1" x14ac:dyDescent="0.3">
      <c r="A204" s="960" t="s">
        <v>3848</v>
      </c>
      <c r="B204" s="968"/>
      <c r="C204" s="964" t="s">
        <v>2361</v>
      </c>
      <c r="D204" s="946">
        <f>VLOOKUP(A204,'NRHM-RCH Flexible Pool, NDCPs'!A69:Q1782,16,0)</f>
        <v>0</v>
      </c>
      <c r="E204" s="946">
        <f>VLOOKUP(A204,'NRHM-RCH Flexible Pool, NDCPs'!A69:Q1782,17,0)</f>
        <v>0</v>
      </c>
      <c r="F204" s="948"/>
      <c r="G204" s="948"/>
      <c r="H204" s="948"/>
      <c r="I204" s="948"/>
      <c r="J204" s="1152">
        <f t="shared" si="50"/>
        <v>0</v>
      </c>
      <c r="K204" s="1152">
        <f t="shared" si="51"/>
        <v>0</v>
      </c>
    </row>
    <row r="205" spans="1:11" hidden="1" x14ac:dyDescent="0.3">
      <c r="A205" s="962" t="s">
        <v>3420</v>
      </c>
      <c r="B205" s="968"/>
      <c r="C205" s="945" t="s">
        <v>3421</v>
      </c>
      <c r="D205" s="946">
        <f t="shared" ref="D205:K205" si="52">SUM(D206:D208)</f>
        <v>0</v>
      </c>
      <c r="E205" s="946">
        <f t="shared" si="52"/>
        <v>0</v>
      </c>
      <c r="F205" s="946">
        <f t="shared" si="52"/>
        <v>0</v>
      </c>
      <c r="G205" s="946">
        <f t="shared" si="52"/>
        <v>0</v>
      </c>
      <c r="H205" s="946">
        <f t="shared" si="52"/>
        <v>0</v>
      </c>
      <c r="I205" s="946">
        <f t="shared" si="52"/>
        <v>0</v>
      </c>
      <c r="J205" s="1151">
        <f t="shared" si="52"/>
        <v>0</v>
      </c>
      <c r="K205" s="1151">
        <f t="shared" si="52"/>
        <v>0</v>
      </c>
    </row>
    <row r="206" spans="1:11" hidden="1" x14ac:dyDescent="0.3">
      <c r="A206" s="960" t="s">
        <v>1806</v>
      </c>
      <c r="B206" s="961"/>
      <c r="C206" s="945" t="s">
        <v>555</v>
      </c>
      <c r="D206" s="946">
        <f>VLOOKUP(A206,'NRHM-RCH Flexible Pool, NDCPs'!A71:Q1784,16,0)</f>
        <v>0</v>
      </c>
      <c r="E206" s="946">
        <f>VLOOKUP(A206,'NRHM-RCH Flexible Pool, NDCPs'!A71:Q1784,17,0)</f>
        <v>0</v>
      </c>
      <c r="F206" s="948"/>
      <c r="G206" s="948"/>
      <c r="H206" s="948"/>
      <c r="I206" s="948"/>
      <c r="J206" s="1152">
        <f t="shared" ref="J206:K208" si="53">+D206+F206+H206</f>
        <v>0</v>
      </c>
      <c r="K206" s="1152">
        <f t="shared" si="53"/>
        <v>0</v>
      </c>
    </row>
    <row r="207" spans="1:11" ht="30" hidden="1" x14ac:dyDescent="0.3">
      <c r="A207" s="960" t="s">
        <v>1807</v>
      </c>
      <c r="B207" s="961"/>
      <c r="C207" s="945" t="s">
        <v>1563</v>
      </c>
      <c r="D207" s="946">
        <f>VLOOKUP(A207,'NRHM-RCH Flexible Pool, NDCPs'!A72:Q1785,16,0)</f>
        <v>0</v>
      </c>
      <c r="E207" s="946">
        <f>VLOOKUP(A207,'NRHM-RCH Flexible Pool, NDCPs'!A72:Q1785,17,0)</f>
        <v>0</v>
      </c>
      <c r="F207" s="948"/>
      <c r="G207" s="948"/>
      <c r="H207" s="948"/>
      <c r="I207" s="948"/>
      <c r="J207" s="1152">
        <f t="shared" si="53"/>
        <v>0</v>
      </c>
      <c r="K207" s="1152">
        <f t="shared" si="53"/>
        <v>0</v>
      </c>
    </row>
    <row r="208" spans="1:11" hidden="1" x14ac:dyDescent="0.3">
      <c r="A208" s="960" t="s">
        <v>1808</v>
      </c>
      <c r="B208" s="969"/>
      <c r="C208" s="964" t="s">
        <v>2361</v>
      </c>
      <c r="D208" s="946">
        <f>VLOOKUP(A208,'NRHM-RCH Flexible Pool, NDCPs'!A73:Q1786,16,0)</f>
        <v>0</v>
      </c>
      <c r="E208" s="946">
        <f>VLOOKUP(A208,'NRHM-RCH Flexible Pool, NDCPs'!A73:Q1786,17,0)</f>
        <v>0</v>
      </c>
      <c r="F208" s="948"/>
      <c r="G208" s="948"/>
      <c r="H208" s="948"/>
      <c r="I208" s="948"/>
      <c r="J208" s="1152">
        <f t="shared" si="53"/>
        <v>0</v>
      </c>
      <c r="K208" s="1152">
        <f t="shared" si="53"/>
        <v>0</v>
      </c>
    </row>
    <row r="209" spans="1:11" hidden="1" x14ac:dyDescent="0.3">
      <c r="A209" s="962" t="s">
        <v>3422</v>
      </c>
      <c r="B209" s="961"/>
      <c r="C209" s="945" t="s">
        <v>3423</v>
      </c>
      <c r="D209" s="946">
        <f t="shared" ref="D209:K209" si="54">SUM(D210:D217)+D221</f>
        <v>0</v>
      </c>
      <c r="E209" s="946">
        <f t="shared" si="54"/>
        <v>0</v>
      </c>
      <c r="F209" s="946">
        <f t="shared" si="54"/>
        <v>0</v>
      </c>
      <c r="G209" s="946">
        <f t="shared" si="54"/>
        <v>0</v>
      </c>
      <c r="H209" s="946">
        <f t="shared" si="54"/>
        <v>0</v>
      </c>
      <c r="I209" s="946">
        <f t="shared" si="54"/>
        <v>0</v>
      </c>
      <c r="J209" s="1151">
        <f t="shared" si="54"/>
        <v>0</v>
      </c>
      <c r="K209" s="1151">
        <f t="shared" si="54"/>
        <v>0</v>
      </c>
    </row>
    <row r="210" spans="1:11" ht="30" hidden="1" x14ac:dyDescent="0.3">
      <c r="A210" s="960" t="s">
        <v>2054</v>
      </c>
      <c r="B210" s="961"/>
      <c r="C210" s="964" t="s">
        <v>5137</v>
      </c>
      <c r="D210" s="946">
        <f>VLOOKUP(A210,'NRHM-RCH Flexible Pool, NDCPs'!A75:Q1788,16,0)</f>
        <v>0</v>
      </c>
      <c r="E210" s="946">
        <f>VLOOKUP(A210,'NRHM-RCH Flexible Pool, NDCPs'!A75:Q1788,17,0)</f>
        <v>0</v>
      </c>
      <c r="F210" s="948"/>
      <c r="G210" s="948"/>
      <c r="H210" s="948"/>
      <c r="I210" s="948"/>
      <c r="J210" s="1152">
        <f t="shared" ref="J210:K216" si="55">+D210+F210+H210</f>
        <v>0</v>
      </c>
      <c r="K210" s="1152">
        <f t="shared" si="55"/>
        <v>0</v>
      </c>
    </row>
    <row r="211" spans="1:11" hidden="1" x14ac:dyDescent="0.3">
      <c r="A211" s="960" t="s">
        <v>2071</v>
      </c>
      <c r="B211" s="963"/>
      <c r="C211" s="964" t="s">
        <v>3424</v>
      </c>
      <c r="D211" s="946">
        <f>VLOOKUP(A211,'NRHM-RCH Flexible Pool, NDCPs'!A76:Q1789,16,0)</f>
        <v>0</v>
      </c>
      <c r="E211" s="946">
        <f>VLOOKUP(A211,'NRHM-RCH Flexible Pool, NDCPs'!A76:Q1789,17,0)</f>
        <v>0</v>
      </c>
      <c r="F211" s="948"/>
      <c r="G211" s="948"/>
      <c r="H211" s="948"/>
      <c r="I211" s="948"/>
      <c r="J211" s="1152">
        <f t="shared" si="55"/>
        <v>0</v>
      </c>
      <c r="K211" s="1152">
        <f t="shared" si="55"/>
        <v>0</v>
      </c>
    </row>
    <row r="212" spans="1:11" ht="30" hidden="1" x14ac:dyDescent="0.3">
      <c r="A212" s="960" t="s">
        <v>2080</v>
      </c>
      <c r="B212" s="969"/>
      <c r="C212" s="964" t="s">
        <v>3425</v>
      </c>
      <c r="D212" s="946">
        <f>VLOOKUP(A212,'NRHM-RCH Flexible Pool, NDCPs'!A77:Q1790,16,0)</f>
        <v>0</v>
      </c>
      <c r="E212" s="946">
        <f>VLOOKUP(A212,'NRHM-RCH Flexible Pool, NDCPs'!A77:Q1790,17,0)</f>
        <v>0</v>
      </c>
      <c r="F212" s="948"/>
      <c r="G212" s="948"/>
      <c r="H212" s="948"/>
      <c r="I212" s="948"/>
      <c r="J212" s="1152">
        <f t="shared" si="55"/>
        <v>0</v>
      </c>
      <c r="K212" s="1152">
        <f t="shared" si="55"/>
        <v>0</v>
      </c>
    </row>
    <row r="213" spans="1:11" ht="30" hidden="1" x14ac:dyDescent="0.3">
      <c r="A213" s="960" t="s">
        <v>2081</v>
      </c>
      <c r="B213" s="963"/>
      <c r="C213" s="964" t="s">
        <v>623</v>
      </c>
      <c r="D213" s="946">
        <f>VLOOKUP(A213,'NRHM-RCH Flexible Pool, NDCPs'!A78:Q1791,16,0)</f>
        <v>0</v>
      </c>
      <c r="E213" s="946">
        <f>VLOOKUP(A213,'NRHM-RCH Flexible Pool, NDCPs'!A78:Q1791,17,0)</f>
        <v>0</v>
      </c>
      <c r="F213" s="948"/>
      <c r="G213" s="948"/>
      <c r="H213" s="948"/>
      <c r="I213" s="948"/>
      <c r="J213" s="1152">
        <f t="shared" si="55"/>
        <v>0</v>
      </c>
      <c r="K213" s="1152">
        <f t="shared" si="55"/>
        <v>0</v>
      </c>
    </row>
    <row r="214" spans="1:11" ht="30" hidden="1" x14ac:dyDescent="0.3">
      <c r="A214" s="960" t="s">
        <v>2084</v>
      </c>
      <c r="B214" s="963"/>
      <c r="C214" s="964" t="s">
        <v>510</v>
      </c>
      <c r="D214" s="946">
        <f>VLOOKUP(A214,'NRHM-RCH Flexible Pool, NDCPs'!A79:Q1792,16,0)</f>
        <v>0</v>
      </c>
      <c r="E214" s="946">
        <f>VLOOKUP(A214,'NRHM-RCH Flexible Pool, NDCPs'!A79:Q1792,17,0)</f>
        <v>0</v>
      </c>
      <c r="F214" s="948"/>
      <c r="G214" s="948"/>
      <c r="H214" s="948"/>
      <c r="I214" s="948"/>
      <c r="J214" s="1152">
        <f t="shared" si="55"/>
        <v>0</v>
      </c>
      <c r="K214" s="1152">
        <f t="shared" si="55"/>
        <v>0</v>
      </c>
    </row>
    <row r="215" spans="1:11" ht="45" hidden="1" x14ac:dyDescent="0.3">
      <c r="A215" s="960" t="s">
        <v>2092</v>
      </c>
      <c r="B215" s="961"/>
      <c r="C215" s="964" t="s">
        <v>5138</v>
      </c>
      <c r="D215" s="946">
        <f>VLOOKUP(A215,'NRHM-RCH Flexible Pool, NDCPs'!A80:Q1793,16,0)</f>
        <v>0</v>
      </c>
      <c r="E215" s="946">
        <f>VLOOKUP(A215,'NRHM-RCH Flexible Pool, NDCPs'!A80:Q1793,17,0)</f>
        <v>0</v>
      </c>
      <c r="F215" s="948"/>
      <c r="G215" s="948"/>
      <c r="H215" s="948"/>
      <c r="I215" s="948"/>
      <c r="J215" s="1152">
        <f t="shared" si="55"/>
        <v>0</v>
      </c>
      <c r="K215" s="1152">
        <f t="shared" si="55"/>
        <v>0</v>
      </c>
    </row>
    <row r="216" spans="1:11" ht="30" hidden="1" x14ac:dyDescent="0.3">
      <c r="A216" s="960" t="s">
        <v>3426</v>
      </c>
      <c r="B216" s="961"/>
      <c r="C216" s="964" t="s">
        <v>4487</v>
      </c>
      <c r="D216" s="946">
        <f>VLOOKUP(A216,'NRHM-RCH Flexible Pool, NDCPs'!A81:Q1794,16,0)</f>
        <v>0</v>
      </c>
      <c r="E216" s="946">
        <f>VLOOKUP(A216,'NRHM-RCH Flexible Pool, NDCPs'!A81:Q1794,17,0)</f>
        <v>0</v>
      </c>
      <c r="F216" s="948"/>
      <c r="G216" s="948"/>
      <c r="H216" s="948"/>
      <c r="I216" s="948"/>
      <c r="J216" s="1152">
        <f t="shared" si="55"/>
        <v>0</v>
      </c>
      <c r="K216" s="1152">
        <f t="shared" si="55"/>
        <v>0</v>
      </c>
    </row>
    <row r="217" spans="1:11" hidden="1" x14ac:dyDescent="0.3">
      <c r="A217" s="960" t="s">
        <v>3268</v>
      </c>
      <c r="B217" s="972"/>
      <c r="C217" s="964" t="s">
        <v>5139</v>
      </c>
      <c r="D217" s="946">
        <f t="shared" ref="D217:K217" si="56">SUM(D218:D220)</f>
        <v>0</v>
      </c>
      <c r="E217" s="946">
        <f t="shared" si="56"/>
        <v>0</v>
      </c>
      <c r="F217" s="946">
        <f t="shared" si="56"/>
        <v>0</v>
      </c>
      <c r="G217" s="946">
        <f t="shared" si="56"/>
        <v>0</v>
      </c>
      <c r="H217" s="946">
        <f t="shared" si="56"/>
        <v>0</v>
      </c>
      <c r="I217" s="946">
        <f t="shared" si="56"/>
        <v>0</v>
      </c>
      <c r="J217" s="1151">
        <f t="shared" si="56"/>
        <v>0</v>
      </c>
      <c r="K217" s="1151">
        <f t="shared" si="56"/>
        <v>0</v>
      </c>
    </row>
    <row r="218" spans="1:11" ht="75" hidden="1" x14ac:dyDescent="0.3">
      <c r="A218" s="960" t="s">
        <v>4488</v>
      </c>
      <c r="B218" s="961"/>
      <c r="C218" s="964" t="s">
        <v>4491</v>
      </c>
      <c r="D218" s="946">
        <f>VLOOKUP(A218,'NRHM-RCH Flexible Pool, NDCPs'!A83:Q1796,16,0)</f>
        <v>0</v>
      </c>
      <c r="E218" s="946">
        <f>VLOOKUP(A218,'NRHM-RCH Flexible Pool, NDCPs'!A83:Q1796,17,0)</f>
        <v>0</v>
      </c>
      <c r="F218" s="948"/>
      <c r="G218" s="948"/>
      <c r="H218" s="948"/>
      <c r="I218" s="948"/>
      <c r="J218" s="1152">
        <f t="shared" ref="J218:K221" si="57">+D218+F218+H218</f>
        <v>0</v>
      </c>
      <c r="K218" s="1152">
        <f t="shared" si="57"/>
        <v>0</v>
      </c>
    </row>
    <row r="219" spans="1:11" ht="30" hidden="1" x14ac:dyDescent="0.3">
      <c r="A219" s="960" t="s">
        <v>4489</v>
      </c>
      <c r="B219" s="961"/>
      <c r="C219" s="964" t="s">
        <v>4492</v>
      </c>
      <c r="D219" s="946">
        <f>VLOOKUP(A219,'NRHM-RCH Flexible Pool, NDCPs'!A84:Q1797,16,0)</f>
        <v>0</v>
      </c>
      <c r="E219" s="946">
        <f>VLOOKUP(A219,'NRHM-RCH Flexible Pool, NDCPs'!A84:Q1797,17,0)</f>
        <v>0</v>
      </c>
      <c r="F219" s="948"/>
      <c r="G219" s="948"/>
      <c r="H219" s="948"/>
      <c r="I219" s="948"/>
      <c r="J219" s="1152">
        <f t="shared" si="57"/>
        <v>0</v>
      </c>
      <c r="K219" s="1152">
        <f t="shared" si="57"/>
        <v>0</v>
      </c>
    </row>
    <row r="220" spans="1:11" ht="30" hidden="1" x14ac:dyDescent="0.3">
      <c r="A220" s="960" t="s">
        <v>4490</v>
      </c>
      <c r="B220" s="961"/>
      <c r="C220" s="964" t="s">
        <v>4493</v>
      </c>
      <c r="D220" s="946">
        <f>VLOOKUP(A220,'NRHM-RCH Flexible Pool, NDCPs'!A85:Q1798,16,0)</f>
        <v>0</v>
      </c>
      <c r="E220" s="946">
        <f>VLOOKUP(A220,'NRHM-RCH Flexible Pool, NDCPs'!A85:Q1798,17,0)</f>
        <v>0</v>
      </c>
      <c r="F220" s="948"/>
      <c r="G220" s="948"/>
      <c r="H220" s="948"/>
      <c r="I220" s="948"/>
      <c r="J220" s="1152">
        <f t="shared" si="57"/>
        <v>0</v>
      </c>
      <c r="K220" s="1152">
        <f t="shared" si="57"/>
        <v>0</v>
      </c>
    </row>
    <row r="221" spans="1:11" hidden="1" x14ac:dyDescent="0.3">
      <c r="A221" s="960" t="s">
        <v>4484</v>
      </c>
      <c r="B221" s="961"/>
      <c r="C221" s="964" t="s">
        <v>2361</v>
      </c>
      <c r="D221" s="946">
        <f>VLOOKUP(A221,'NRHM-RCH Flexible Pool, NDCPs'!A86:Q1799,16,0)</f>
        <v>0</v>
      </c>
      <c r="E221" s="946">
        <f>VLOOKUP(A221,'NRHM-RCH Flexible Pool, NDCPs'!A86:Q1799,17,0)</f>
        <v>0</v>
      </c>
      <c r="F221" s="948"/>
      <c r="G221" s="948"/>
      <c r="H221" s="948"/>
      <c r="I221" s="948"/>
      <c r="J221" s="1152">
        <f t="shared" si="57"/>
        <v>0</v>
      </c>
      <c r="K221" s="1152">
        <f t="shared" si="57"/>
        <v>0</v>
      </c>
    </row>
    <row r="222" spans="1:11" hidden="1" x14ac:dyDescent="0.3">
      <c r="A222" s="962" t="s">
        <v>3427</v>
      </c>
      <c r="B222" s="963"/>
      <c r="C222" s="945" t="s">
        <v>3428</v>
      </c>
      <c r="D222" s="946">
        <f t="shared" ref="D222:K222" si="58">SUM(D223:D224)</f>
        <v>0</v>
      </c>
      <c r="E222" s="946">
        <f t="shared" si="58"/>
        <v>0</v>
      </c>
      <c r="F222" s="946">
        <f t="shared" si="58"/>
        <v>0</v>
      </c>
      <c r="G222" s="946">
        <f t="shared" si="58"/>
        <v>0</v>
      </c>
      <c r="H222" s="946">
        <f t="shared" si="58"/>
        <v>0</v>
      </c>
      <c r="I222" s="946">
        <f t="shared" si="58"/>
        <v>0</v>
      </c>
      <c r="J222" s="1151">
        <f t="shared" si="58"/>
        <v>0</v>
      </c>
      <c r="K222" s="1151">
        <f t="shared" si="58"/>
        <v>0</v>
      </c>
    </row>
    <row r="223" spans="1:11" hidden="1" x14ac:dyDescent="0.3">
      <c r="A223" s="960" t="s">
        <v>2049</v>
      </c>
      <c r="B223" s="963"/>
      <c r="C223" s="945" t="s">
        <v>3429</v>
      </c>
      <c r="D223" s="946">
        <f>VLOOKUP(A223,'NRHM-RCH Flexible Pool, NDCPs'!A88:Q1801,16,0)</f>
        <v>0</v>
      </c>
      <c r="E223" s="946">
        <f>VLOOKUP(A223,'NRHM-RCH Flexible Pool, NDCPs'!A88:Q1801,17,0)</f>
        <v>0</v>
      </c>
      <c r="F223" s="948"/>
      <c r="G223" s="948"/>
      <c r="H223" s="948"/>
      <c r="I223" s="948"/>
      <c r="J223" s="1152">
        <f>+D223+F223+H223</f>
        <v>0</v>
      </c>
      <c r="K223" s="1152">
        <f>+E223+G223+I223</f>
        <v>0</v>
      </c>
    </row>
    <row r="224" spans="1:11" hidden="1" x14ac:dyDescent="0.3">
      <c r="A224" s="960" t="s">
        <v>3269</v>
      </c>
      <c r="B224" s="972" t="s">
        <v>3270</v>
      </c>
      <c r="C224" s="964" t="s">
        <v>2361</v>
      </c>
      <c r="D224" s="946">
        <f>VLOOKUP(A224,'NRHM-RCH Flexible Pool, NDCPs'!A89:Q1802,16,0)</f>
        <v>0</v>
      </c>
      <c r="E224" s="946">
        <f>VLOOKUP(A224,'NRHM-RCH Flexible Pool, NDCPs'!A89:Q1802,17,0)</f>
        <v>0</v>
      </c>
      <c r="F224" s="948"/>
      <c r="G224" s="948"/>
      <c r="H224" s="946">
        <f>VLOOKUP(B224,NUHM!A125:P364,15,0)</f>
        <v>0</v>
      </c>
      <c r="I224" s="946">
        <f>VLOOKUP(B224,NUHM!A125:P364,16,0)</f>
        <v>0</v>
      </c>
      <c r="J224" s="1152">
        <f>+D224+F224+H224</f>
        <v>0</v>
      </c>
      <c r="K224" s="1152">
        <f>+E224+G224+I224</f>
        <v>0</v>
      </c>
    </row>
    <row r="225" spans="1:11" hidden="1" x14ac:dyDescent="0.3">
      <c r="A225" s="962" t="s">
        <v>3430</v>
      </c>
      <c r="B225" s="972" t="s">
        <v>3815</v>
      </c>
      <c r="C225" s="945" t="s">
        <v>3431</v>
      </c>
      <c r="D225" s="946">
        <f>SUM(D226:D228)</f>
        <v>0</v>
      </c>
      <c r="E225" s="946">
        <f>SUM(E226:E228)</f>
        <v>0</v>
      </c>
      <c r="F225" s="946">
        <f>SUM(F226:F228)</f>
        <v>0</v>
      </c>
      <c r="G225" s="946">
        <f>SUM(G226:G228)</f>
        <v>0</v>
      </c>
      <c r="H225" s="946">
        <f>VLOOKUP(B225,NUHM!A126:P365,15,0)</f>
        <v>0</v>
      </c>
      <c r="I225" s="946">
        <f>VLOOKUP(B225,NUHM!A126:P365,16,0)</f>
        <v>0</v>
      </c>
      <c r="J225" s="1151">
        <f>SUM(J226:J228)</f>
        <v>0</v>
      </c>
      <c r="K225" s="1151">
        <f>SUM(K226:K228)</f>
        <v>0</v>
      </c>
    </row>
    <row r="226" spans="1:11" hidden="1" x14ac:dyDescent="0.3">
      <c r="A226" s="960" t="s">
        <v>2358</v>
      </c>
      <c r="B226" s="963"/>
      <c r="C226" s="973" t="s">
        <v>2360</v>
      </c>
      <c r="D226" s="946">
        <f>VLOOKUP(A226,'NRHM-RCH Flexible Pool, NDCPs'!A91:Q1804,16,0)</f>
        <v>0</v>
      </c>
      <c r="E226" s="946">
        <f>VLOOKUP(A226,'NRHM-RCH Flexible Pool, NDCPs'!A91:Q1804,17,0)</f>
        <v>0</v>
      </c>
      <c r="F226" s="948"/>
      <c r="G226" s="948"/>
      <c r="H226" s="948"/>
      <c r="I226" s="948"/>
      <c r="J226" s="1152">
        <f t="shared" ref="J226:K228" si="59">+D226+F226+H226</f>
        <v>0</v>
      </c>
      <c r="K226" s="1152">
        <f t="shared" si="59"/>
        <v>0</v>
      </c>
    </row>
    <row r="227" spans="1:11" ht="30" hidden="1" x14ac:dyDescent="0.3">
      <c r="A227" s="960" t="s">
        <v>2359</v>
      </c>
      <c r="B227" s="947" t="s">
        <v>3034</v>
      </c>
      <c r="C227" s="951" t="s">
        <v>4942</v>
      </c>
      <c r="D227" s="946">
        <f>VLOOKUP(A227,'NRHM-RCH Flexible Pool, NDCPs'!A92:Q1805,16,0)</f>
        <v>0</v>
      </c>
      <c r="E227" s="946">
        <f>VLOOKUP(A227,'NRHM-RCH Flexible Pool, NDCPs'!A92:Q1805,17,0)</f>
        <v>0</v>
      </c>
      <c r="F227" s="948"/>
      <c r="G227" s="948"/>
      <c r="H227" s="946">
        <f>VLOOKUP(B227,NUHM!A128:P367,15,0)</f>
        <v>0</v>
      </c>
      <c r="I227" s="946">
        <f>VLOOKUP(B227,NUHM!A128:P367,16,0)</f>
        <v>0</v>
      </c>
      <c r="J227" s="1152">
        <f t="shared" si="59"/>
        <v>0</v>
      </c>
      <c r="K227" s="1152">
        <f t="shared" si="59"/>
        <v>0</v>
      </c>
    </row>
    <row r="228" spans="1:11" hidden="1" x14ac:dyDescent="0.3">
      <c r="A228" s="960" t="s">
        <v>3820</v>
      </c>
      <c r="B228" s="963"/>
      <c r="C228" s="964" t="s">
        <v>2361</v>
      </c>
      <c r="D228" s="946">
        <f>VLOOKUP(A228,'NRHM-RCH Flexible Pool, NDCPs'!A93:Q1806,16,0)</f>
        <v>0</v>
      </c>
      <c r="E228" s="946">
        <f>VLOOKUP(A228,'NRHM-RCH Flexible Pool, NDCPs'!A93:Q1806,17,0)</f>
        <v>0</v>
      </c>
      <c r="F228" s="948"/>
      <c r="G228" s="948"/>
      <c r="H228" s="948"/>
      <c r="I228" s="948"/>
      <c r="J228" s="1152">
        <f t="shared" si="59"/>
        <v>0</v>
      </c>
      <c r="K228" s="1152">
        <f t="shared" si="59"/>
        <v>0</v>
      </c>
    </row>
    <row r="229" spans="1:11" hidden="1" x14ac:dyDescent="0.3">
      <c r="A229" s="962" t="s">
        <v>3186</v>
      </c>
      <c r="B229" s="963"/>
      <c r="C229" s="945" t="s">
        <v>3187</v>
      </c>
      <c r="D229" s="946">
        <f t="shared" ref="D229:K229" si="60">SUM(D230:D239)</f>
        <v>0</v>
      </c>
      <c r="E229" s="946">
        <f t="shared" si="60"/>
        <v>0</v>
      </c>
      <c r="F229" s="946">
        <f t="shared" si="60"/>
        <v>0</v>
      </c>
      <c r="G229" s="946">
        <f t="shared" si="60"/>
        <v>0</v>
      </c>
      <c r="H229" s="946">
        <f t="shared" si="60"/>
        <v>0</v>
      </c>
      <c r="I229" s="946">
        <f t="shared" si="60"/>
        <v>0</v>
      </c>
      <c r="J229" s="1151">
        <f t="shared" si="60"/>
        <v>0</v>
      </c>
      <c r="K229" s="1151">
        <f t="shared" si="60"/>
        <v>0</v>
      </c>
    </row>
    <row r="230" spans="1:11" hidden="1" x14ac:dyDescent="0.3">
      <c r="A230" s="962" t="s">
        <v>2348</v>
      </c>
      <c r="B230" s="1105" t="s">
        <v>3035</v>
      </c>
      <c r="C230" s="964" t="s">
        <v>2352</v>
      </c>
      <c r="D230" s="946">
        <f>VLOOKUP(A230,'NRHM-RCH Flexible Pool, NDCPs'!A95:Q1808,16,0)</f>
        <v>0</v>
      </c>
      <c r="E230" s="946">
        <f>VLOOKUP(A230,'NRHM-RCH Flexible Pool, NDCPs'!A95:Q1808,17,0)</f>
        <v>0</v>
      </c>
      <c r="F230" s="948"/>
      <c r="G230" s="948"/>
      <c r="H230" s="946">
        <f>VLOOKUP(B230,NUHM!A131:P370,15,0)</f>
        <v>0</v>
      </c>
      <c r="I230" s="946">
        <f>VLOOKUP(B230,NUHM!A131:P370,16,0)</f>
        <v>0</v>
      </c>
      <c r="J230" s="1152">
        <f t="shared" ref="J230:J239" si="61">+D230+F230+H230</f>
        <v>0</v>
      </c>
      <c r="K230" s="1152">
        <f t="shared" ref="K230:K239" si="62">+E230+G230+I230</f>
        <v>0</v>
      </c>
    </row>
    <row r="231" spans="1:11" hidden="1" x14ac:dyDescent="0.3">
      <c r="A231" s="962" t="s">
        <v>2349</v>
      </c>
      <c r="B231" s="963"/>
      <c r="C231" s="964" t="s">
        <v>2354</v>
      </c>
      <c r="D231" s="946">
        <f>VLOOKUP(A231,'NRHM-RCH Flexible Pool, NDCPs'!A96:Q1809,16,0)</f>
        <v>0</v>
      </c>
      <c r="E231" s="946">
        <f>VLOOKUP(A231,'NRHM-RCH Flexible Pool, NDCPs'!A96:Q1809,17,0)</f>
        <v>0</v>
      </c>
      <c r="F231" s="948"/>
      <c r="G231" s="948"/>
      <c r="H231" s="948"/>
      <c r="I231" s="948"/>
      <c r="J231" s="1152">
        <f t="shared" si="61"/>
        <v>0</v>
      </c>
      <c r="K231" s="1152">
        <f t="shared" si="62"/>
        <v>0</v>
      </c>
    </row>
    <row r="232" spans="1:11" hidden="1" x14ac:dyDescent="0.3">
      <c r="A232" s="962" t="s">
        <v>2350</v>
      </c>
      <c r="B232" s="963"/>
      <c r="C232" s="964" t="s">
        <v>2356</v>
      </c>
      <c r="D232" s="946">
        <f>VLOOKUP(A232,'NRHM-RCH Flexible Pool, NDCPs'!A97:Q1810,16,0)</f>
        <v>0</v>
      </c>
      <c r="E232" s="946">
        <f>VLOOKUP(A232,'NRHM-RCH Flexible Pool, NDCPs'!A97:Q1810,17,0)</f>
        <v>0</v>
      </c>
      <c r="F232" s="948"/>
      <c r="G232" s="948"/>
      <c r="H232" s="948"/>
      <c r="I232" s="948"/>
      <c r="J232" s="1152">
        <f t="shared" si="61"/>
        <v>0</v>
      </c>
      <c r="K232" s="1152">
        <f t="shared" si="62"/>
        <v>0</v>
      </c>
    </row>
    <row r="233" spans="1:11" hidden="1" x14ac:dyDescent="0.3">
      <c r="A233" s="962" t="s">
        <v>1814</v>
      </c>
      <c r="B233" s="963"/>
      <c r="C233" s="945" t="s">
        <v>629</v>
      </c>
      <c r="D233" s="946">
        <f>VLOOKUP(A233,'NRHM-RCH Flexible Pool, NDCPs'!A98:Q1811,16,0)</f>
        <v>0</v>
      </c>
      <c r="E233" s="946">
        <f>VLOOKUP(A233,'NRHM-RCH Flexible Pool, NDCPs'!A98:Q1811,17,0)</f>
        <v>0</v>
      </c>
      <c r="F233" s="948"/>
      <c r="G233" s="948"/>
      <c r="H233" s="948"/>
      <c r="I233" s="948"/>
      <c r="J233" s="1152">
        <f t="shared" si="61"/>
        <v>0</v>
      </c>
      <c r="K233" s="1152">
        <f t="shared" si="62"/>
        <v>0</v>
      </c>
    </row>
    <row r="234" spans="1:11" ht="75" hidden="1" x14ac:dyDescent="0.3">
      <c r="A234" s="962" t="s">
        <v>2535</v>
      </c>
      <c r="B234" s="963"/>
      <c r="C234" s="945" t="s">
        <v>2536</v>
      </c>
      <c r="D234" s="946">
        <f>VLOOKUP(A234,'NRHM-RCH Flexible Pool, NDCPs'!A99:Q1812,16,0)</f>
        <v>0</v>
      </c>
      <c r="E234" s="946">
        <f>VLOOKUP(A234,'NRHM-RCH Flexible Pool, NDCPs'!A99:Q1812,17,0)</f>
        <v>0</v>
      </c>
      <c r="F234" s="948"/>
      <c r="G234" s="948"/>
      <c r="H234" s="948"/>
      <c r="I234" s="948"/>
      <c r="J234" s="1152">
        <f t="shared" si="61"/>
        <v>0</v>
      </c>
      <c r="K234" s="1152">
        <f t="shared" si="62"/>
        <v>0</v>
      </c>
    </row>
    <row r="235" spans="1:11" ht="30" hidden="1" x14ac:dyDescent="0.3">
      <c r="A235" s="962" t="s">
        <v>1795</v>
      </c>
      <c r="B235" s="961"/>
      <c r="C235" s="945" t="s">
        <v>3432</v>
      </c>
      <c r="D235" s="946">
        <f>VLOOKUP(A235,'NRHM-RCH Flexible Pool, NDCPs'!A100:Q1813,16,0)</f>
        <v>0</v>
      </c>
      <c r="E235" s="946">
        <f>VLOOKUP(A235,'NRHM-RCH Flexible Pool, NDCPs'!A100:Q1813,17,0)</f>
        <v>0</v>
      </c>
      <c r="F235" s="948"/>
      <c r="G235" s="948"/>
      <c r="H235" s="948"/>
      <c r="I235" s="948"/>
      <c r="J235" s="1152">
        <f t="shared" si="61"/>
        <v>0</v>
      </c>
      <c r="K235" s="1152">
        <f t="shared" si="62"/>
        <v>0</v>
      </c>
    </row>
    <row r="236" spans="1:11" hidden="1" x14ac:dyDescent="0.3">
      <c r="A236" s="962" t="s">
        <v>2572</v>
      </c>
      <c r="B236" s="963"/>
      <c r="C236" s="951" t="s">
        <v>3433</v>
      </c>
      <c r="D236" s="946">
        <f>VLOOKUP(A236,'NRHM-RCH Flexible Pool, NDCPs'!A101:Q1814,16,0)</f>
        <v>0</v>
      </c>
      <c r="E236" s="946">
        <f>VLOOKUP(A236,'NRHM-RCH Flexible Pool, NDCPs'!A101:Q1814,17,0)</f>
        <v>0</v>
      </c>
      <c r="F236" s="948"/>
      <c r="G236" s="948"/>
      <c r="H236" s="948"/>
      <c r="I236" s="948"/>
      <c r="J236" s="1152">
        <f t="shared" si="61"/>
        <v>0</v>
      </c>
      <c r="K236" s="1152">
        <f t="shared" si="62"/>
        <v>0</v>
      </c>
    </row>
    <row r="237" spans="1:11" hidden="1" x14ac:dyDescent="0.3">
      <c r="A237" s="974" t="s">
        <v>2574</v>
      </c>
      <c r="B237" s="963"/>
      <c r="C237" s="949" t="s">
        <v>3845</v>
      </c>
      <c r="D237" s="946">
        <f>VLOOKUP(A237,'NRHM-RCH Flexible Pool, NDCPs'!A102:Q1815,16,0)</f>
        <v>0</v>
      </c>
      <c r="E237" s="946">
        <f>VLOOKUP(A237,'NRHM-RCH Flexible Pool, NDCPs'!A102:Q1815,17,0)</f>
        <v>0</v>
      </c>
      <c r="F237" s="948"/>
      <c r="G237" s="948"/>
      <c r="H237" s="948"/>
      <c r="I237" s="948"/>
      <c r="J237" s="1152">
        <f t="shared" si="61"/>
        <v>0</v>
      </c>
      <c r="K237" s="1152">
        <f t="shared" si="62"/>
        <v>0</v>
      </c>
    </row>
    <row r="238" spans="1:11" ht="30" hidden="1" x14ac:dyDescent="0.3">
      <c r="A238" s="974" t="s">
        <v>3846</v>
      </c>
      <c r="B238" s="963"/>
      <c r="C238" s="949" t="s">
        <v>4408</v>
      </c>
      <c r="D238" s="946">
        <f>VLOOKUP(A238,'NRHM-RCH Flexible Pool, NDCPs'!A67:Q1813,16,0)</f>
        <v>0</v>
      </c>
      <c r="E238" s="946">
        <f>VLOOKUP(A238,'NRHM-RCH Flexible Pool, NDCPs'!A67:Q1813,17,0)</f>
        <v>0</v>
      </c>
      <c r="F238" s="948"/>
      <c r="G238" s="948"/>
      <c r="H238" s="948"/>
      <c r="I238" s="948"/>
      <c r="J238" s="1152">
        <f t="shared" si="61"/>
        <v>0</v>
      </c>
      <c r="K238" s="1152">
        <f t="shared" si="62"/>
        <v>0</v>
      </c>
    </row>
    <row r="239" spans="1:11" hidden="1" x14ac:dyDescent="0.3">
      <c r="A239" s="974" t="s">
        <v>4283</v>
      </c>
      <c r="B239" s="963" t="s">
        <v>3044</v>
      </c>
      <c r="C239" s="945" t="s">
        <v>2330</v>
      </c>
      <c r="D239" s="946">
        <f>VLOOKUP(A239,'NRHM-RCH Flexible Pool, NDCPs'!A104:Q1817,16,0)</f>
        <v>0</v>
      </c>
      <c r="E239" s="946">
        <f>VLOOKUP(A239,'NRHM-RCH Flexible Pool, NDCPs'!A104:Q1817,17,0)</f>
        <v>0</v>
      </c>
      <c r="F239" s="948"/>
      <c r="G239" s="948"/>
      <c r="H239" s="946">
        <f>VLOOKUP(B239,NUHM!A140:P379,15,0)</f>
        <v>0</v>
      </c>
      <c r="I239" s="946">
        <f>VLOOKUP(B239,NUHM!A140:P379,16,0)</f>
        <v>0</v>
      </c>
      <c r="J239" s="1152">
        <f t="shared" si="61"/>
        <v>0</v>
      </c>
      <c r="K239" s="1152">
        <f t="shared" si="62"/>
        <v>0</v>
      </c>
    </row>
    <row r="240" spans="1:11" hidden="1" x14ac:dyDescent="0.3">
      <c r="A240" s="962" t="s">
        <v>3188</v>
      </c>
      <c r="B240" s="962" t="s">
        <v>3189</v>
      </c>
      <c r="C240" s="945" t="s">
        <v>3190</v>
      </c>
      <c r="D240" s="946">
        <f>SUM(D241:D245)</f>
        <v>0</v>
      </c>
      <c r="E240" s="946">
        <f>SUM(E241:E245)</f>
        <v>0</v>
      </c>
      <c r="F240" s="946">
        <f>SUM(F241:F245)</f>
        <v>0</v>
      </c>
      <c r="G240" s="946">
        <f>SUM(G241:G245)</f>
        <v>0</v>
      </c>
      <c r="H240" s="946">
        <f>VLOOKUP(B240,NUHM!A141:P380,15,0)</f>
        <v>0</v>
      </c>
      <c r="I240" s="946">
        <f>VLOOKUP(B240,NUHM!A141:P380,16,0)</f>
        <v>0</v>
      </c>
      <c r="J240" s="1151">
        <f>SUM(J241:J245)</f>
        <v>0</v>
      </c>
      <c r="K240" s="1151">
        <f>SUM(K241:K245)</f>
        <v>0</v>
      </c>
    </row>
    <row r="241" spans="1:11" hidden="1" x14ac:dyDescent="0.3">
      <c r="A241" s="960" t="s">
        <v>2575</v>
      </c>
      <c r="B241" s="969"/>
      <c r="C241" s="951" t="s">
        <v>2577</v>
      </c>
      <c r="D241" s="946">
        <f>VLOOKUP(A241,'NRHM-RCH Flexible Pool, NDCPs'!A106:Q1819,16,0)</f>
        <v>0</v>
      </c>
      <c r="E241" s="946">
        <f>VLOOKUP(A241,'NRHM-RCH Flexible Pool, NDCPs'!A106:Q1819,17,0)</f>
        <v>0</v>
      </c>
      <c r="F241" s="948"/>
      <c r="G241" s="948"/>
      <c r="H241" s="948"/>
      <c r="I241" s="948"/>
      <c r="J241" s="1152">
        <f t="shared" ref="J241:K245" si="63">+D241+F241+H241</f>
        <v>0</v>
      </c>
      <c r="K241" s="1152">
        <f t="shared" si="63"/>
        <v>0</v>
      </c>
    </row>
    <row r="242" spans="1:11" hidden="1" x14ac:dyDescent="0.3">
      <c r="A242" s="960" t="s">
        <v>1812</v>
      </c>
      <c r="B242" s="961"/>
      <c r="C242" s="945" t="s">
        <v>2843</v>
      </c>
      <c r="D242" s="946">
        <f>VLOOKUP(A242,'NRHM-RCH Flexible Pool, NDCPs'!A107:Q1820,16,0)</f>
        <v>0</v>
      </c>
      <c r="E242" s="946">
        <f>VLOOKUP(A242,'NRHM-RCH Flexible Pool, NDCPs'!A107:Q1820,17,0)</f>
        <v>0</v>
      </c>
      <c r="F242" s="948"/>
      <c r="G242" s="948"/>
      <c r="H242" s="948"/>
      <c r="I242" s="948"/>
      <c r="J242" s="1152">
        <f t="shared" si="63"/>
        <v>0</v>
      </c>
      <c r="K242" s="1152">
        <f t="shared" si="63"/>
        <v>0</v>
      </c>
    </row>
    <row r="243" spans="1:11" hidden="1" x14ac:dyDescent="0.3">
      <c r="A243" s="960" t="s">
        <v>1813</v>
      </c>
      <c r="B243" s="961"/>
      <c r="C243" s="945" t="s">
        <v>147</v>
      </c>
      <c r="D243" s="946">
        <f>VLOOKUP(A243,'NRHM-RCH Flexible Pool, NDCPs'!A108:Q1821,16,0)</f>
        <v>0</v>
      </c>
      <c r="E243" s="946">
        <f>VLOOKUP(A243,'NRHM-RCH Flexible Pool, NDCPs'!A108:Q1821,17,0)</f>
        <v>0</v>
      </c>
      <c r="F243" s="948"/>
      <c r="G243" s="948"/>
      <c r="H243" s="948"/>
      <c r="I243" s="948"/>
      <c r="J243" s="1152">
        <f t="shared" si="63"/>
        <v>0</v>
      </c>
      <c r="K243" s="1152">
        <f t="shared" si="63"/>
        <v>0</v>
      </c>
    </row>
    <row r="244" spans="1:11" ht="30" hidden="1" x14ac:dyDescent="0.3">
      <c r="A244" s="960" t="s">
        <v>2032</v>
      </c>
      <c r="B244" s="961"/>
      <c r="C244" s="945" t="s">
        <v>1702</v>
      </c>
      <c r="D244" s="946">
        <f>VLOOKUP(A244,'NRHM-RCH Flexible Pool, NDCPs'!A109:Q1822,16,0)</f>
        <v>0</v>
      </c>
      <c r="E244" s="946">
        <f>VLOOKUP(A244,'NRHM-RCH Flexible Pool, NDCPs'!A109:Q1822,17,0)</f>
        <v>0</v>
      </c>
      <c r="F244" s="948"/>
      <c r="G244" s="948"/>
      <c r="H244" s="948"/>
      <c r="I244" s="948"/>
      <c r="J244" s="1152">
        <f t="shared" si="63"/>
        <v>0</v>
      </c>
      <c r="K244" s="1152">
        <f t="shared" si="63"/>
        <v>0</v>
      </c>
    </row>
    <row r="245" spans="1:11" hidden="1" x14ac:dyDescent="0.3">
      <c r="A245" s="960" t="s">
        <v>3271</v>
      </c>
      <c r="B245" s="1105" t="s">
        <v>3036</v>
      </c>
      <c r="C245" s="945" t="s">
        <v>2330</v>
      </c>
      <c r="D245" s="946">
        <f>VLOOKUP(A245,'NRHM-RCH Flexible Pool, NDCPs'!A110:Q1823,16,0)</f>
        <v>0</v>
      </c>
      <c r="E245" s="946">
        <f>VLOOKUP(A245,'NRHM-RCH Flexible Pool, NDCPs'!A110:Q1823,17,0)</f>
        <v>0</v>
      </c>
      <c r="F245" s="948"/>
      <c r="G245" s="948"/>
      <c r="H245" s="946">
        <f>VLOOKUP(B245,NUHM!A146:P385,15,0)</f>
        <v>0</v>
      </c>
      <c r="I245" s="946">
        <f>VLOOKUP(B245,NUHM!A146:P385,16,0)</f>
        <v>0</v>
      </c>
      <c r="J245" s="1152">
        <f t="shared" si="63"/>
        <v>0</v>
      </c>
      <c r="K245" s="1152">
        <f t="shared" si="63"/>
        <v>0</v>
      </c>
    </row>
    <row r="246" spans="1:11" s="1114" customFormat="1" x14ac:dyDescent="0.3">
      <c r="A246" s="1128">
        <v>3.2</v>
      </c>
      <c r="B246" s="1130"/>
      <c r="C246" s="1112" t="s">
        <v>3191</v>
      </c>
      <c r="D246" s="1113">
        <f>SUM(D247:D249)+D257+D263+D278</f>
        <v>0</v>
      </c>
      <c r="E246" s="1113">
        <f t="shared" ref="E246:K246" si="64">SUM(E247:E249)+E257+E263</f>
        <v>0</v>
      </c>
      <c r="F246" s="1113">
        <f t="shared" si="64"/>
        <v>0</v>
      </c>
      <c r="G246" s="1113">
        <f t="shared" si="64"/>
        <v>0</v>
      </c>
      <c r="H246" s="1113">
        <f t="shared" si="64"/>
        <v>0</v>
      </c>
      <c r="I246" s="1113">
        <f t="shared" si="64"/>
        <v>0</v>
      </c>
      <c r="J246" s="1113">
        <f t="shared" si="64"/>
        <v>0</v>
      </c>
      <c r="K246" s="1113">
        <f t="shared" si="64"/>
        <v>0</v>
      </c>
    </row>
    <row r="247" spans="1:11" ht="45" hidden="1" x14ac:dyDescent="0.3">
      <c r="A247" s="960" t="s">
        <v>2537</v>
      </c>
      <c r="B247" s="947" t="s">
        <v>5049</v>
      </c>
      <c r="C247" s="945" t="s">
        <v>2538</v>
      </c>
      <c r="D247" s="946">
        <f>VLOOKUP(A247,'NRHM-RCH Flexible Pool, NDCPs'!A112:Q1825,16,0)</f>
        <v>0</v>
      </c>
      <c r="E247" s="946">
        <f>VLOOKUP(A247,'NRHM-RCH Flexible Pool, NDCPs'!A112:Q1825,17,0)</f>
        <v>0</v>
      </c>
      <c r="F247" s="948"/>
      <c r="G247" s="948"/>
      <c r="H247" s="946">
        <f>VLOOKUP(B247,NUHM!A148:P387,15,0)</f>
        <v>0</v>
      </c>
      <c r="I247" s="946">
        <f>VLOOKUP(B247,NUHM!A148:P387,16,0)</f>
        <v>0</v>
      </c>
      <c r="J247" s="1152">
        <f>+D247+F247+H247</f>
        <v>0</v>
      </c>
      <c r="K247" s="1152">
        <f>+E247+G247+I247</f>
        <v>0</v>
      </c>
    </row>
    <row r="248" spans="1:11" hidden="1" x14ac:dyDescent="0.3">
      <c r="A248" s="960" t="s">
        <v>2160</v>
      </c>
      <c r="B248" s="963"/>
      <c r="C248" s="945" t="s">
        <v>548</v>
      </c>
      <c r="D248" s="946">
        <f>VLOOKUP(A248,'NRHM-RCH Flexible Pool, NDCPs'!A113:Q1826,16,0)</f>
        <v>0</v>
      </c>
      <c r="E248" s="946">
        <f>VLOOKUP(A248,'NRHM-RCH Flexible Pool, NDCPs'!A113:Q1826,17,0)</f>
        <v>0</v>
      </c>
      <c r="F248" s="948"/>
      <c r="G248" s="948"/>
      <c r="H248" s="948"/>
      <c r="I248" s="948"/>
      <c r="J248" s="1152">
        <f>+D248+F248+H248</f>
        <v>0</v>
      </c>
      <c r="K248" s="1152">
        <f>+E248+G248+I248</f>
        <v>0</v>
      </c>
    </row>
    <row r="249" spans="1:11" hidden="1" x14ac:dyDescent="0.3">
      <c r="A249" s="962" t="s">
        <v>2494</v>
      </c>
      <c r="B249" s="963"/>
      <c r="C249" s="945" t="s">
        <v>5140</v>
      </c>
      <c r="D249" s="946">
        <f t="shared" ref="D249:K249" si="65">D250+SUM(D254:D256)</f>
        <v>0</v>
      </c>
      <c r="E249" s="946">
        <f t="shared" si="65"/>
        <v>0</v>
      </c>
      <c r="F249" s="946">
        <f t="shared" si="65"/>
        <v>0</v>
      </c>
      <c r="G249" s="946">
        <f t="shared" si="65"/>
        <v>0</v>
      </c>
      <c r="H249" s="946">
        <f t="shared" si="65"/>
        <v>0</v>
      </c>
      <c r="I249" s="946">
        <f t="shared" si="65"/>
        <v>0</v>
      </c>
      <c r="J249" s="1151">
        <f t="shared" si="65"/>
        <v>0</v>
      </c>
      <c r="K249" s="1151">
        <f t="shared" si="65"/>
        <v>0</v>
      </c>
    </row>
    <row r="250" spans="1:11" hidden="1" x14ac:dyDescent="0.3">
      <c r="A250" s="960" t="s">
        <v>4495</v>
      </c>
      <c r="B250" s="963"/>
      <c r="C250" s="945" t="s">
        <v>5141</v>
      </c>
      <c r="D250" s="946">
        <f t="shared" ref="D250:K250" si="66">SUM(D251:D253)</f>
        <v>0</v>
      </c>
      <c r="E250" s="946">
        <f t="shared" si="66"/>
        <v>0</v>
      </c>
      <c r="F250" s="946">
        <f t="shared" si="66"/>
        <v>0</v>
      </c>
      <c r="G250" s="946">
        <f t="shared" si="66"/>
        <v>0</v>
      </c>
      <c r="H250" s="946">
        <f t="shared" si="66"/>
        <v>0</v>
      </c>
      <c r="I250" s="946">
        <f t="shared" si="66"/>
        <v>0</v>
      </c>
      <c r="J250" s="1151">
        <f t="shared" si="66"/>
        <v>0</v>
      </c>
      <c r="K250" s="1151">
        <f t="shared" si="66"/>
        <v>0</v>
      </c>
    </row>
    <row r="251" spans="1:11" hidden="1" x14ac:dyDescent="0.3">
      <c r="A251" s="960" t="s">
        <v>4496</v>
      </c>
      <c r="B251" s="971"/>
      <c r="C251" s="945" t="s">
        <v>4494</v>
      </c>
      <c r="D251" s="946">
        <f>VLOOKUP(A251,'NRHM-RCH Flexible Pool, NDCPs'!A116:Q1829,16,0)</f>
        <v>0</v>
      </c>
      <c r="E251" s="946">
        <f>VLOOKUP(A251,'NRHM-RCH Flexible Pool, NDCPs'!A116:Q1829,17,0)</f>
        <v>0</v>
      </c>
      <c r="F251" s="948"/>
      <c r="G251" s="948"/>
      <c r="H251" s="948"/>
      <c r="I251" s="948"/>
      <c r="J251" s="1152">
        <f t="shared" ref="J251:K256" si="67">+D251+F251+H251</f>
        <v>0</v>
      </c>
      <c r="K251" s="1152">
        <f t="shared" si="67"/>
        <v>0</v>
      </c>
    </row>
    <row r="252" spans="1:11" hidden="1" x14ac:dyDescent="0.3">
      <c r="A252" s="960" t="s">
        <v>4497</v>
      </c>
      <c r="B252" s="971"/>
      <c r="C252" s="945" t="s">
        <v>4499</v>
      </c>
      <c r="D252" s="946">
        <f>VLOOKUP(A252,'NRHM-RCH Flexible Pool, NDCPs'!A117:Q1830,16,0)</f>
        <v>0</v>
      </c>
      <c r="E252" s="946">
        <f>VLOOKUP(A252,'NRHM-RCH Flexible Pool, NDCPs'!A117:Q1830,17,0)</f>
        <v>0</v>
      </c>
      <c r="F252" s="948"/>
      <c r="G252" s="948"/>
      <c r="H252" s="948"/>
      <c r="I252" s="948"/>
      <c r="J252" s="1152">
        <f t="shared" si="67"/>
        <v>0</v>
      </c>
      <c r="K252" s="1152">
        <f t="shared" si="67"/>
        <v>0</v>
      </c>
    </row>
    <row r="253" spans="1:11" hidden="1" x14ac:dyDescent="0.3">
      <c r="A253" s="960" t="s">
        <v>4498</v>
      </c>
      <c r="B253" s="963"/>
      <c r="C253" s="945" t="s">
        <v>4500</v>
      </c>
      <c r="D253" s="946">
        <f>VLOOKUP(A253,'NRHM-RCH Flexible Pool, NDCPs'!A118:Q1831,16,0)</f>
        <v>0</v>
      </c>
      <c r="E253" s="946">
        <f>VLOOKUP(A253,'NRHM-RCH Flexible Pool, NDCPs'!A118:Q1831,17,0)</f>
        <v>0</v>
      </c>
      <c r="F253" s="948"/>
      <c r="G253" s="948"/>
      <c r="H253" s="948"/>
      <c r="I253" s="948"/>
      <c r="J253" s="1152">
        <f t="shared" si="67"/>
        <v>0</v>
      </c>
      <c r="K253" s="1152">
        <f t="shared" si="67"/>
        <v>0</v>
      </c>
    </row>
    <row r="254" spans="1:11" hidden="1" x14ac:dyDescent="0.3">
      <c r="A254" s="960" t="s">
        <v>4501</v>
      </c>
      <c r="B254" s="961"/>
      <c r="C254" s="945" t="s">
        <v>4502</v>
      </c>
      <c r="D254" s="946">
        <f>VLOOKUP(A254,'NRHM-RCH Flexible Pool, NDCPs'!A119:Q1832,16,0)</f>
        <v>0</v>
      </c>
      <c r="E254" s="946">
        <f>VLOOKUP(A254,'NRHM-RCH Flexible Pool, NDCPs'!A119:Q1832,17,0)</f>
        <v>0</v>
      </c>
      <c r="F254" s="948"/>
      <c r="G254" s="948"/>
      <c r="H254" s="948"/>
      <c r="I254" s="948"/>
      <c r="J254" s="1152">
        <f t="shared" si="67"/>
        <v>0</v>
      </c>
      <c r="K254" s="1152">
        <f t="shared" si="67"/>
        <v>0</v>
      </c>
    </row>
    <row r="255" spans="1:11" ht="30" hidden="1" x14ac:dyDescent="0.3">
      <c r="A255" s="960" t="s">
        <v>4504</v>
      </c>
      <c r="B255" s="971"/>
      <c r="C255" s="945" t="s">
        <v>4503</v>
      </c>
      <c r="D255" s="946">
        <f>VLOOKUP(A255,'NRHM-RCH Flexible Pool, NDCPs'!A120:Q1833,16,0)</f>
        <v>0</v>
      </c>
      <c r="E255" s="946">
        <f>VLOOKUP(A255,'NRHM-RCH Flexible Pool, NDCPs'!A120:Q1833,17,0)</f>
        <v>0</v>
      </c>
      <c r="F255" s="948"/>
      <c r="G255" s="948"/>
      <c r="H255" s="948"/>
      <c r="I255" s="948"/>
      <c r="J255" s="1152">
        <f t="shared" si="67"/>
        <v>0</v>
      </c>
      <c r="K255" s="1152">
        <f t="shared" si="67"/>
        <v>0</v>
      </c>
    </row>
    <row r="256" spans="1:11" hidden="1" x14ac:dyDescent="0.3">
      <c r="A256" s="960" t="s">
        <v>4485</v>
      </c>
      <c r="B256" s="963" t="s">
        <v>3045</v>
      </c>
      <c r="C256" s="945" t="s">
        <v>4486</v>
      </c>
      <c r="D256" s="946">
        <f>VLOOKUP(A256,'NRHM-RCH Flexible Pool, NDCPs'!A121:Q1834,16,0)</f>
        <v>0</v>
      </c>
      <c r="E256" s="946">
        <f>VLOOKUP(A256,'NRHM-RCH Flexible Pool, NDCPs'!A121:Q1834,17,0)</f>
        <v>0</v>
      </c>
      <c r="F256" s="948"/>
      <c r="G256" s="948"/>
      <c r="H256" s="946">
        <f>VLOOKUP(B256,NUHM!A12:P251,15,0)</f>
        <v>0</v>
      </c>
      <c r="I256" s="946">
        <f>VLOOKUP(B256,NUHM!A12:P279,16,0)</f>
        <v>0</v>
      </c>
      <c r="J256" s="1152">
        <f t="shared" si="67"/>
        <v>0</v>
      </c>
      <c r="K256" s="1152">
        <f t="shared" si="67"/>
        <v>0</v>
      </c>
    </row>
    <row r="257" spans="1:11" ht="45" hidden="1" x14ac:dyDescent="0.3">
      <c r="A257" s="962" t="s">
        <v>3434</v>
      </c>
      <c r="B257" s="971"/>
      <c r="C257" s="945" t="s">
        <v>1408</v>
      </c>
      <c r="D257" s="946">
        <f t="shared" ref="D257:K257" si="68">SUM(D258:D262)</f>
        <v>0</v>
      </c>
      <c r="E257" s="946">
        <f t="shared" si="68"/>
        <v>0</v>
      </c>
      <c r="F257" s="946">
        <f t="shared" si="68"/>
        <v>0</v>
      </c>
      <c r="G257" s="946">
        <f t="shared" si="68"/>
        <v>0</v>
      </c>
      <c r="H257" s="946">
        <f t="shared" si="68"/>
        <v>0</v>
      </c>
      <c r="I257" s="946">
        <f t="shared" si="68"/>
        <v>0</v>
      </c>
      <c r="J257" s="1151">
        <f t="shared" si="68"/>
        <v>0</v>
      </c>
      <c r="K257" s="1151">
        <f t="shared" si="68"/>
        <v>0</v>
      </c>
    </row>
    <row r="258" spans="1:11" hidden="1" x14ac:dyDescent="0.3">
      <c r="A258" s="962" t="s">
        <v>1878</v>
      </c>
      <c r="B258" s="971"/>
      <c r="C258" s="945" t="s">
        <v>190</v>
      </c>
      <c r="D258" s="946">
        <f>VLOOKUP(A258,'NRHM-RCH Flexible Pool, NDCPs'!A124:Q1836,16,0)</f>
        <v>0</v>
      </c>
      <c r="E258" s="946">
        <f>VLOOKUP(A258,'NRHM-RCH Flexible Pool, NDCPs'!A124:Q1836,17,0)</f>
        <v>0</v>
      </c>
      <c r="F258" s="948"/>
      <c r="G258" s="948"/>
      <c r="H258" s="948"/>
      <c r="I258" s="948"/>
      <c r="J258" s="1152">
        <f t="shared" ref="J258:K262" si="69">+D258+F258+H258</f>
        <v>0</v>
      </c>
      <c r="K258" s="1152">
        <f t="shared" si="69"/>
        <v>0</v>
      </c>
    </row>
    <row r="259" spans="1:11" hidden="1" x14ac:dyDescent="0.3">
      <c r="A259" s="962" t="s">
        <v>1879</v>
      </c>
      <c r="B259" s="971"/>
      <c r="C259" s="945" t="s">
        <v>191</v>
      </c>
      <c r="D259" s="946">
        <f>VLOOKUP(A259,'NRHM-RCH Flexible Pool, NDCPs'!A125:Q1837,16,0)</f>
        <v>0</v>
      </c>
      <c r="E259" s="946">
        <f>VLOOKUP(A259,'NRHM-RCH Flexible Pool, NDCPs'!A125:Q1837,17,0)</f>
        <v>0</v>
      </c>
      <c r="F259" s="948"/>
      <c r="G259" s="948"/>
      <c r="H259" s="948"/>
      <c r="I259" s="948"/>
      <c r="J259" s="1152">
        <f t="shared" si="69"/>
        <v>0</v>
      </c>
      <c r="K259" s="1152">
        <f t="shared" si="69"/>
        <v>0</v>
      </c>
    </row>
    <row r="260" spans="1:11" hidden="1" x14ac:dyDescent="0.3">
      <c r="A260" s="962" t="s">
        <v>1880</v>
      </c>
      <c r="B260" s="961"/>
      <c r="C260" s="945" t="s">
        <v>192</v>
      </c>
      <c r="D260" s="946">
        <f>VLOOKUP(A260,'NRHM-RCH Flexible Pool, NDCPs'!A126:Q1838,16,0)</f>
        <v>0</v>
      </c>
      <c r="E260" s="946">
        <f>VLOOKUP(A260,'NRHM-RCH Flexible Pool, NDCPs'!A126:Q1838,17,0)</f>
        <v>0</v>
      </c>
      <c r="F260" s="948"/>
      <c r="G260" s="948"/>
      <c r="H260" s="948"/>
      <c r="I260" s="948"/>
      <c r="J260" s="1152">
        <f t="shared" si="69"/>
        <v>0</v>
      </c>
      <c r="K260" s="1152">
        <f t="shared" si="69"/>
        <v>0</v>
      </c>
    </row>
    <row r="261" spans="1:11" hidden="1" x14ac:dyDescent="0.3">
      <c r="A261" s="962" t="s">
        <v>2539</v>
      </c>
      <c r="B261" s="971"/>
      <c r="C261" s="975" t="s">
        <v>2540</v>
      </c>
      <c r="D261" s="946">
        <f>VLOOKUP(A261,'NRHM-RCH Flexible Pool, NDCPs'!A127:Q1839,16,0)</f>
        <v>0</v>
      </c>
      <c r="E261" s="946">
        <f>VLOOKUP(A261,'NRHM-RCH Flexible Pool, NDCPs'!A127:Q1839,17,0)</f>
        <v>0</v>
      </c>
      <c r="F261" s="948"/>
      <c r="G261" s="948"/>
      <c r="H261" s="948"/>
      <c r="I261" s="948"/>
      <c r="J261" s="1152">
        <f t="shared" si="69"/>
        <v>0</v>
      </c>
      <c r="K261" s="1152">
        <f t="shared" si="69"/>
        <v>0</v>
      </c>
    </row>
    <row r="262" spans="1:11" hidden="1" x14ac:dyDescent="0.3">
      <c r="A262" s="962" t="s">
        <v>1881</v>
      </c>
      <c r="B262" s="971"/>
      <c r="C262" s="975" t="s">
        <v>2330</v>
      </c>
      <c r="D262" s="946">
        <f>VLOOKUP(A262,'NRHM-RCH Flexible Pool, NDCPs'!A128:Q1840,16,0)</f>
        <v>0</v>
      </c>
      <c r="E262" s="946">
        <f>VLOOKUP(A262,'NRHM-RCH Flexible Pool, NDCPs'!A128:Q1840,17,0)</f>
        <v>0</v>
      </c>
      <c r="F262" s="948"/>
      <c r="G262" s="948"/>
      <c r="H262" s="948"/>
      <c r="I262" s="948"/>
      <c r="J262" s="1152">
        <f t="shared" si="69"/>
        <v>0</v>
      </c>
      <c r="K262" s="1152">
        <f t="shared" si="69"/>
        <v>0</v>
      </c>
    </row>
    <row r="263" spans="1:11" hidden="1" x14ac:dyDescent="0.3">
      <c r="A263" s="962" t="s">
        <v>3435</v>
      </c>
      <c r="B263" s="971"/>
      <c r="C263" s="945" t="s">
        <v>3436</v>
      </c>
      <c r="D263" s="946">
        <f t="shared" ref="D263:K263" si="70">D264+D271+D276+D277</f>
        <v>0</v>
      </c>
      <c r="E263" s="946">
        <f t="shared" si="70"/>
        <v>0</v>
      </c>
      <c r="F263" s="946">
        <f t="shared" si="70"/>
        <v>0</v>
      </c>
      <c r="G263" s="946">
        <f t="shared" si="70"/>
        <v>0</v>
      </c>
      <c r="H263" s="946">
        <f t="shared" si="70"/>
        <v>0</v>
      </c>
      <c r="I263" s="946">
        <f t="shared" si="70"/>
        <v>0</v>
      </c>
      <c r="J263" s="1151">
        <f t="shared" si="70"/>
        <v>0</v>
      </c>
      <c r="K263" s="1151">
        <f t="shared" si="70"/>
        <v>0</v>
      </c>
    </row>
    <row r="264" spans="1:11" hidden="1" x14ac:dyDescent="0.3">
      <c r="A264" s="962" t="s">
        <v>3437</v>
      </c>
      <c r="B264" s="971"/>
      <c r="C264" s="964" t="s">
        <v>3438</v>
      </c>
      <c r="D264" s="946">
        <f t="shared" ref="D264:K264" si="71">SUM(D265:D270)</f>
        <v>0</v>
      </c>
      <c r="E264" s="946">
        <f t="shared" si="71"/>
        <v>0</v>
      </c>
      <c r="F264" s="946">
        <f t="shared" si="71"/>
        <v>0</v>
      </c>
      <c r="G264" s="946">
        <f t="shared" si="71"/>
        <v>0</v>
      </c>
      <c r="H264" s="946">
        <f t="shared" si="71"/>
        <v>0</v>
      </c>
      <c r="I264" s="946">
        <f t="shared" si="71"/>
        <v>0</v>
      </c>
      <c r="J264" s="1151">
        <f t="shared" si="71"/>
        <v>0</v>
      </c>
      <c r="K264" s="1151">
        <f t="shared" si="71"/>
        <v>0</v>
      </c>
    </row>
    <row r="265" spans="1:11" hidden="1" x14ac:dyDescent="0.3">
      <c r="A265" s="976" t="s">
        <v>2055</v>
      </c>
      <c r="B265" s="961"/>
      <c r="C265" s="975" t="s">
        <v>3439</v>
      </c>
      <c r="D265" s="946">
        <f>VLOOKUP(A265,'NRHM-RCH Flexible Pool, NDCPs'!A131:Q1843,16,0)</f>
        <v>0</v>
      </c>
      <c r="E265" s="946">
        <f>VLOOKUP(A265,'NRHM-RCH Flexible Pool, NDCPs'!A131:Q1843,17,0)</f>
        <v>0</v>
      </c>
      <c r="F265" s="948"/>
      <c r="G265" s="948"/>
      <c r="H265" s="948"/>
      <c r="I265" s="948"/>
      <c r="J265" s="1152">
        <f t="shared" ref="J265:K270" si="72">+D265+F265+H265</f>
        <v>0</v>
      </c>
      <c r="K265" s="1152">
        <f t="shared" si="72"/>
        <v>0</v>
      </c>
    </row>
    <row r="266" spans="1:11" hidden="1" x14ac:dyDescent="0.3">
      <c r="A266" s="976" t="s">
        <v>2056</v>
      </c>
      <c r="B266" s="971"/>
      <c r="C266" s="975" t="s">
        <v>450</v>
      </c>
      <c r="D266" s="946">
        <f>VLOOKUP(A266,'NRHM-RCH Flexible Pool, NDCPs'!A132:Q1844,16,0)</f>
        <v>0</v>
      </c>
      <c r="E266" s="946">
        <f>VLOOKUP(A266,'NRHM-RCH Flexible Pool, NDCPs'!A132:Q1844,17,0)</f>
        <v>0</v>
      </c>
      <c r="F266" s="948"/>
      <c r="G266" s="948"/>
      <c r="H266" s="948"/>
      <c r="I266" s="948"/>
      <c r="J266" s="1152">
        <f t="shared" si="72"/>
        <v>0</v>
      </c>
      <c r="K266" s="1152">
        <f t="shared" si="72"/>
        <v>0</v>
      </c>
    </row>
    <row r="267" spans="1:11" ht="30" hidden="1" x14ac:dyDescent="0.3">
      <c r="A267" s="976" t="s">
        <v>2057</v>
      </c>
      <c r="B267" s="963"/>
      <c r="C267" s="975" t="s">
        <v>3440</v>
      </c>
      <c r="D267" s="946">
        <f>VLOOKUP(A267,'NRHM-RCH Flexible Pool, NDCPs'!A133:Q1845,16,0)</f>
        <v>0</v>
      </c>
      <c r="E267" s="946">
        <f>VLOOKUP(A267,'NRHM-RCH Flexible Pool, NDCPs'!A133:Q1845,17,0)</f>
        <v>0</v>
      </c>
      <c r="F267" s="948"/>
      <c r="G267" s="948"/>
      <c r="H267" s="948"/>
      <c r="I267" s="948"/>
      <c r="J267" s="1152">
        <f t="shared" si="72"/>
        <v>0</v>
      </c>
      <c r="K267" s="1152">
        <f t="shared" si="72"/>
        <v>0</v>
      </c>
    </row>
    <row r="268" spans="1:11" ht="30" hidden="1" x14ac:dyDescent="0.3">
      <c r="A268" s="976" t="s">
        <v>2060</v>
      </c>
      <c r="B268" s="963"/>
      <c r="C268" s="975" t="s">
        <v>455</v>
      </c>
      <c r="D268" s="946">
        <f>VLOOKUP(A268,'NRHM-RCH Flexible Pool, NDCPs'!A134:Q1846,16,0)</f>
        <v>0</v>
      </c>
      <c r="E268" s="946">
        <f>VLOOKUP(A268,'NRHM-RCH Flexible Pool, NDCPs'!A134:Q1846,17,0)</f>
        <v>0</v>
      </c>
      <c r="F268" s="948"/>
      <c r="G268" s="948"/>
      <c r="H268" s="948"/>
      <c r="I268" s="948"/>
      <c r="J268" s="1152">
        <f t="shared" si="72"/>
        <v>0</v>
      </c>
      <c r="K268" s="1152">
        <f t="shared" si="72"/>
        <v>0</v>
      </c>
    </row>
    <row r="269" spans="1:11" hidden="1" x14ac:dyDescent="0.3">
      <c r="A269" s="976" t="s">
        <v>2061</v>
      </c>
      <c r="B269" s="963"/>
      <c r="C269" s="975" t="s">
        <v>457</v>
      </c>
      <c r="D269" s="946">
        <f>VLOOKUP(A269,'NRHM-RCH Flexible Pool, NDCPs'!A135:Q1847,16,0)</f>
        <v>0</v>
      </c>
      <c r="E269" s="946">
        <f>VLOOKUP(A269,'NRHM-RCH Flexible Pool, NDCPs'!A135:Q1847,17,0)</f>
        <v>0</v>
      </c>
      <c r="F269" s="948"/>
      <c r="G269" s="948"/>
      <c r="H269" s="948"/>
      <c r="I269" s="948"/>
      <c r="J269" s="1152">
        <f t="shared" si="72"/>
        <v>0</v>
      </c>
      <c r="K269" s="1152">
        <f t="shared" si="72"/>
        <v>0</v>
      </c>
    </row>
    <row r="270" spans="1:11" ht="30" hidden="1" x14ac:dyDescent="0.3">
      <c r="A270" s="976" t="s">
        <v>4505</v>
      </c>
      <c r="B270" s="963"/>
      <c r="C270" s="975" t="s">
        <v>4506</v>
      </c>
      <c r="D270" s="946">
        <f>VLOOKUP(A270,'NRHM-RCH Flexible Pool, NDCPs'!A136:Q1848,16,0)</f>
        <v>0</v>
      </c>
      <c r="E270" s="946">
        <f>VLOOKUP(A270,'NRHM-RCH Flexible Pool, NDCPs'!A136:Q1848,17,0)</f>
        <v>0</v>
      </c>
      <c r="F270" s="948"/>
      <c r="G270" s="948"/>
      <c r="H270" s="948"/>
      <c r="I270" s="948"/>
      <c r="J270" s="1152">
        <f t="shared" si="72"/>
        <v>0</v>
      </c>
      <c r="K270" s="1152">
        <f t="shared" si="72"/>
        <v>0</v>
      </c>
    </row>
    <row r="271" spans="1:11" hidden="1" x14ac:dyDescent="0.3">
      <c r="A271" s="962" t="s">
        <v>3441</v>
      </c>
      <c r="B271" s="968"/>
      <c r="C271" s="964" t="s">
        <v>3442</v>
      </c>
      <c r="D271" s="946">
        <f t="shared" ref="D271:K271" si="73">SUM(D272:D275)</f>
        <v>0</v>
      </c>
      <c r="E271" s="946">
        <f t="shared" si="73"/>
        <v>0</v>
      </c>
      <c r="F271" s="946">
        <f t="shared" si="73"/>
        <v>0</v>
      </c>
      <c r="G271" s="946">
        <f t="shared" si="73"/>
        <v>0</v>
      </c>
      <c r="H271" s="946">
        <f t="shared" si="73"/>
        <v>0</v>
      </c>
      <c r="I271" s="946">
        <f t="shared" si="73"/>
        <v>0</v>
      </c>
      <c r="J271" s="1151">
        <f t="shared" si="73"/>
        <v>0</v>
      </c>
      <c r="K271" s="1151">
        <f t="shared" si="73"/>
        <v>0</v>
      </c>
    </row>
    <row r="272" spans="1:11" ht="30" hidden="1" x14ac:dyDescent="0.3">
      <c r="A272" s="976" t="s">
        <v>2068</v>
      </c>
      <c r="B272" s="963"/>
      <c r="C272" s="975" t="s">
        <v>3443</v>
      </c>
      <c r="D272" s="946">
        <f>VLOOKUP(A272,'NRHM-RCH Flexible Pool, NDCPs'!A138:Q1850,16,0)</f>
        <v>0</v>
      </c>
      <c r="E272" s="946">
        <f>VLOOKUP(A272,'NRHM-RCH Flexible Pool, NDCPs'!A138:Q1850,17,0)</f>
        <v>0</v>
      </c>
      <c r="F272" s="948"/>
      <c r="G272" s="948"/>
      <c r="H272" s="948"/>
      <c r="I272" s="948"/>
      <c r="J272" s="1152">
        <f t="shared" ref="J272:K277" si="74">+D272+F272+H272</f>
        <v>0</v>
      </c>
      <c r="K272" s="1152">
        <f t="shared" si="74"/>
        <v>0</v>
      </c>
    </row>
    <row r="273" spans="1:11" ht="45" hidden="1" x14ac:dyDescent="0.3">
      <c r="A273" s="976" t="s">
        <v>2076</v>
      </c>
      <c r="B273" s="963"/>
      <c r="C273" s="975" t="s">
        <v>3444</v>
      </c>
      <c r="D273" s="946">
        <f>VLOOKUP(A273,'NRHM-RCH Flexible Pool, NDCPs'!A139:Q1851,16,0)</f>
        <v>0</v>
      </c>
      <c r="E273" s="946">
        <f>VLOOKUP(A273,'NRHM-RCH Flexible Pool, NDCPs'!A139:Q1851,17,0)</f>
        <v>0</v>
      </c>
      <c r="F273" s="948"/>
      <c r="G273" s="948"/>
      <c r="H273" s="948"/>
      <c r="I273" s="948"/>
      <c r="J273" s="1152">
        <f t="shared" si="74"/>
        <v>0</v>
      </c>
      <c r="K273" s="1152">
        <f t="shared" si="74"/>
        <v>0</v>
      </c>
    </row>
    <row r="274" spans="1:11" ht="30" hidden="1" x14ac:dyDescent="0.3">
      <c r="A274" s="976" t="s">
        <v>2093</v>
      </c>
      <c r="B274" s="961"/>
      <c r="C274" s="975" t="s">
        <v>3445</v>
      </c>
      <c r="D274" s="946">
        <f>VLOOKUP(A274,'NRHM-RCH Flexible Pool, NDCPs'!A140:Q1852,16,0)</f>
        <v>0</v>
      </c>
      <c r="E274" s="946">
        <f>VLOOKUP(A274,'NRHM-RCH Flexible Pool, NDCPs'!A140:Q1852,17,0)</f>
        <v>0</v>
      </c>
      <c r="F274" s="948"/>
      <c r="G274" s="948"/>
      <c r="H274" s="948"/>
      <c r="I274" s="948"/>
      <c r="J274" s="1152">
        <f t="shared" si="74"/>
        <v>0</v>
      </c>
      <c r="K274" s="1152">
        <f t="shared" si="74"/>
        <v>0</v>
      </c>
    </row>
    <row r="275" spans="1:11" hidden="1" x14ac:dyDescent="0.3">
      <c r="A275" s="976" t="s">
        <v>2095</v>
      </c>
      <c r="B275" s="961"/>
      <c r="C275" s="975" t="s">
        <v>3446</v>
      </c>
      <c r="D275" s="946">
        <f>VLOOKUP(A275,'NRHM-RCH Flexible Pool, NDCPs'!A141:Q1853,16,0)</f>
        <v>0</v>
      </c>
      <c r="E275" s="946">
        <f>VLOOKUP(A275,'NRHM-RCH Flexible Pool, NDCPs'!A141:Q1853,17,0)</f>
        <v>0</v>
      </c>
      <c r="F275" s="948"/>
      <c r="G275" s="948"/>
      <c r="H275" s="948"/>
      <c r="I275" s="948"/>
      <c r="J275" s="1152">
        <f t="shared" si="74"/>
        <v>0</v>
      </c>
      <c r="K275" s="1152">
        <f t="shared" si="74"/>
        <v>0</v>
      </c>
    </row>
    <row r="276" spans="1:11" ht="30" hidden="1" x14ac:dyDescent="0.3">
      <c r="A276" s="976" t="s">
        <v>2977</v>
      </c>
      <c r="B276" s="961"/>
      <c r="C276" s="964" t="s">
        <v>2978</v>
      </c>
      <c r="D276" s="946"/>
      <c r="E276" s="946"/>
      <c r="F276" s="948">
        <f>VLOOKUP(A276,NCDs!A12:Q278,16,0)</f>
        <v>0</v>
      </c>
      <c r="G276" s="948">
        <f>VLOOKUP(A276,NCDs!A12:Q278,17,0)</f>
        <v>0</v>
      </c>
      <c r="H276" s="948"/>
      <c r="I276" s="948"/>
      <c r="J276" s="1152">
        <f t="shared" si="74"/>
        <v>0</v>
      </c>
      <c r="K276" s="1152">
        <f t="shared" si="74"/>
        <v>0</v>
      </c>
    </row>
    <row r="277" spans="1:11" hidden="1" x14ac:dyDescent="0.3">
      <c r="A277" s="976" t="s">
        <v>2979</v>
      </c>
      <c r="B277" s="961"/>
      <c r="C277" s="975" t="s">
        <v>2330</v>
      </c>
      <c r="D277" s="946">
        <f>VLOOKUP(A277,'NRHM-RCH Flexible Pool, NDCPs'!A143:Q1855,16,0)</f>
        <v>0</v>
      </c>
      <c r="E277" s="946">
        <f>VLOOKUP(A277,'NRHM-RCH Flexible Pool, NDCPs'!A143:Q1855,17,0)</f>
        <v>0</v>
      </c>
      <c r="F277" s="948"/>
      <c r="G277" s="948"/>
      <c r="H277" s="948"/>
      <c r="I277" s="948"/>
      <c r="J277" s="1152">
        <f t="shared" si="74"/>
        <v>0</v>
      </c>
      <c r="K277" s="1152">
        <f t="shared" si="74"/>
        <v>0</v>
      </c>
    </row>
    <row r="278" spans="1:11" hidden="1" x14ac:dyDescent="0.3">
      <c r="A278" s="976" t="s">
        <v>4508</v>
      </c>
      <c r="B278" s="963"/>
      <c r="C278" s="975" t="s">
        <v>4507</v>
      </c>
      <c r="D278" s="946">
        <f t="shared" ref="D278:K278" si="75">D279+D280</f>
        <v>0</v>
      </c>
      <c r="E278" s="946">
        <f t="shared" si="75"/>
        <v>0</v>
      </c>
      <c r="F278" s="946">
        <f t="shared" si="75"/>
        <v>0</v>
      </c>
      <c r="G278" s="946">
        <f t="shared" si="75"/>
        <v>0</v>
      </c>
      <c r="H278" s="946">
        <f t="shared" si="75"/>
        <v>0</v>
      </c>
      <c r="I278" s="946">
        <f t="shared" si="75"/>
        <v>0</v>
      </c>
      <c r="J278" s="1151">
        <f t="shared" si="75"/>
        <v>0</v>
      </c>
      <c r="K278" s="1151">
        <f t="shared" si="75"/>
        <v>0</v>
      </c>
    </row>
    <row r="279" spans="1:11" hidden="1" x14ac:dyDescent="0.3">
      <c r="A279" s="976" t="s">
        <v>4509</v>
      </c>
      <c r="B279" s="963"/>
      <c r="C279" s="975" t="s">
        <v>4511</v>
      </c>
      <c r="D279" s="946">
        <f>VLOOKUP(A279,'NRHM-RCH Flexible Pool, NDCPs'!A145:Q1857,16,0)</f>
        <v>0</v>
      </c>
      <c r="E279" s="946">
        <f>VLOOKUP(A279,'NRHM-RCH Flexible Pool, NDCPs'!A145:Q1857,17,0)</f>
        <v>0</v>
      </c>
      <c r="F279" s="948"/>
      <c r="G279" s="948"/>
      <c r="H279" s="948"/>
      <c r="I279" s="948"/>
      <c r="J279" s="1152">
        <f>+D279+F279+H279</f>
        <v>0</v>
      </c>
      <c r="K279" s="1152">
        <f>+E279+G279+I279</f>
        <v>0</v>
      </c>
    </row>
    <row r="280" spans="1:11" hidden="1" x14ac:dyDescent="0.3">
      <c r="A280" s="976" t="s">
        <v>4510</v>
      </c>
      <c r="B280" s="961"/>
      <c r="C280" s="975" t="s">
        <v>4512</v>
      </c>
      <c r="D280" s="946">
        <f>VLOOKUP(A280,'NRHM-RCH Flexible Pool, NDCPs'!A146:Q1858,16,0)</f>
        <v>0</v>
      </c>
      <c r="E280" s="946">
        <f>VLOOKUP(A280,'NRHM-RCH Flexible Pool, NDCPs'!A146:Q1858,17,0)</f>
        <v>0</v>
      </c>
      <c r="F280" s="948"/>
      <c r="G280" s="948"/>
      <c r="H280" s="948"/>
      <c r="I280" s="948"/>
      <c r="J280" s="1152">
        <f>+D280+F280+H280</f>
        <v>0</v>
      </c>
      <c r="K280" s="1152">
        <f>+E280+G280+I280</f>
        <v>0</v>
      </c>
    </row>
    <row r="281" spans="1:11" s="1114" customFormat="1" x14ac:dyDescent="0.3">
      <c r="A281" s="1128">
        <v>3.3</v>
      </c>
      <c r="B281" s="1130"/>
      <c r="C281" s="1112" t="s">
        <v>3192</v>
      </c>
      <c r="D281" s="1113">
        <f t="shared" ref="D281:K281" si="76">D282+D283+D284+D288</f>
        <v>0</v>
      </c>
      <c r="E281" s="1113">
        <f t="shared" si="76"/>
        <v>0</v>
      </c>
      <c r="F281" s="1113">
        <f t="shared" si="76"/>
        <v>0</v>
      </c>
      <c r="G281" s="1113">
        <f t="shared" si="76"/>
        <v>0</v>
      </c>
      <c r="H281" s="1113">
        <f t="shared" si="76"/>
        <v>0</v>
      </c>
      <c r="I281" s="1113">
        <f t="shared" si="76"/>
        <v>0</v>
      </c>
      <c r="J281" s="1113">
        <f t="shared" si="76"/>
        <v>0</v>
      </c>
      <c r="K281" s="1113">
        <f t="shared" si="76"/>
        <v>0</v>
      </c>
    </row>
    <row r="282" spans="1:11" ht="30" hidden="1" x14ac:dyDescent="0.3">
      <c r="A282" s="962" t="s">
        <v>1837</v>
      </c>
      <c r="B282" s="963"/>
      <c r="C282" s="964" t="s">
        <v>1405</v>
      </c>
      <c r="D282" s="946">
        <f>VLOOKUP(A282,'NRHM-RCH Flexible Pool, NDCPs'!A148:Q1860,16,0)</f>
        <v>0</v>
      </c>
      <c r="E282" s="946">
        <f>VLOOKUP(A282,'NRHM-RCH Flexible Pool, NDCPs'!A148:Q1860,17,0)</f>
        <v>0</v>
      </c>
      <c r="F282" s="948"/>
      <c r="G282" s="948"/>
      <c r="H282" s="948"/>
      <c r="I282" s="948"/>
      <c r="J282" s="1152">
        <f>+D282+F282+H282</f>
        <v>0</v>
      </c>
      <c r="K282" s="1152">
        <f>+E282+G282+I282</f>
        <v>0</v>
      </c>
    </row>
    <row r="283" spans="1:11" ht="45" hidden="1" x14ac:dyDescent="0.3">
      <c r="A283" s="962" t="s">
        <v>1838</v>
      </c>
      <c r="B283" s="963"/>
      <c r="C283" s="964" t="s">
        <v>879</v>
      </c>
      <c r="D283" s="946">
        <f>VLOOKUP(A283,'NRHM-RCH Flexible Pool, NDCPs'!A149:Q1861,16,0)</f>
        <v>0</v>
      </c>
      <c r="E283" s="946">
        <f>VLOOKUP(A283,'NRHM-RCH Flexible Pool, NDCPs'!A149:Q1861,17,0)</f>
        <v>0</v>
      </c>
      <c r="F283" s="948"/>
      <c r="G283" s="948"/>
      <c r="H283" s="948"/>
      <c r="I283" s="948"/>
      <c r="J283" s="1152">
        <f>+D283+F283+H283</f>
        <v>0</v>
      </c>
      <c r="K283" s="1152">
        <f>+E283+G283+I283</f>
        <v>0</v>
      </c>
    </row>
    <row r="284" spans="1:11" hidden="1" x14ac:dyDescent="0.3">
      <c r="A284" s="962" t="s">
        <v>3447</v>
      </c>
      <c r="B284" s="961"/>
      <c r="C284" s="945" t="s">
        <v>3448</v>
      </c>
      <c r="D284" s="946">
        <f t="shared" ref="D284:K284" si="77">SUM(D285:D287)</f>
        <v>0</v>
      </c>
      <c r="E284" s="946">
        <f t="shared" si="77"/>
        <v>0</v>
      </c>
      <c r="F284" s="946">
        <f t="shared" si="77"/>
        <v>0</v>
      </c>
      <c r="G284" s="946">
        <f t="shared" si="77"/>
        <v>0</v>
      </c>
      <c r="H284" s="946">
        <f t="shared" si="77"/>
        <v>0</v>
      </c>
      <c r="I284" s="946">
        <f t="shared" si="77"/>
        <v>0</v>
      </c>
      <c r="J284" s="1151">
        <f t="shared" si="77"/>
        <v>0</v>
      </c>
      <c r="K284" s="1151">
        <f t="shared" si="77"/>
        <v>0</v>
      </c>
    </row>
    <row r="285" spans="1:11" hidden="1" x14ac:dyDescent="0.3">
      <c r="A285" s="962" t="s">
        <v>2951</v>
      </c>
      <c r="B285" s="961"/>
      <c r="C285" s="964" t="s">
        <v>863</v>
      </c>
      <c r="D285" s="946">
        <f>VLOOKUP(A285,'NRHM-RCH Flexible Pool, NDCPs'!A151:Q1863,16,0)</f>
        <v>0</v>
      </c>
      <c r="E285" s="946">
        <f>VLOOKUP(A285,'NRHM-RCH Flexible Pool, NDCPs'!A151:Q1863,17,0)</f>
        <v>0</v>
      </c>
      <c r="F285" s="948"/>
      <c r="G285" s="948"/>
      <c r="H285" s="948"/>
      <c r="I285" s="948"/>
      <c r="J285" s="1152">
        <f t="shared" ref="J285:K288" si="78">+D285+F285+H285</f>
        <v>0</v>
      </c>
      <c r="K285" s="1152">
        <f t="shared" si="78"/>
        <v>0</v>
      </c>
    </row>
    <row r="286" spans="1:11" ht="45" hidden="1" x14ac:dyDescent="0.3">
      <c r="A286" s="962" t="s">
        <v>2952</v>
      </c>
      <c r="B286" s="961"/>
      <c r="C286" s="945" t="s">
        <v>713</v>
      </c>
      <c r="D286" s="946"/>
      <c r="E286" s="946"/>
      <c r="F286" s="948">
        <f>VLOOKUP(A286,NCDs!A22:Q288,16,0)</f>
        <v>0</v>
      </c>
      <c r="G286" s="948">
        <f>VLOOKUP(A286,NCDs!A22:Q288,17,0)</f>
        <v>0</v>
      </c>
      <c r="H286" s="948"/>
      <c r="I286" s="948"/>
      <c r="J286" s="1152">
        <f t="shared" si="78"/>
        <v>0</v>
      </c>
      <c r="K286" s="1152">
        <f t="shared" si="78"/>
        <v>0</v>
      </c>
    </row>
    <row r="287" spans="1:11" ht="30" hidden="1" x14ac:dyDescent="0.3">
      <c r="A287" s="962" t="s">
        <v>4514</v>
      </c>
      <c r="B287" s="961"/>
      <c r="C287" s="945" t="s">
        <v>4515</v>
      </c>
      <c r="D287" s="946"/>
      <c r="E287" s="946"/>
      <c r="F287" s="948">
        <f>VLOOKUP(A287,NCDs!A23:Q289,16,0)</f>
        <v>0</v>
      </c>
      <c r="G287" s="948">
        <f>VLOOKUP(A287,NCDs!A23:Q289,17,0)</f>
        <v>0</v>
      </c>
      <c r="H287" s="948"/>
      <c r="I287" s="948"/>
      <c r="J287" s="1152">
        <f t="shared" si="78"/>
        <v>0</v>
      </c>
      <c r="K287" s="1152">
        <f t="shared" si="78"/>
        <v>0</v>
      </c>
    </row>
    <row r="288" spans="1:11" hidden="1" x14ac:dyDescent="0.3">
      <c r="A288" s="962" t="s">
        <v>3273</v>
      </c>
      <c r="B288" s="961"/>
      <c r="C288" s="945" t="s">
        <v>2330</v>
      </c>
      <c r="D288" s="946">
        <f>VLOOKUP(A288,'NRHM-RCH Flexible Pool, NDCPs'!A154:Q1866,16,0)</f>
        <v>0</v>
      </c>
      <c r="E288" s="946">
        <f>VLOOKUP(A288,'NRHM-RCH Flexible Pool, NDCPs'!A154:Q1866,17,0)</f>
        <v>0</v>
      </c>
      <c r="F288" s="948"/>
      <c r="G288" s="948"/>
      <c r="H288" s="948"/>
      <c r="I288" s="948"/>
      <c r="J288" s="1152">
        <f t="shared" si="78"/>
        <v>0</v>
      </c>
      <c r="K288" s="1152">
        <f t="shared" si="78"/>
        <v>0</v>
      </c>
    </row>
    <row r="289" spans="1:11" s="959" customFormat="1" ht="12.75" x14ac:dyDescent="0.2">
      <c r="A289" s="956">
        <v>4</v>
      </c>
      <c r="B289" s="1076"/>
      <c r="C289" s="958" t="s">
        <v>3194</v>
      </c>
      <c r="D289" s="941">
        <f t="shared" ref="D289:K289" si="79">D290</f>
        <v>0</v>
      </c>
      <c r="E289" s="941">
        <f t="shared" si="79"/>
        <v>0</v>
      </c>
      <c r="F289" s="941">
        <f t="shared" si="79"/>
        <v>0</v>
      </c>
      <c r="G289" s="941">
        <f t="shared" si="79"/>
        <v>0</v>
      </c>
      <c r="H289" s="941">
        <f t="shared" si="79"/>
        <v>0</v>
      </c>
      <c r="I289" s="941">
        <f t="shared" si="79"/>
        <v>0</v>
      </c>
      <c r="J289" s="941">
        <f t="shared" si="79"/>
        <v>0</v>
      </c>
      <c r="K289" s="941">
        <f t="shared" si="79"/>
        <v>0</v>
      </c>
    </row>
    <row r="290" spans="1:11" ht="30" hidden="1" x14ac:dyDescent="0.3">
      <c r="A290" s="960">
        <v>4.0999999999999996</v>
      </c>
      <c r="B290" s="963"/>
      <c r="C290" s="945" t="s">
        <v>631</v>
      </c>
      <c r="D290" s="946">
        <f t="shared" ref="D290:K290" si="80">SUM(D291:D297)</f>
        <v>0</v>
      </c>
      <c r="E290" s="946">
        <f t="shared" si="80"/>
        <v>0</v>
      </c>
      <c r="F290" s="946">
        <f t="shared" si="80"/>
        <v>0</v>
      </c>
      <c r="G290" s="946">
        <f t="shared" si="80"/>
        <v>0</v>
      </c>
      <c r="H290" s="946">
        <f t="shared" si="80"/>
        <v>0</v>
      </c>
      <c r="I290" s="946">
        <f t="shared" si="80"/>
        <v>0</v>
      </c>
      <c r="J290" s="1151">
        <f t="shared" si="80"/>
        <v>0</v>
      </c>
      <c r="K290" s="1151">
        <f t="shared" si="80"/>
        <v>0</v>
      </c>
    </row>
    <row r="291" spans="1:11" hidden="1" x14ac:dyDescent="0.3">
      <c r="A291" s="977" t="s">
        <v>1815</v>
      </c>
      <c r="B291" s="963"/>
      <c r="C291" s="945" t="s">
        <v>160</v>
      </c>
      <c r="D291" s="946">
        <f>VLOOKUP(A291,'NRHM-RCH Flexible Pool, NDCPs'!A157:Q1869,16,0)</f>
        <v>0</v>
      </c>
      <c r="E291" s="946">
        <f>VLOOKUP(A291,'NRHM-RCH Flexible Pool, NDCPs'!A157:Q1869,17,0)</f>
        <v>0</v>
      </c>
      <c r="F291" s="948"/>
      <c r="G291" s="948"/>
      <c r="H291" s="948"/>
      <c r="I291" s="948"/>
      <c r="J291" s="1152">
        <f t="shared" ref="J291:K297" si="81">+D291+F291+H291</f>
        <v>0</v>
      </c>
      <c r="K291" s="1152">
        <f t="shared" si="81"/>
        <v>0</v>
      </c>
    </row>
    <row r="292" spans="1:11" hidden="1" x14ac:dyDescent="0.3">
      <c r="A292" s="977" t="s">
        <v>1816</v>
      </c>
      <c r="B292" s="963"/>
      <c r="C292" s="945" t="s">
        <v>329</v>
      </c>
      <c r="D292" s="946">
        <f>VLOOKUP(A292,'NRHM-RCH Flexible Pool, NDCPs'!A158:Q1870,16,0)</f>
        <v>0</v>
      </c>
      <c r="E292" s="946">
        <f>VLOOKUP(A292,'NRHM-RCH Flexible Pool, NDCPs'!A158:Q1870,17,0)</f>
        <v>0</v>
      </c>
      <c r="F292" s="948"/>
      <c r="G292" s="948"/>
      <c r="H292" s="948"/>
      <c r="I292" s="948"/>
      <c r="J292" s="1152">
        <f t="shared" si="81"/>
        <v>0</v>
      </c>
      <c r="K292" s="1152">
        <f t="shared" si="81"/>
        <v>0</v>
      </c>
    </row>
    <row r="293" spans="1:11" hidden="1" x14ac:dyDescent="0.3">
      <c r="A293" s="977" t="s">
        <v>1817</v>
      </c>
      <c r="B293" s="1106" t="s">
        <v>3041</v>
      </c>
      <c r="C293" s="945" t="s">
        <v>155</v>
      </c>
      <c r="D293" s="946">
        <f>VLOOKUP(A293,'NRHM-RCH Flexible Pool, NDCPs'!A159:Q1871,16,0)</f>
        <v>0</v>
      </c>
      <c r="E293" s="946">
        <f>VLOOKUP(A293,'NRHM-RCH Flexible Pool, NDCPs'!A159:Q1871,17,0)</f>
        <v>0</v>
      </c>
      <c r="F293" s="948"/>
      <c r="G293" s="948"/>
      <c r="H293" s="946">
        <f>VLOOKUP(B293,NUHM!A49:P288,15,0)</f>
        <v>0</v>
      </c>
      <c r="I293" s="946">
        <f>VLOOKUP(B293,NUHM!A49:P316,16,0)</f>
        <v>0</v>
      </c>
      <c r="J293" s="1152">
        <f t="shared" si="81"/>
        <v>0</v>
      </c>
      <c r="K293" s="1152">
        <f t="shared" si="81"/>
        <v>0</v>
      </c>
    </row>
    <row r="294" spans="1:11" hidden="1" x14ac:dyDescent="0.3">
      <c r="A294" s="977" t="s">
        <v>1818</v>
      </c>
      <c r="B294" s="1106" t="s">
        <v>3038</v>
      </c>
      <c r="C294" s="945" t="s">
        <v>156</v>
      </c>
      <c r="D294" s="946">
        <f>VLOOKUP(A294,'NRHM-RCH Flexible Pool, NDCPs'!A160:Q1872,16,0)</f>
        <v>0</v>
      </c>
      <c r="E294" s="946">
        <f>VLOOKUP(A294,'NRHM-RCH Flexible Pool, NDCPs'!A160:Q1872,17,0)</f>
        <v>0</v>
      </c>
      <c r="F294" s="948"/>
      <c r="G294" s="948"/>
      <c r="H294" s="946">
        <f>VLOOKUP(B294,NUHM!A50:P289,15,0)</f>
        <v>0</v>
      </c>
      <c r="I294" s="946">
        <f>VLOOKUP(B294,NUHM!A50:P317,16,0)</f>
        <v>0</v>
      </c>
      <c r="J294" s="1152">
        <f t="shared" si="81"/>
        <v>0</v>
      </c>
      <c r="K294" s="1152">
        <f t="shared" si="81"/>
        <v>0</v>
      </c>
    </row>
    <row r="295" spans="1:11" hidden="1" x14ac:dyDescent="0.3">
      <c r="A295" s="977" t="s">
        <v>1819</v>
      </c>
      <c r="B295" s="1106" t="s">
        <v>3042</v>
      </c>
      <c r="C295" s="945" t="s">
        <v>158</v>
      </c>
      <c r="D295" s="946">
        <f>VLOOKUP(A295,'NRHM-RCH Flexible Pool, NDCPs'!A161:Q1873,16,0)</f>
        <v>0</v>
      </c>
      <c r="E295" s="946">
        <f>VLOOKUP(A295,'NRHM-RCH Flexible Pool, NDCPs'!A161:Q1873,17,0)</f>
        <v>0</v>
      </c>
      <c r="F295" s="948"/>
      <c r="G295" s="948"/>
      <c r="H295" s="946">
        <f>VLOOKUP(B295,NUHM!A51:P290,15,0)</f>
        <v>0</v>
      </c>
      <c r="I295" s="946">
        <f>VLOOKUP(B295,NUHM!A51:P318,16,0)</f>
        <v>0</v>
      </c>
      <c r="J295" s="1152">
        <f t="shared" si="81"/>
        <v>0</v>
      </c>
      <c r="K295" s="1152">
        <f t="shared" si="81"/>
        <v>0</v>
      </c>
    </row>
    <row r="296" spans="1:11" hidden="1" x14ac:dyDescent="0.3">
      <c r="A296" s="977" t="s">
        <v>1820</v>
      </c>
      <c r="B296" s="963"/>
      <c r="C296" s="945" t="s">
        <v>632</v>
      </c>
      <c r="D296" s="946">
        <f>VLOOKUP(A296,'NRHM-RCH Flexible Pool, NDCPs'!A162:Q1874,16,0)</f>
        <v>0</v>
      </c>
      <c r="E296" s="946">
        <f>VLOOKUP(A296,'NRHM-RCH Flexible Pool, NDCPs'!A162:Q1874,17,0)</f>
        <v>0</v>
      </c>
      <c r="F296" s="948"/>
      <c r="G296" s="948"/>
      <c r="H296" s="948"/>
      <c r="I296" s="948"/>
      <c r="J296" s="1152">
        <f t="shared" si="81"/>
        <v>0</v>
      </c>
      <c r="K296" s="1152">
        <f t="shared" si="81"/>
        <v>0</v>
      </c>
    </row>
    <row r="297" spans="1:11" hidden="1" x14ac:dyDescent="0.3">
      <c r="A297" s="977" t="s">
        <v>1821</v>
      </c>
      <c r="B297" s="1106" t="s">
        <v>3043</v>
      </c>
      <c r="C297" s="945" t="s">
        <v>1749</v>
      </c>
      <c r="D297" s="946">
        <f>VLOOKUP(A297,'NRHM-RCH Flexible Pool, NDCPs'!A163:Q1875,16,0)</f>
        <v>0</v>
      </c>
      <c r="E297" s="946">
        <f>VLOOKUP(A297,'NRHM-RCH Flexible Pool, NDCPs'!A163:Q1875,17,0)</f>
        <v>0</v>
      </c>
      <c r="F297" s="948"/>
      <c r="G297" s="948"/>
      <c r="H297" s="946">
        <f>VLOOKUP(B297,NUHM!A53:P292,15,0)</f>
        <v>0</v>
      </c>
      <c r="I297" s="946">
        <f>VLOOKUP(B297,NUHM!A53:P320,16,0)</f>
        <v>0</v>
      </c>
      <c r="J297" s="1152">
        <f t="shared" si="81"/>
        <v>0</v>
      </c>
      <c r="K297" s="1152">
        <f t="shared" si="81"/>
        <v>0</v>
      </c>
    </row>
    <row r="298" spans="1:11" s="959" customFormat="1" ht="12.75" x14ac:dyDescent="0.2">
      <c r="A298" s="956">
        <v>5</v>
      </c>
      <c r="B298" s="1075"/>
      <c r="C298" s="1077" t="s">
        <v>426</v>
      </c>
      <c r="D298" s="941">
        <f t="shared" ref="D298:K298" si="82">D299+D346+D373</f>
        <v>0</v>
      </c>
      <c r="E298" s="941">
        <f t="shared" si="82"/>
        <v>0</v>
      </c>
      <c r="F298" s="941">
        <f t="shared" si="82"/>
        <v>0</v>
      </c>
      <c r="G298" s="941">
        <f t="shared" si="82"/>
        <v>0</v>
      </c>
      <c r="H298" s="941">
        <f t="shared" si="82"/>
        <v>0</v>
      </c>
      <c r="I298" s="941">
        <f t="shared" si="82"/>
        <v>0</v>
      </c>
      <c r="J298" s="941">
        <f t="shared" si="82"/>
        <v>0</v>
      </c>
      <c r="K298" s="941">
        <f t="shared" si="82"/>
        <v>0</v>
      </c>
    </row>
    <row r="299" spans="1:11" s="1114" customFormat="1" ht="30" x14ac:dyDescent="0.3">
      <c r="A299" s="1131">
        <v>5.0999999999999996</v>
      </c>
      <c r="B299" s="1132"/>
      <c r="C299" s="1133" t="s">
        <v>5142</v>
      </c>
      <c r="D299" s="1113">
        <f t="shared" ref="D299:K299" si="83">D300+D345</f>
        <v>0</v>
      </c>
      <c r="E299" s="1113">
        <f t="shared" si="83"/>
        <v>0</v>
      </c>
      <c r="F299" s="1113">
        <f t="shared" si="83"/>
        <v>0</v>
      </c>
      <c r="G299" s="1113">
        <f t="shared" si="83"/>
        <v>0</v>
      </c>
      <c r="H299" s="1113">
        <f t="shared" si="83"/>
        <v>0</v>
      </c>
      <c r="I299" s="1113">
        <f t="shared" si="83"/>
        <v>0</v>
      </c>
      <c r="J299" s="1113">
        <f t="shared" si="83"/>
        <v>0</v>
      </c>
      <c r="K299" s="1113">
        <f t="shared" si="83"/>
        <v>0</v>
      </c>
    </row>
    <row r="300" spans="1:11" ht="30" hidden="1" x14ac:dyDescent="0.3">
      <c r="A300" s="962" t="s">
        <v>3449</v>
      </c>
      <c r="B300" s="963"/>
      <c r="C300" s="979" t="s">
        <v>3451</v>
      </c>
      <c r="D300" s="946">
        <f t="shared" ref="D300:K300" si="84">D301+D312+D327+D337</f>
        <v>0</v>
      </c>
      <c r="E300" s="946">
        <f t="shared" si="84"/>
        <v>0</v>
      </c>
      <c r="F300" s="946">
        <f t="shared" si="84"/>
        <v>0</v>
      </c>
      <c r="G300" s="946">
        <f t="shared" si="84"/>
        <v>0</v>
      </c>
      <c r="H300" s="946">
        <f t="shared" si="84"/>
        <v>0</v>
      </c>
      <c r="I300" s="946">
        <f t="shared" si="84"/>
        <v>0</v>
      </c>
      <c r="J300" s="1151">
        <f t="shared" si="84"/>
        <v>0</v>
      </c>
      <c r="K300" s="1151">
        <f t="shared" si="84"/>
        <v>0</v>
      </c>
    </row>
    <row r="301" spans="1:11" ht="30" hidden="1" x14ac:dyDescent="0.3">
      <c r="A301" s="962" t="s">
        <v>2541</v>
      </c>
      <c r="B301" s="963"/>
      <c r="C301" s="979" t="s">
        <v>330</v>
      </c>
      <c r="D301" s="946">
        <f t="shared" ref="D301:K301" si="85">SUM(D302:D311)</f>
        <v>0</v>
      </c>
      <c r="E301" s="946">
        <f t="shared" si="85"/>
        <v>0</v>
      </c>
      <c r="F301" s="946">
        <f t="shared" si="85"/>
        <v>0</v>
      </c>
      <c r="G301" s="946">
        <f t="shared" si="85"/>
        <v>0</v>
      </c>
      <c r="H301" s="946">
        <f t="shared" si="85"/>
        <v>0</v>
      </c>
      <c r="I301" s="946">
        <f t="shared" si="85"/>
        <v>0</v>
      </c>
      <c r="J301" s="1151">
        <f t="shared" si="85"/>
        <v>0</v>
      </c>
      <c r="K301" s="1151">
        <f t="shared" si="85"/>
        <v>0</v>
      </c>
    </row>
    <row r="302" spans="1:11" ht="30" hidden="1" x14ac:dyDescent="0.3">
      <c r="A302" s="962" t="s">
        <v>4516</v>
      </c>
      <c r="B302" s="963"/>
      <c r="C302" s="980" t="s">
        <v>1573</v>
      </c>
      <c r="D302" s="946">
        <f>VLOOKUP(A302,'NRHM-RCH Flexible Pool, NDCPs'!A168:Q1880,16,0)</f>
        <v>0</v>
      </c>
      <c r="E302" s="946">
        <f>VLOOKUP(A302,'NRHM-RCH Flexible Pool, NDCPs'!A168:Q1880,17,0)</f>
        <v>0</v>
      </c>
      <c r="F302" s="948"/>
      <c r="G302" s="948"/>
      <c r="H302" s="948"/>
      <c r="I302" s="948"/>
      <c r="J302" s="1152">
        <f t="shared" ref="J302:J311" si="86">+D302+F302+H302</f>
        <v>0</v>
      </c>
      <c r="K302" s="1152">
        <f t="shared" ref="K302:K311" si="87">+E302+G302+I302</f>
        <v>0</v>
      </c>
    </row>
    <row r="303" spans="1:11" hidden="1" x14ac:dyDescent="0.3">
      <c r="A303" s="962" t="s">
        <v>4517</v>
      </c>
      <c r="B303" s="963"/>
      <c r="C303" s="979" t="s">
        <v>329</v>
      </c>
      <c r="D303" s="946">
        <f>VLOOKUP(A303,'NRHM-RCH Flexible Pool, NDCPs'!A169:Q1881,16,0)</f>
        <v>0</v>
      </c>
      <c r="E303" s="946">
        <f>VLOOKUP(A303,'NRHM-RCH Flexible Pool, NDCPs'!A169:Q1881,17,0)</f>
        <v>0</v>
      </c>
      <c r="F303" s="948"/>
      <c r="G303" s="948"/>
      <c r="H303" s="948"/>
      <c r="I303" s="948"/>
      <c r="J303" s="1152">
        <f t="shared" si="86"/>
        <v>0</v>
      </c>
      <c r="K303" s="1152">
        <f t="shared" si="87"/>
        <v>0</v>
      </c>
    </row>
    <row r="304" spans="1:11" hidden="1" x14ac:dyDescent="0.3">
      <c r="A304" s="962" t="s">
        <v>4518</v>
      </c>
      <c r="B304" s="972" t="s">
        <v>3047</v>
      </c>
      <c r="C304" s="979" t="s">
        <v>155</v>
      </c>
      <c r="D304" s="946">
        <f>VLOOKUP(A304,'NRHM-RCH Flexible Pool, NDCPs'!A170:Q1882,16,0)</f>
        <v>0</v>
      </c>
      <c r="E304" s="946">
        <f>VLOOKUP(A304,'NRHM-RCH Flexible Pool, NDCPs'!A170:Q1882,17,0)</f>
        <v>0</v>
      </c>
      <c r="F304" s="948"/>
      <c r="G304" s="948"/>
      <c r="H304" s="946">
        <f>VLOOKUP(B304,NUHM!A60:P299,15,0)</f>
        <v>0</v>
      </c>
      <c r="I304" s="946">
        <f>VLOOKUP(B304,NUHM!A60:P327,16,0)</f>
        <v>0</v>
      </c>
      <c r="J304" s="1152">
        <f t="shared" si="86"/>
        <v>0</v>
      </c>
      <c r="K304" s="1152">
        <f t="shared" si="87"/>
        <v>0</v>
      </c>
    </row>
    <row r="305" spans="1:11" hidden="1" x14ac:dyDescent="0.3">
      <c r="A305" s="962" t="s">
        <v>4519</v>
      </c>
      <c r="B305" s="972" t="s">
        <v>3046</v>
      </c>
      <c r="C305" s="979" t="s">
        <v>156</v>
      </c>
      <c r="D305" s="946">
        <f>VLOOKUP(A305,'NRHM-RCH Flexible Pool, NDCPs'!A171:Q1883,16,0)</f>
        <v>0</v>
      </c>
      <c r="E305" s="946">
        <f>VLOOKUP(A305,'NRHM-RCH Flexible Pool, NDCPs'!A171:Q1883,17,0)</f>
        <v>0</v>
      </c>
      <c r="F305" s="948"/>
      <c r="G305" s="948"/>
      <c r="H305" s="946">
        <f>VLOOKUP(B305,NUHM!A61:P300,15,0)</f>
        <v>0</v>
      </c>
      <c r="I305" s="946">
        <f>VLOOKUP(B305,NUHM!A61:P328,16,0)</f>
        <v>0</v>
      </c>
      <c r="J305" s="1152">
        <f t="shared" si="86"/>
        <v>0</v>
      </c>
      <c r="K305" s="1152">
        <f t="shared" si="87"/>
        <v>0</v>
      </c>
    </row>
    <row r="306" spans="1:11" hidden="1" x14ac:dyDescent="0.3">
      <c r="A306" s="962" t="s">
        <v>4521</v>
      </c>
      <c r="B306" s="963"/>
      <c r="C306" s="979" t="s">
        <v>4520</v>
      </c>
      <c r="D306" s="946">
        <f>VLOOKUP(A306,'NRHM-RCH Flexible Pool, NDCPs'!A172:Q1884,16,0)</f>
        <v>0</v>
      </c>
      <c r="E306" s="946">
        <f>VLOOKUP(A306,'NRHM-RCH Flexible Pool, NDCPs'!A172:Q1884,17,0)</f>
        <v>0</v>
      </c>
      <c r="F306" s="948"/>
      <c r="G306" s="948"/>
      <c r="H306" s="948"/>
      <c r="I306" s="948"/>
      <c r="J306" s="1152">
        <f t="shared" si="86"/>
        <v>0</v>
      </c>
      <c r="K306" s="1152">
        <f t="shared" si="87"/>
        <v>0</v>
      </c>
    </row>
    <row r="307" spans="1:11" hidden="1" x14ac:dyDescent="0.3">
      <c r="A307" s="962" t="s">
        <v>4522</v>
      </c>
      <c r="B307" s="963"/>
      <c r="C307" s="979" t="s">
        <v>2542</v>
      </c>
      <c r="D307" s="946">
        <f>VLOOKUP(A307,'NRHM-RCH Flexible Pool, NDCPs'!A173:Q1885,16,0)</f>
        <v>0</v>
      </c>
      <c r="E307" s="946">
        <f>VLOOKUP(A307,'NRHM-RCH Flexible Pool, NDCPs'!A173:Q1885,17,0)</f>
        <v>0</v>
      </c>
      <c r="F307" s="948"/>
      <c r="G307" s="948"/>
      <c r="H307" s="948"/>
      <c r="I307" s="948"/>
      <c r="J307" s="1152">
        <f t="shared" si="86"/>
        <v>0</v>
      </c>
      <c r="K307" s="1152">
        <f t="shared" si="87"/>
        <v>0</v>
      </c>
    </row>
    <row r="308" spans="1:11" ht="30" hidden="1" x14ac:dyDescent="0.3">
      <c r="A308" s="962" t="s">
        <v>4523</v>
      </c>
      <c r="B308" s="963"/>
      <c r="C308" s="979" t="s">
        <v>4559</v>
      </c>
      <c r="D308" s="946">
        <f>VLOOKUP(A308,'NRHM-RCH Flexible Pool, NDCPs'!A174:Q1886,16,0)</f>
        <v>0</v>
      </c>
      <c r="E308" s="946">
        <f>VLOOKUP(A308,'NRHM-RCH Flexible Pool, NDCPs'!A174:Q1886,17,0)</f>
        <v>0</v>
      </c>
      <c r="F308" s="948"/>
      <c r="G308" s="948"/>
      <c r="H308" s="948"/>
      <c r="I308" s="948"/>
      <c r="J308" s="1152">
        <f t="shared" si="86"/>
        <v>0</v>
      </c>
      <c r="K308" s="1152">
        <f t="shared" si="87"/>
        <v>0</v>
      </c>
    </row>
    <row r="309" spans="1:11" ht="30" hidden="1" x14ac:dyDescent="0.3">
      <c r="A309" s="962" t="s">
        <v>4525</v>
      </c>
      <c r="B309" s="963"/>
      <c r="C309" s="980" t="s">
        <v>3452</v>
      </c>
      <c r="D309" s="946"/>
      <c r="E309" s="946"/>
      <c r="F309" s="948">
        <f>VLOOKUP(A309,NCDs!A12:Q253,16,0)</f>
        <v>0</v>
      </c>
      <c r="G309" s="948">
        <f>VLOOKUP(A309,NCDs!A12:Q253,17,0)</f>
        <v>0</v>
      </c>
      <c r="H309" s="948"/>
      <c r="I309" s="948"/>
      <c r="J309" s="1152">
        <f t="shared" si="86"/>
        <v>0</v>
      </c>
      <c r="K309" s="1152">
        <f t="shared" si="87"/>
        <v>0</v>
      </c>
    </row>
    <row r="310" spans="1:11" hidden="1" x14ac:dyDescent="0.3">
      <c r="A310" s="962" t="s">
        <v>4524</v>
      </c>
      <c r="B310" s="963"/>
      <c r="C310" s="979" t="s">
        <v>2914</v>
      </c>
      <c r="D310" s="946">
        <f>VLOOKUP(A310,'NRHM-RCH Flexible Pool, NDCPs'!A176:Q1888,16,0)</f>
        <v>0</v>
      </c>
      <c r="E310" s="946">
        <f>VLOOKUP(A310,'NRHM-RCH Flexible Pool, NDCPs'!A176:Q1888,17,0)</f>
        <v>0</v>
      </c>
      <c r="F310" s="948"/>
      <c r="G310" s="948"/>
      <c r="H310" s="948"/>
      <c r="I310" s="948"/>
      <c r="J310" s="1152">
        <f t="shared" si="86"/>
        <v>0</v>
      </c>
      <c r="K310" s="1152">
        <f t="shared" si="87"/>
        <v>0</v>
      </c>
    </row>
    <row r="311" spans="1:11" hidden="1" x14ac:dyDescent="0.3">
      <c r="A311" s="962" t="s">
        <v>4526</v>
      </c>
      <c r="B311" s="972" t="s">
        <v>3048</v>
      </c>
      <c r="C311" s="979" t="s">
        <v>161</v>
      </c>
      <c r="D311" s="946">
        <f>VLOOKUP(A311,'NRHM-RCH Flexible Pool, NDCPs'!A177:Q1889,16,0)</f>
        <v>0</v>
      </c>
      <c r="E311" s="946">
        <f>VLOOKUP(A311,'NRHM-RCH Flexible Pool, NDCPs'!A177:Q1889,17,0)</f>
        <v>0</v>
      </c>
      <c r="F311" s="948"/>
      <c r="G311" s="948"/>
      <c r="H311" s="946">
        <f>VLOOKUP(B311,NUHM!A67:P306,15,0)</f>
        <v>0</v>
      </c>
      <c r="I311" s="946">
        <f>VLOOKUP(B311,NUHM!A67:P334,16,0)</f>
        <v>0</v>
      </c>
      <c r="J311" s="1152">
        <f t="shared" si="86"/>
        <v>0</v>
      </c>
      <c r="K311" s="1152">
        <f t="shared" si="87"/>
        <v>0</v>
      </c>
    </row>
    <row r="312" spans="1:11" hidden="1" x14ac:dyDescent="0.3">
      <c r="A312" s="962" t="s">
        <v>3453</v>
      </c>
      <c r="B312" s="963"/>
      <c r="C312" s="979" t="s">
        <v>3454</v>
      </c>
      <c r="D312" s="946">
        <f t="shared" ref="D312:K312" si="88">SUM(D313:D326)</f>
        <v>0</v>
      </c>
      <c r="E312" s="946">
        <f t="shared" si="88"/>
        <v>0</v>
      </c>
      <c r="F312" s="946">
        <f t="shared" si="88"/>
        <v>0</v>
      </c>
      <c r="G312" s="946">
        <f t="shared" si="88"/>
        <v>0</v>
      </c>
      <c r="H312" s="946">
        <f t="shared" si="88"/>
        <v>0</v>
      </c>
      <c r="I312" s="946">
        <f t="shared" si="88"/>
        <v>0</v>
      </c>
      <c r="J312" s="1151">
        <f t="shared" si="88"/>
        <v>0</v>
      </c>
      <c r="K312" s="1151">
        <f t="shared" si="88"/>
        <v>0</v>
      </c>
    </row>
    <row r="313" spans="1:11" ht="30" hidden="1" x14ac:dyDescent="0.3">
      <c r="A313" s="962" t="s">
        <v>4527</v>
      </c>
      <c r="B313" s="963"/>
      <c r="C313" s="980" t="s">
        <v>1573</v>
      </c>
      <c r="D313" s="946">
        <f>VLOOKUP(A313,'NRHM-RCH Flexible Pool, NDCPs'!A179:Q1891,16,0)</f>
        <v>0</v>
      </c>
      <c r="E313" s="946">
        <f>VLOOKUP(A313,'NRHM-RCH Flexible Pool, NDCPs'!A179:Q1891,17,0)</f>
        <v>0</v>
      </c>
      <c r="F313" s="948"/>
      <c r="G313" s="948"/>
      <c r="H313" s="948"/>
      <c r="I313" s="948"/>
      <c r="J313" s="1152">
        <f t="shared" ref="J313:J326" si="89">+D313+F313+H313</f>
        <v>0</v>
      </c>
      <c r="K313" s="1152">
        <f t="shared" ref="K313:K326" si="90">+E313+G313+I313</f>
        <v>0</v>
      </c>
    </row>
    <row r="314" spans="1:11" ht="30" hidden="1" x14ac:dyDescent="0.3">
      <c r="A314" s="962" t="s">
        <v>4529</v>
      </c>
      <c r="B314" s="963"/>
      <c r="C314" s="979" t="s">
        <v>3455</v>
      </c>
      <c r="D314" s="946">
        <f>VLOOKUP(A314,'NRHM-RCH Flexible Pool, NDCPs'!A180:Q1892,16,0)</f>
        <v>0</v>
      </c>
      <c r="E314" s="946">
        <f>VLOOKUP(A314,'NRHM-RCH Flexible Pool, NDCPs'!A180:Q1892,17,0)</f>
        <v>0</v>
      </c>
      <c r="F314" s="948"/>
      <c r="G314" s="948"/>
      <c r="H314" s="948"/>
      <c r="I314" s="948"/>
      <c r="J314" s="1152">
        <f t="shared" si="89"/>
        <v>0</v>
      </c>
      <c r="K314" s="1152">
        <f t="shared" si="90"/>
        <v>0</v>
      </c>
    </row>
    <row r="315" spans="1:11" ht="30" hidden="1" x14ac:dyDescent="0.3">
      <c r="A315" s="962" t="s">
        <v>4530</v>
      </c>
      <c r="B315" s="961"/>
      <c r="C315" s="979" t="s">
        <v>3456</v>
      </c>
      <c r="D315" s="946">
        <f>VLOOKUP(A315,'NRHM-RCH Flexible Pool, NDCPs'!A181:Q1893,16,0)</f>
        <v>0</v>
      </c>
      <c r="E315" s="946">
        <f>VLOOKUP(A315,'NRHM-RCH Flexible Pool, NDCPs'!A181:Q1893,17,0)</f>
        <v>0</v>
      </c>
      <c r="F315" s="948"/>
      <c r="G315" s="948"/>
      <c r="H315" s="948"/>
      <c r="I315" s="948"/>
      <c r="J315" s="1152">
        <f t="shared" si="89"/>
        <v>0</v>
      </c>
      <c r="K315" s="1152">
        <f t="shared" si="90"/>
        <v>0</v>
      </c>
    </row>
    <row r="316" spans="1:11" hidden="1" x14ac:dyDescent="0.3">
      <c r="A316" s="962" t="s">
        <v>4531</v>
      </c>
      <c r="B316" s="963"/>
      <c r="C316" s="979" t="s">
        <v>329</v>
      </c>
      <c r="D316" s="946">
        <f>VLOOKUP(A316,'NRHM-RCH Flexible Pool, NDCPs'!A182:Q1894,16,0)</f>
        <v>0</v>
      </c>
      <c r="E316" s="946">
        <f>VLOOKUP(A316,'NRHM-RCH Flexible Pool, NDCPs'!A182:Q1894,17,0)</f>
        <v>0</v>
      </c>
      <c r="F316" s="948"/>
      <c r="G316" s="948"/>
      <c r="H316" s="948"/>
      <c r="I316" s="948"/>
      <c r="J316" s="1152">
        <f t="shared" si="89"/>
        <v>0</v>
      </c>
      <c r="K316" s="1152">
        <f t="shared" si="90"/>
        <v>0</v>
      </c>
    </row>
    <row r="317" spans="1:11" hidden="1" x14ac:dyDescent="0.3">
      <c r="A317" s="962" t="s">
        <v>4532</v>
      </c>
      <c r="B317" s="963"/>
      <c r="C317" s="979" t="s">
        <v>155</v>
      </c>
      <c r="D317" s="946">
        <f>VLOOKUP(A317,'NRHM-RCH Flexible Pool, NDCPs'!A183:Q1895,16,0)</f>
        <v>0</v>
      </c>
      <c r="E317" s="946">
        <f>VLOOKUP(A317,'NRHM-RCH Flexible Pool, NDCPs'!A183:Q1895,17,0)</f>
        <v>0</v>
      </c>
      <c r="F317" s="948"/>
      <c r="G317" s="948"/>
      <c r="H317" s="948"/>
      <c r="I317" s="948"/>
      <c r="J317" s="1152">
        <f t="shared" si="89"/>
        <v>0</v>
      </c>
      <c r="K317" s="1152">
        <f t="shared" si="90"/>
        <v>0</v>
      </c>
    </row>
    <row r="318" spans="1:11" hidden="1" x14ac:dyDescent="0.3">
      <c r="A318" s="962" t="s">
        <v>4533</v>
      </c>
      <c r="B318" s="963"/>
      <c r="C318" s="979" t="s">
        <v>156</v>
      </c>
      <c r="D318" s="946">
        <f>VLOOKUP(A318,'NRHM-RCH Flexible Pool, NDCPs'!A184:Q1896,16,0)</f>
        <v>0</v>
      </c>
      <c r="E318" s="946">
        <f>VLOOKUP(A318,'NRHM-RCH Flexible Pool, NDCPs'!A184:Q1896,17,0)</f>
        <v>0</v>
      </c>
      <c r="F318" s="948"/>
      <c r="G318" s="948"/>
      <c r="H318" s="948"/>
      <c r="I318" s="948"/>
      <c r="J318" s="1152">
        <f t="shared" si="89"/>
        <v>0</v>
      </c>
      <c r="K318" s="1152">
        <f t="shared" si="90"/>
        <v>0</v>
      </c>
    </row>
    <row r="319" spans="1:11" hidden="1" x14ac:dyDescent="0.3">
      <c r="A319" s="962" t="s">
        <v>4534</v>
      </c>
      <c r="B319" s="963"/>
      <c r="C319" s="981" t="s">
        <v>4520</v>
      </c>
      <c r="D319" s="946">
        <f>VLOOKUP(A319,'NRHM-RCH Flexible Pool, NDCPs'!A185:Q1897,16,0)</f>
        <v>0</v>
      </c>
      <c r="E319" s="946">
        <f>VLOOKUP(A319,'NRHM-RCH Flexible Pool, NDCPs'!A185:Q1897,17,0)</f>
        <v>0</v>
      </c>
      <c r="F319" s="948"/>
      <c r="G319" s="948"/>
      <c r="H319" s="948"/>
      <c r="I319" s="948"/>
      <c r="J319" s="1152">
        <f t="shared" si="89"/>
        <v>0</v>
      </c>
      <c r="K319" s="1152">
        <f t="shared" si="90"/>
        <v>0</v>
      </c>
    </row>
    <row r="320" spans="1:11" hidden="1" x14ac:dyDescent="0.3">
      <c r="A320" s="962" t="s">
        <v>4535</v>
      </c>
      <c r="B320" s="963"/>
      <c r="C320" s="980" t="s">
        <v>5143</v>
      </c>
      <c r="D320" s="946">
        <f>VLOOKUP(A320,'NRHM-RCH Flexible Pool, NDCPs'!A186:Q1898,16,0)</f>
        <v>0</v>
      </c>
      <c r="E320" s="946">
        <f>VLOOKUP(A320,'NRHM-RCH Flexible Pool, NDCPs'!A186:Q1898,17,0)</f>
        <v>0</v>
      </c>
      <c r="F320" s="948"/>
      <c r="G320" s="948"/>
      <c r="H320" s="948"/>
      <c r="I320" s="948"/>
      <c r="J320" s="1152">
        <f t="shared" si="89"/>
        <v>0</v>
      </c>
      <c r="K320" s="1152">
        <f t="shared" si="90"/>
        <v>0</v>
      </c>
    </row>
    <row r="321" spans="1:11" hidden="1" x14ac:dyDescent="0.3">
      <c r="A321" s="962" t="s">
        <v>4536</v>
      </c>
      <c r="B321" s="963"/>
      <c r="C321" s="980" t="s">
        <v>4537</v>
      </c>
      <c r="D321" s="946">
        <f>VLOOKUP(A321,'NRHM-RCH Flexible Pool, NDCPs'!A187:Q1899,16,0)</f>
        <v>0</v>
      </c>
      <c r="E321" s="946">
        <f>VLOOKUP(A321,'NRHM-RCH Flexible Pool, NDCPs'!A187:Q1899,17,0)</f>
        <v>0</v>
      </c>
      <c r="F321" s="948"/>
      <c r="G321" s="948"/>
      <c r="H321" s="948"/>
      <c r="I321" s="948"/>
      <c r="J321" s="1152">
        <f t="shared" si="89"/>
        <v>0</v>
      </c>
      <c r="K321" s="1152">
        <f t="shared" si="90"/>
        <v>0</v>
      </c>
    </row>
    <row r="322" spans="1:11" hidden="1" x14ac:dyDescent="0.3">
      <c r="A322" s="962" t="s">
        <v>4538</v>
      </c>
      <c r="B322" s="963"/>
      <c r="C322" s="979" t="s">
        <v>2914</v>
      </c>
      <c r="D322" s="946">
        <f>VLOOKUP(A322,'NRHM-RCH Flexible Pool, NDCPs'!A188:Q1900,16,0)</f>
        <v>0</v>
      </c>
      <c r="E322" s="946">
        <f>VLOOKUP(A322,'NRHM-RCH Flexible Pool, NDCPs'!A188:Q1900,17,0)</f>
        <v>0</v>
      </c>
      <c r="F322" s="948"/>
      <c r="G322" s="948"/>
      <c r="H322" s="948"/>
      <c r="I322" s="948"/>
      <c r="J322" s="1152">
        <f t="shared" si="89"/>
        <v>0</v>
      </c>
      <c r="K322" s="1152">
        <f t="shared" si="90"/>
        <v>0</v>
      </c>
    </row>
    <row r="323" spans="1:11" hidden="1" x14ac:dyDescent="0.3">
      <c r="A323" s="962" t="s">
        <v>4539</v>
      </c>
      <c r="B323" s="963"/>
      <c r="C323" s="979" t="s">
        <v>2915</v>
      </c>
      <c r="D323" s="946">
        <f>VLOOKUP(A323,'NRHM-RCH Flexible Pool, NDCPs'!A189:Q1901,16,0)</f>
        <v>0</v>
      </c>
      <c r="E323" s="946">
        <f>VLOOKUP(A323,'NRHM-RCH Flexible Pool, NDCPs'!A189:Q1901,17,0)</f>
        <v>0</v>
      </c>
      <c r="F323" s="948"/>
      <c r="G323" s="948"/>
      <c r="H323" s="948"/>
      <c r="I323" s="948"/>
      <c r="J323" s="1152">
        <f t="shared" si="89"/>
        <v>0</v>
      </c>
      <c r="K323" s="1152">
        <f t="shared" si="90"/>
        <v>0</v>
      </c>
    </row>
    <row r="324" spans="1:11" ht="30" hidden="1" customHeight="1" x14ac:dyDescent="0.3">
      <c r="A324" s="962" t="s">
        <v>4540</v>
      </c>
      <c r="B324" s="963"/>
      <c r="C324" s="979" t="s">
        <v>2916</v>
      </c>
      <c r="D324" s="946">
        <f>VLOOKUP(A324,'NRHM-RCH Flexible Pool, NDCPs'!A190:Q1902,16,0)</f>
        <v>0</v>
      </c>
      <c r="E324" s="946">
        <f>VLOOKUP(A324,'NRHM-RCH Flexible Pool, NDCPs'!A190:Q1902,17,0)</f>
        <v>0</v>
      </c>
      <c r="F324" s="948"/>
      <c r="G324" s="948"/>
      <c r="H324" s="948"/>
      <c r="I324" s="948"/>
      <c r="J324" s="1152">
        <f t="shared" si="89"/>
        <v>0</v>
      </c>
      <c r="K324" s="1152">
        <f t="shared" si="90"/>
        <v>0</v>
      </c>
    </row>
    <row r="325" spans="1:11" ht="30" hidden="1" x14ac:dyDescent="0.3">
      <c r="A325" s="962" t="s">
        <v>4542</v>
      </c>
      <c r="B325" s="963"/>
      <c r="C325" s="979" t="s">
        <v>4541</v>
      </c>
      <c r="D325" s="946">
        <f>VLOOKUP(A325,'NRHM-RCH Flexible Pool, NDCPs'!A191:Q1903,16,0)</f>
        <v>0</v>
      </c>
      <c r="E325" s="946">
        <f>VLOOKUP(A325,'NRHM-RCH Flexible Pool, NDCPs'!A191:Q1903,17,0)</f>
        <v>0</v>
      </c>
      <c r="F325" s="948"/>
      <c r="G325" s="948"/>
      <c r="H325" s="948"/>
      <c r="I325" s="948"/>
      <c r="J325" s="1152">
        <f t="shared" si="89"/>
        <v>0</v>
      </c>
      <c r="K325" s="1152">
        <f t="shared" si="90"/>
        <v>0</v>
      </c>
    </row>
    <row r="326" spans="1:11" hidden="1" x14ac:dyDescent="0.3">
      <c r="A326" s="962" t="s">
        <v>5086</v>
      </c>
      <c r="B326" s="963"/>
      <c r="C326" s="980" t="s">
        <v>161</v>
      </c>
      <c r="D326" s="946">
        <f>VLOOKUP(A326,'NRHM-RCH Flexible Pool, NDCPs'!A192:Q1904,16,0)</f>
        <v>0</v>
      </c>
      <c r="E326" s="946">
        <f>VLOOKUP(A326,'NRHM-RCH Flexible Pool, NDCPs'!A192:Q1904,17,0)</f>
        <v>0</v>
      </c>
      <c r="F326" s="948"/>
      <c r="G326" s="948"/>
      <c r="H326" s="948"/>
      <c r="I326" s="948"/>
      <c r="J326" s="1152">
        <f t="shared" si="89"/>
        <v>0</v>
      </c>
      <c r="K326" s="1152">
        <f t="shared" si="90"/>
        <v>0</v>
      </c>
    </row>
    <row r="327" spans="1:11" ht="30" hidden="1" x14ac:dyDescent="0.3">
      <c r="A327" s="960" t="s">
        <v>2917</v>
      </c>
      <c r="B327" s="963"/>
      <c r="C327" s="979" t="s">
        <v>5249</v>
      </c>
      <c r="D327" s="946">
        <f t="shared" ref="D327:K327" si="91">SUM(D328:D336)</f>
        <v>0</v>
      </c>
      <c r="E327" s="946">
        <f t="shared" si="91"/>
        <v>0</v>
      </c>
      <c r="F327" s="946">
        <f t="shared" si="91"/>
        <v>0</v>
      </c>
      <c r="G327" s="946">
        <f t="shared" si="91"/>
        <v>0</v>
      </c>
      <c r="H327" s="946">
        <f t="shared" si="91"/>
        <v>0</v>
      </c>
      <c r="I327" s="946">
        <f t="shared" si="91"/>
        <v>0</v>
      </c>
      <c r="J327" s="1151">
        <f t="shared" si="91"/>
        <v>0</v>
      </c>
      <c r="K327" s="1151">
        <f t="shared" si="91"/>
        <v>0</v>
      </c>
    </row>
    <row r="328" spans="1:11" ht="30" hidden="1" x14ac:dyDescent="0.3">
      <c r="A328" s="960" t="s">
        <v>4543</v>
      </c>
      <c r="B328" s="963"/>
      <c r="C328" s="980" t="s">
        <v>1573</v>
      </c>
      <c r="D328" s="946">
        <f>VLOOKUP(A328,'NRHM-RCH Flexible Pool, NDCPs'!A194:Q1906,16,0)</f>
        <v>0</v>
      </c>
      <c r="E328" s="946">
        <f>VLOOKUP(A328,'NRHM-RCH Flexible Pool, NDCPs'!A194:Q1906,17,0)</f>
        <v>0</v>
      </c>
      <c r="F328" s="948"/>
      <c r="G328" s="948"/>
      <c r="H328" s="948"/>
      <c r="I328" s="948"/>
      <c r="J328" s="1152">
        <f t="shared" ref="J328:J336" si="92">+D328+F328+H328</f>
        <v>0</v>
      </c>
      <c r="K328" s="1152">
        <f t="shared" ref="K328:K336" si="93">+E328+G328+I328</f>
        <v>0</v>
      </c>
    </row>
    <row r="329" spans="1:11" hidden="1" x14ac:dyDescent="0.3">
      <c r="A329" s="960" t="s">
        <v>4544</v>
      </c>
      <c r="B329" s="963"/>
      <c r="C329" s="979" t="s">
        <v>329</v>
      </c>
      <c r="D329" s="946">
        <f>VLOOKUP(A329,'NRHM-RCH Flexible Pool, NDCPs'!A195:Q1907,16,0)</f>
        <v>0</v>
      </c>
      <c r="E329" s="946">
        <f>VLOOKUP(A329,'NRHM-RCH Flexible Pool, NDCPs'!A195:Q1907,17,0)</f>
        <v>0</v>
      </c>
      <c r="F329" s="948"/>
      <c r="G329" s="948"/>
      <c r="H329" s="948"/>
      <c r="I329" s="948"/>
      <c r="J329" s="1152">
        <f t="shared" si="92"/>
        <v>0</v>
      </c>
      <c r="K329" s="1152">
        <f t="shared" si="93"/>
        <v>0</v>
      </c>
    </row>
    <row r="330" spans="1:11" hidden="1" x14ac:dyDescent="0.3">
      <c r="A330" s="960" t="s">
        <v>4545</v>
      </c>
      <c r="B330" s="963"/>
      <c r="C330" s="979" t="s">
        <v>155</v>
      </c>
      <c r="D330" s="946">
        <f>VLOOKUP(A330,'NRHM-RCH Flexible Pool, NDCPs'!A196:Q1908,16,0)</f>
        <v>0</v>
      </c>
      <c r="E330" s="946">
        <f>VLOOKUP(A330,'NRHM-RCH Flexible Pool, NDCPs'!A196:Q1908,17,0)</f>
        <v>0</v>
      </c>
      <c r="F330" s="948"/>
      <c r="G330" s="948"/>
      <c r="H330" s="948"/>
      <c r="I330" s="948"/>
      <c r="J330" s="1152">
        <f t="shared" si="92"/>
        <v>0</v>
      </c>
      <c r="K330" s="1152">
        <f t="shared" si="93"/>
        <v>0</v>
      </c>
    </row>
    <row r="331" spans="1:11" hidden="1" x14ac:dyDescent="0.3">
      <c r="A331" s="960" t="s">
        <v>4546</v>
      </c>
      <c r="B331" s="963"/>
      <c r="C331" s="979" t="s">
        <v>156</v>
      </c>
      <c r="D331" s="946">
        <f>VLOOKUP(A331,'NRHM-RCH Flexible Pool, NDCPs'!A197:Q1909,16,0)</f>
        <v>0</v>
      </c>
      <c r="E331" s="946">
        <f>VLOOKUP(A331,'NRHM-RCH Flexible Pool, NDCPs'!A197:Q1909,17,0)</f>
        <v>0</v>
      </c>
      <c r="F331" s="948"/>
      <c r="G331" s="948"/>
      <c r="H331" s="948"/>
      <c r="I331" s="948"/>
      <c r="J331" s="1152">
        <f t="shared" si="92"/>
        <v>0</v>
      </c>
      <c r="K331" s="1152">
        <f t="shared" si="93"/>
        <v>0</v>
      </c>
    </row>
    <row r="332" spans="1:11" hidden="1" x14ac:dyDescent="0.3">
      <c r="A332" s="960" t="s">
        <v>4547</v>
      </c>
      <c r="B332" s="963"/>
      <c r="C332" s="981" t="s">
        <v>4520</v>
      </c>
      <c r="D332" s="946">
        <f>VLOOKUP(A332,'NRHM-RCH Flexible Pool, NDCPs'!A198:Q1910,16,0)</f>
        <v>0</v>
      </c>
      <c r="E332" s="946">
        <f>VLOOKUP(A332,'NRHM-RCH Flexible Pool, NDCPs'!A198:Q1910,17,0)</f>
        <v>0</v>
      </c>
      <c r="F332" s="948"/>
      <c r="G332" s="948"/>
      <c r="H332" s="948"/>
      <c r="I332" s="948"/>
      <c r="J332" s="1152">
        <f t="shared" si="92"/>
        <v>0</v>
      </c>
      <c r="K332" s="1152">
        <f t="shared" si="93"/>
        <v>0</v>
      </c>
    </row>
    <row r="333" spans="1:11" hidden="1" x14ac:dyDescent="0.3">
      <c r="A333" s="960" t="s">
        <v>4548</v>
      </c>
      <c r="B333" s="963"/>
      <c r="C333" s="979" t="s">
        <v>2542</v>
      </c>
      <c r="D333" s="946">
        <f>VLOOKUP(A333,'NRHM-RCH Flexible Pool, NDCPs'!A199:Q1911,16,0)</f>
        <v>0</v>
      </c>
      <c r="E333" s="946">
        <f>VLOOKUP(A333,'NRHM-RCH Flexible Pool, NDCPs'!A199:Q1911,17,0)</f>
        <v>0</v>
      </c>
      <c r="F333" s="948"/>
      <c r="G333" s="948"/>
      <c r="H333" s="948"/>
      <c r="I333" s="948"/>
      <c r="J333" s="1152">
        <f t="shared" si="92"/>
        <v>0</v>
      </c>
      <c r="K333" s="1152">
        <f t="shared" si="93"/>
        <v>0</v>
      </c>
    </row>
    <row r="334" spans="1:11" ht="45" hidden="1" x14ac:dyDescent="0.3">
      <c r="A334" s="960" t="s">
        <v>4561</v>
      </c>
      <c r="B334" s="963"/>
      <c r="C334" s="982" t="s">
        <v>4560</v>
      </c>
      <c r="D334" s="946">
        <f>VLOOKUP(A334,'NRHM-RCH Flexible Pool, NDCPs'!A200:Q1912,16,0)</f>
        <v>0</v>
      </c>
      <c r="E334" s="946">
        <f>VLOOKUP(A334,'NRHM-RCH Flexible Pool, NDCPs'!A200:Q1912,17,0)</f>
        <v>0</v>
      </c>
      <c r="F334" s="948"/>
      <c r="G334" s="948"/>
      <c r="H334" s="948"/>
      <c r="I334" s="948"/>
      <c r="J334" s="1152">
        <f t="shared" si="92"/>
        <v>0</v>
      </c>
      <c r="K334" s="1152">
        <f t="shared" si="93"/>
        <v>0</v>
      </c>
    </row>
    <row r="335" spans="1:11" hidden="1" x14ac:dyDescent="0.3">
      <c r="A335" s="960" t="s">
        <v>4550</v>
      </c>
      <c r="B335" s="963"/>
      <c r="C335" s="979" t="s">
        <v>2914</v>
      </c>
      <c r="D335" s="946">
        <f>VLOOKUP(A335,'NRHM-RCH Flexible Pool, NDCPs'!A201:Q1913,16,0)</f>
        <v>0</v>
      </c>
      <c r="E335" s="946">
        <f>VLOOKUP(A335,'NRHM-RCH Flexible Pool, NDCPs'!A201:Q1913,17,0)</f>
        <v>0</v>
      </c>
      <c r="F335" s="948"/>
      <c r="G335" s="948"/>
      <c r="H335" s="948"/>
      <c r="I335" s="948"/>
      <c r="J335" s="1152">
        <f t="shared" si="92"/>
        <v>0</v>
      </c>
      <c r="K335" s="1152">
        <f t="shared" si="93"/>
        <v>0</v>
      </c>
    </row>
    <row r="336" spans="1:11" hidden="1" x14ac:dyDescent="0.3">
      <c r="A336" s="960" t="s">
        <v>4549</v>
      </c>
      <c r="B336" s="963"/>
      <c r="C336" s="979" t="s">
        <v>161</v>
      </c>
      <c r="D336" s="946">
        <f>VLOOKUP(A336,'NRHM-RCH Flexible Pool, NDCPs'!A202:Q1914,16,0)</f>
        <v>0</v>
      </c>
      <c r="E336" s="946">
        <f>VLOOKUP(A336,'NRHM-RCH Flexible Pool, NDCPs'!A202:Q1914,17,0)</f>
        <v>0</v>
      </c>
      <c r="F336" s="948"/>
      <c r="G336" s="948"/>
      <c r="H336" s="948"/>
      <c r="I336" s="948"/>
      <c r="J336" s="1152">
        <f t="shared" si="92"/>
        <v>0</v>
      </c>
      <c r="K336" s="1152">
        <f t="shared" si="93"/>
        <v>0</v>
      </c>
    </row>
    <row r="337" spans="1:11" hidden="1" x14ac:dyDescent="0.3">
      <c r="A337" s="962" t="s">
        <v>2920</v>
      </c>
      <c r="B337" s="961"/>
      <c r="C337" s="979" t="s">
        <v>331</v>
      </c>
      <c r="D337" s="946">
        <f t="shared" ref="D337:K337" si="94">SUM(D338:D344)</f>
        <v>0</v>
      </c>
      <c r="E337" s="946">
        <f t="shared" si="94"/>
        <v>0</v>
      </c>
      <c r="F337" s="946">
        <f t="shared" si="94"/>
        <v>0</v>
      </c>
      <c r="G337" s="946">
        <f t="shared" si="94"/>
        <v>0</v>
      </c>
      <c r="H337" s="946">
        <f t="shared" si="94"/>
        <v>0</v>
      </c>
      <c r="I337" s="946">
        <f t="shared" si="94"/>
        <v>0</v>
      </c>
      <c r="J337" s="1151">
        <f t="shared" si="94"/>
        <v>0</v>
      </c>
      <c r="K337" s="1151">
        <f t="shared" si="94"/>
        <v>0</v>
      </c>
    </row>
    <row r="338" spans="1:11" ht="30" hidden="1" x14ac:dyDescent="0.3">
      <c r="A338" s="962" t="s">
        <v>4551</v>
      </c>
      <c r="B338" s="963"/>
      <c r="C338" s="980" t="s">
        <v>1573</v>
      </c>
      <c r="D338" s="946">
        <f>VLOOKUP(A338,'NRHM-RCH Flexible Pool, NDCPs'!A204:Q1916,16,0)</f>
        <v>0</v>
      </c>
      <c r="E338" s="946">
        <f>VLOOKUP(A338,'NRHM-RCH Flexible Pool, NDCPs'!A204:Q1916,17,0)</f>
        <v>0</v>
      </c>
      <c r="F338" s="948"/>
      <c r="G338" s="948"/>
      <c r="H338" s="948"/>
      <c r="I338" s="948"/>
      <c r="J338" s="1152">
        <f t="shared" ref="J338:K345" si="95">+D338+F338+H338</f>
        <v>0</v>
      </c>
      <c r="K338" s="1152">
        <f t="shared" si="95"/>
        <v>0</v>
      </c>
    </row>
    <row r="339" spans="1:11" hidden="1" x14ac:dyDescent="0.3">
      <c r="A339" s="962" t="s">
        <v>4552</v>
      </c>
      <c r="B339" s="963"/>
      <c r="C339" s="979" t="s">
        <v>329</v>
      </c>
      <c r="D339" s="946">
        <f>VLOOKUP(A339,'NRHM-RCH Flexible Pool, NDCPs'!A205:Q1917,16,0)</f>
        <v>0</v>
      </c>
      <c r="E339" s="946">
        <f>VLOOKUP(A339,'NRHM-RCH Flexible Pool, NDCPs'!A205:Q1917,17,0)</f>
        <v>0</v>
      </c>
      <c r="F339" s="948"/>
      <c r="G339" s="948"/>
      <c r="H339" s="948"/>
      <c r="I339" s="948"/>
      <c r="J339" s="1152">
        <f t="shared" si="95"/>
        <v>0</v>
      </c>
      <c r="K339" s="1152">
        <f t="shared" si="95"/>
        <v>0</v>
      </c>
    </row>
    <row r="340" spans="1:11" hidden="1" x14ac:dyDescent="0.3">
      <c r="A340" s="962" t="s">
        <v>4553</v>
      </c>
      <c r="B340" s="961"/>
      <c r="C340" s="979" t="s">
        <v>155</v>
      </c>
      <c r="D340" s="946">
        <f>VLOOKUP(A340,'NRHM-RCH Flexible Pool, NDCPs'!A206:Q1918,16,0)</f>
        <v>0</v>
      </c>
      <c r="E340" s="946">
        <f>VLOOKUP(A340,'NRHM-RCH Flexible Pool, NDCPs'!A206:Q1918,17,0)</f>
        <v>0</v>
      </c>
      <c r="F340" s="948"/>
      <c r="G340" s="948"/>
      <c r="H340" s="948"/>
      <c r="I340" s="948"/>
      <c r="J340" s="1152">
        <f t="shared" si="95"/>
        <v>0</v>
      </c>
      <c r="K340" s="1152">
        <f t="shared" si="95"/>
        <v>0</v>
      </c>
    </row>
    <row r="341" spans="1:11" hidden="1" x14ac:dyDescent="0.3">
      <c r="A341" s="962" t="s">
        <v>4554</v>
      </c>
      <c r="B341" s="961"/>
      <c r="C341" s="979" t="s">
        <v>156</v>
      </c>
      <c r="D341" s="946">
        <f>VLOOKUP(A341,'NRHM-RCH Flexible Pool, NDCPs'!A207:Q1919,16,0)</f>
        <v>0</v>
      </c>
      <c r="E341" s="946">
        <f>VLOOKUP(A341,'NRHM-RCH Flexible Pool, NDCPs'!A207:Q1919,17,0)</f>
        <v>0</v>
      </c>
      <c r="F341" s="948"/>
      <c r="G341" s="948"/>
      <c r="H341" s="948"/>
      <c r="I341" s="948"/>
      <c r="J341" s="1152">
        <f t="shared" si="95"/>
        <v>0</v>
      </c>
      <c r="K341" s="1152">
        <f t="shared" si="95"/>
        <v>0</v>
      </c>
    </row>
    <row r="342" spans="1:11" hidden="1" x14ac:dyDescent="0.3">
      <c r="A342" s="962" t="s">
        <v>4555</v>
      </c>
      <c r="B342" s="963"/>
      <c r="C342" s="979" t="s">
        <v>158</v>
      </c>
      <c r="D342" s="946">
        <f>VLOOKUP(A342,'NRHM-RCH Flexible Pool, NDCPs'!A208:Q1920,16,0)</f>
        <v>0</v>
      </c>
      <c r="E342" s="946">
        <f>VLOOKUP(A342,'NRHM-RCH Flexible Pool, NDCPs'!A208:Q1920,17,0)</f>
        <v>0</v>
      </c>
      <c r="F342" s="948"/>
      <c r="G342" s="948"/>
      <c r="H342" s="948"/>
      <c r="I342" s="948"/>
      <c r="J342" s="1152">
        <f t="shared" si="95"/>
        <v>0</v>
      </c>
      <c r="K342" s="1152">
        <f t="shared" si="95"/>
        <v>0</v>
      </c>
    </row>
    <row r="343" spans="1:11" ht="30" hidden="1" x14ac:dyDescent="0.3">
      <c r="A343" s="962" t="s">
        <v>4556</v>
      </c>
      <c r="B343" s="963"/>
      <c r="C343" s="979" t="s">
        <v>2921</v>
      </c>
      <c r="D343" s="946">
        <f>VLOOKUP(A343,'NRHM-RCH Flexible Pool, NDCPs'!A209:Q1921,16,0)</f>
        <v>0</v>
      </c>
      <c r="E343" s="946">
        <f>VLOOKUP(A343,'NRHM-RCH Flexible Pool, NDCPs'!A209:Q1921,17,0)</f>
        <v>0</v>
      </c>
      <c r="F343" s="948"/>
      <c r="G343" s="948"/>
      <c r="H343" s="948"/>
      <c r="I343" s="948"/>
      <c r="J343" s="1152">
        <f t="shared" si="95"/>
        <v>0</v>
      </c>
      <c r="K343" s="1152">
        <f t="shared" si="95"/>
        <v>0</v>
      </c>
    </row>
    <row r="344" spans="1:11" hidden="1" x14ac:dyDescent="0.3">
      <c r="A344" s="962" t="s">
        <v>4557</v>
      </c>
      <c r="B344" s="972" t="s">
        <v>3335</v>
      </c>
      <c r="C344" s="979" t="s">
        <v>161</v>
      </c>
      <c r="D344" s="946">
        <f>VLOOKUP(A344,'NRHM-RCH Flexible Pool, NDCPs'!A210:Q1922,16,0)</f>
        <v>0</v>
      </c>
      <c r="E344" s="946">
        <f>VLOOKUP(A344,'NRHM-RCH Flexible Pool, NDCPs'!A210:Q1922,17,0)</f>
        <v>0</v>
      </c>
      <c r="F344" s="948"/>
      <c r="G344" s="948"/>
      <c r="H344" s="946">
        <f>VLOOKUP(B344,NUHM!A12:P363,15,0)</f>
        <v>0</v>
      </c>
      <c r="I344" s="946">
        <f>VLOOKUP(B344,NUHM!A12:P251,16,0)</f>
        <v>0</v>
      </c>
      <c r="J344" s="1152">
        <f t="shared" si="95"/>
        <v>0</v>
      </c>
      <c r="K344" s="1152">
        <f t="shared" si="95"/>
        <v>0</v>
      </c>
    </row>
    <row r="345" spans="1:11" hidden="1" x14ac:dyDescent="0.3">
      <c r="A345" s="962" t="s">
        <v>2147</v>
      </c>
      <c r="B345" s="972" t="s">
        <v>3050</v>
      </c>
      <c r="C345" s="979" t="s">
        <v>162</v>
      </c>
      <c r="D345" s="946">
        <f>VLOOKUP(A345,'NRHM-RCH Flexible Pool, NDCPs'!A211:Q1923,16,0)</f>
        <v>0</v>
      </c>
      <c r="E345" s="946">
        <f>VLOOKUP(A345,'NRHM-RCH Flexible Pool, NDCPs'!A211:Q1923,17,0)</f>
        <v>0</v>
      </c>
      <c r="F345" s="948"/>
      <c r="G345" s="948"/>
      <c r="H345" s="946">
        <f>VLOOKUP(B345,NUHM!A13:P364,15,0)</f>
        <v>0</v>
      </c>
      <c r="I345" s="946">
        <f>VLOOKUP(B345,NUHM!A13:P252,16,0)</f>
        <v>0</v>
      </c>
      <c r="J345" s="1152">
        <f t="shared" si="95"/>
        <v>0</v>
      </c>
      <c r="K345" s="1152">
        <f t="shared" si="95"/>
        <v>0</v>
      </c>
    </row>
    <row r="346" spans="1:11" s="1114" customFormat="1" x14ac:dyDescent="0.3">
      <c r="A346" s="1131">
        <v>5.2</v>
      </c>
      <c r="B346" s="1130"/>
      <c r="C346" s="1133" t="s">
        <v>805</v>
      </c>
      <c r="D346" s="1113">
        <f t="shared" ref="D346:K346" si="96">D347+D362</f>
        <v>0</v>
      </c>
      <c r="E346" s="1113">
        <f t="shared" si="96"/>
        <v>0</v>
      </c>
      <c r="F346" s="1113">
        <f t="shared" si="96"/>
        <v>0</v>
      </c>
      <c r="G346" s="1113">
        <f t="shared" si="96"/>
        <v>0</v>
      </c>
      <c r="H346" s="1113">
        <f t="shared" si="96"/>
        <v>0</v>
      </c>
      <c r="I346" s="1113">
        <f t="shared" si="96"/>
        <v>0</v>
      </c>
      <c r="J346" s="1113">
        <f t="shared" si="96"/>
        <v>0</v>
      </c>
      <c r="K346" s="1113">
        <f t="shared" si="96"/>
        <v>0</v>
      </c>
    </row>
    <row r="347" spans="1:11" ht="30" hidden="1" x14ac:dyDescent="0.3">
      <c r="A347" s="962" t="s">
        <v>3457</v>
      </c>
      <c r="B347" s="963"/>
      <c r="C347" s="979" t="s">
        <v>5250</v>
      </c>
      <c r="D347" s="946">
        <f t="shared" ref="D347:K347" si="97">SUM(D348:D361)</f>
        <v>0</v>
      </c>
      <c r="E347" s="946">
        <f t="shared" si="97"/>
        <v>0</v>
      </c>
      <c r="F347" s="946">
        <f t="shared" si="97"/>
        <v>0</v>
      </c>
      <c r="G347" s="946">
        <f t="shared" si="97"/>
        <v>0</v>
      </c>
      <c r="H347" s="946">
        <f t="shared" si="97"/>
        <v>0</v>
      </c>
      <c r="I347" s="946">
        <f t="shared" si="97"/>
        <v>0</v>
      </c>
      <c r="J347" s="1151">
        <f t="shared" si="97"/>
        <v>0</v>
      </c>
      <c r="K347" s="1151">
        <f t="shared" si="97"/>
        <v>0</v>
      </c>
    </row>
    <row r="348" spans="1:11" hidden="1" x14ac:dyDescent="0.3">
      <c r="A348" s="962" t="s">
        <v>1834</v>
      </c>
      <c r="B348" s="963"/>
      <c r="C348" s="979" t="s">
        <v>332</v>
      </c>
      <c r="D348" s="946">
        <f>VLOOKUP(A348,'NRHM-RCH Flexible Pool, NDCPs'!A214:Q1926,16,0)</f>
        <v>0</v>
      </c>
      <c r="E348" s="946">
        <f>VLOOKUP(A348,'NRHM-RCH Flexible Pool, NDCPs'!A214:Q1926,17,0)</f>
        <v>0</v>
      </c>
      <c r="F348" s="948"/>
      <c r="G348" s="948"/>
      <c r="H348" s="948"/>
      <c r="I348" s="948"/>
      <c r="J348" s="1152">
        <f t="shared" ref="J348:J361" si="98">+D348+F348+H348</f>
        <v>0</v>
      </c>
      <c r="K348" s="1152">
        <f t="shared" ref="K348:K361" si="99">+E348+G348+I348</f>
        <v>0</v>
      </c>
    </row>
    <row r="349" spans="1:11" hidden="1" x14ac:dyDescent="0.3">
      <c r="A349" s="962" t="s">
        <v>1833</v>
      </c>
      <c r="B349" s="963"/>
      <c r="C349" s="979" t="s">
        <v>329</v>
      </c>
      <c r="D349" s="946">
        <f>VLOOKUP(A349,'NRHM-RCH Flexible Pool, NDCPs'!A215:Q1927,16,0)</f>
        <v>0</v>
      </c>
      <c r="E349" s="946">
        <f>VLOOKUP(A349,'NRHM-RCH Flexible Pool, NDCPs'!A215:Q1927,17,0)</f>
        <v>0</v>
      </c>
      <c r="F349" s="948"/>
      <c r="G349" s="948"/>
      <c r="H349" s="948"/>
      <c r="I349" s="948"/>
      <c r="J349" s="1152">
        <f t="shared" si="98"/>
        <v>0</v>
      </c>
      <c r="K349" s="1152">
        <f t="shared" si="99"/>
        <v>0</v>
      </c>
    </row>
    <row r="350" spans="1:11" hidden="1" x14ac:dyDescent="0.3">
      <c r="A350" s="962" t="s">
        <v>1823</v>
      </c>
      <c r="B350" s="972" t="s">
        <v>3053</v>
      </c>
      <c r="C350" s="979" t="s">
        <v>155</v>
      </c>
      <c r="D350" s="946">
        <f>VLOOKUP(A350,'NRHM-RCH Flexible Pool, NDCPs'!A216:Q1928,16,0)</f>
        <v>0</v>
      </c>
      <c r="E350" s="946">
        <f>VLOOKUP(A350,'NRHM-RCH Flexible Pool, NDCPs'!A216:Q1928,17,0)</f>
        <v>0</v>
      </c>
      <c r="F350" s="948"/>
      <c r="G350" s="948"/>
      <c r="H350" s="946">
        <f>VLOOKUP(B350,NUHM!A18:P369,15,0)</f>
        <v>0</v>
      </c>
      <c r="I350" s="946">
        <f>VLOOKUP(B350,NUHM!A18:P257,16,0)</f>
        <v>0</v>
      </c>
      <c r="J350" s="1152">
        <f t="shared" si="98"/>
        <v>0</v>
      </c>
      <c r="K350" s="1152">
        <f t="shared" si="99"/>
        <v>0</v>
      </c>
    </row>
    <row r="351" spans="1:11" hidden="1" x14ac:dyDescent="0.3">
      <c r="A351" s="962" t="s">
        <v>1824</v>
      </c>
      <c r="B351" s="972" t="s">
        <v>3052</v>
      </c>
      <c r="C351" s="979" t="s">
        <v>156</v>
      </c>
      <c r="D351" s="946">
        <f>VLOOKUP(A351,'NRHM-RCH Flexible Pool, NDCPs'!A217:Q1929,16,0)</f>
        <v>0</v>
      </c>
      <c r="E351" s="946">
        <f>VLOOKUP(A351,'NRHM-RCH Flexible Pool, NDCPs'!A217:Q1929,17,0)</f>
        <v>0</v>
      </c>
      <c r="F351" s="948"/>
      <c r="G351" s="948"/>
      <c r="H351" s="946">
        <f>VLOOKUP(B351,NUHM!A19:P370,15,0)</f>
        <v>0</v>
      </c>
      <c r="I351" s="946">
        <f>VLOOKUP(B351,NUHM!A19:P258,16,0)</f>
        <v>0</v>
      </c>
      <c r="J351" s="1152">
        <f t="shared" si="98"/>
        <v>0</v>
      </c>
      <c r="K351" s="1152">
        <f t="shared" si="99"/>
        <v>0</v>
      </c>
    </row>
    <row r="352" spans="1:11" hidden="1" x14ac:dyDescent="0.3">
      <c r="A352" s="962" t="s">
        <v>1825</v>
      </c>
      <c r="B352" s="971"/>
      <c r="C352" s="979" t="s">
        <v>163</v>
      </c>
      <c r="D352" s="946">
        <f>VLOOKUP(A352,'NRHM-RCH Flexible Pool, NDCPs'!A218:Q1930,16,0)</f>
        <v>0</v>
      </c>
      <c r="E352" s="946">
        <f>VLOOKUP(A352,'NRHM-RCH Flexible Pool, NDCPs'!A218:Q1930,17,0)</f>
        <v>0</v>
      </c>
      <c r="F352" s="948"/>
      <c r="G352" s="948"/>
      <c r="H352" s="948"/>
      <c r="I352" s="948"/>
      <c r="J352" s="1152">
        <f t="shared" si="98"/>
        <v>0</v>
      </c>
      <c r="K352" s="1152">
        <f t="shared" si="99"/>
        <v>0</v>
      </c>
    </row>
    <row r="353" spans="1:11" hidden="1" x14ac:dyDescent="0.3">
      <c r="A353" s="962" t="s">
        <v>2922</v>
      </c>
      <c r="B353" s="963"/>
      <c r="C353" s="979" t="s">
        <v>2542</v>
      </c>
      <c r="D353" s="946">
        <f>VLOOKUP(A353,'NRHM-RCH Flexible Pool, NDCPs'!A219:Q1931,16,0)</f>
        <v>0</v>
      </c>
      <c r="E353" s="946">
        <f>VLOOKUP(A353,'NRHM-RCH Flexible Pool, NDCPs'!A219:Q1931,17,0)</f>
        <v>0</v>
      </c>
      <c r="F353" s="948"/>
      <c r="G353" s="948"/>
      <c r="H353" s="948"/>
      <c r="I353" s="948"/>
      <c r="J353" s="1152">
        <f t="shared" si="98"/>
        <v>0</v>
      </c>
      <c r="K353" s="1152">
        <f t="shared" si="99"/>
        <v>0</v>
      </c>
    </row>
    <row r="354" spans="1:11" ht="30" hidden="1" x14ac:dyDescent="0.3">
      <c r="A354" s="962" t="s">
        <v>2368</v>
      </c>
      <c r="B354" s="963"/>
      <c r="C354" s="979" t="s">
        <v>4559</v>
      </c>
      <c r="D354" s="946">
        <f>VLOOKUP(A354,'NRHM-RCH Flexible Pool, NDCPs'!A220:Q1932,16,0)</f>
        <v>0</v>
      </c>
      <c r="E354" s="946">
        <f>VLOOKUP(A354,'NRHM-RCH Flexible Pool, NDCPs'!A220:Q1932,17,0)</f>
        <v>0</v>
      </c>
      <c r="F354" s="948"/>
      <c r="G354" s="948"/>
      <c r="H354" s="948"/>
      <c r="I354" s="948"/>
      <c r="J354" s="1152">
        <f t="shared" si="98"/>
        <v>0</v>
      </c>
      <c r="K354" s="1152">
        <f t="shared" si="99"/>
        <v>0</v>
      </c>
    </row>
    <row r="355" spans="1:11" hidden="1" x14ac:dyDescent="0.3">
      <c r="A355" s="962" t="s">
        <v>1835</v>
      </c>
      <c r="B355" s="963"/>
      <c r="C355" s="979" t="s">
        <v>2934</v>
      </c>
      <c r="D355" s="946">
        <f>VLOOKUP(A355,'NRHM-RCH Flexible Pool, NDCPs'!A221:Q1933,16,0)</f>
        <v>0</v>
      </c>
      <c r="E355" s="946">
        <f>VLOOKUP(A355,'NRHM-RCH Flexible Pool, NDCPs'!A221:Q1933,17,0)</f>
        <v>0</v>
      </c>
      <c r="F355" s="948"/>
      <c r="G355" s="948"/>
      <c r="H355" s="948"/>
      <c r="I355" s="948"/>
      <c r="J355" s="1152">
        <f t="shared" si="98"/>
        <v>0</v>
      </c>
      <c r="K355" s="1152">
        <f t="shared" si="99"/>
        <v>0</v>
      </c>
    </row>
    <row r="356" spans="1:11" hidden="1" x14ac:dyDescent="0.3">
      <c r="A356" s="962" t="s">
        <v>2151</v>
      </c>
      <c r="B356" s="963"/>
      <c r="C356" s="979" t="s">
        <v>2154</v>
      </c>
      <c r="D356" s="946">
        <f>VLOOKUP(A356,'NRHM-RCH Flexible Pool, NDCPs'!A11:Q1724,16,0)</f>
        <v>0</v>
      </c>
      <c r="E356" s="946">
        <f>VLOOKUP(A356,'NRHM-RCH Flexible Pool, NDCPs'!A11:Q1724,17,0)</f>
        <v>0</v>
      </c>
      <c r="F356" s="948"/>
      <c r="G356" s="948"/>
      <c r="H356" s="948"/>
      <c r="I356" s="948"/>
      <c r="J356" s="1152">
        <f t="shared" si="98"/>
        <v>0</v>
      </c>
      <c r="K356" s="1152">
        <f t="shared" si="99"/>
        <v>0</v>
      </c>
    </row>
    <row r="357" spans="1:11" hidden="1" x14ac:dyDescent="0.3">
      <c r="A357" s="962" t="s">
        <v>2923</v>
      </c>
      <c r="B357" s="963"/>
      <c r="C357" s="979" t="s">
        <v>2924</v>
      </c>
      <c r="D357" s="946">
        <f>VLOOKUP(A357,'NRHM-RCH Flexible Pool, NDCPs'!A223:Q1935,16,0)</f>
        <v>0</v>
      </c>
      <c r="E357" s="946">
        <f>VLOOKUP(A357,'NRHM-RCH Flexible Pool, NDCPs'!A223:Q1935,17,0)</f>
        <v>0</v>
      </c>
      <c r="F357" s="948"/>
      <c r="G357" s="948"/>
      <c r="H357" s="948"/>
      <c r="I357" s="948"/>
      <c r="J357" s="1152">
        <f t="shared" si="98"/>
        <v>0</v>
      </c>
      <c r="K357" s="1152">
        <f t="shared" si="99"/>
        <v>0</v>
      </c>
    </row>
    <row r="358" spans="1:11" hidden="1" x14ac:dyDescent="0.3">
      <c r="A358" s="962" t="s">
        <v>2925</v>
      </c>
      <c r="B358" s="963"/>
      <c r="C358" s="979" t="s">
        <v>2915</v>
      </c>
      <c r="D358" s="946">
        <f>VLOOKUP(A358,'NRHM-RCH Flexible Pool, NDCPs'!A224:Q1936,16,0)</f>
        <v>0</v>
      </c>
      <c r="E358" s="946">
        <f>VLOOKUP(A358,'NRHM-RCH Flexible Pool, NDCPs'!A224:Q1936,17,0)</f>
        <v>0</v>
      </c>
      <c r="F358" s="948"/>
      <c r="G358" s="948"/>
      <c r="H358" s="948"/>
      <c r="I358" s="948"/>
      <c r="J358" s="1152">
        <f t="shared" si="98"/>
        <v>0</v>
      </c>
      <c r="K358" s="1152">
        <f t="shared" si="99"/>
        <v>0</v>
      </c>
    </row>
    <row r="359" spans="1:11" hidden="1" x14ac:dyDescent="0.3">
      <c r="A359" s="962" t="s">
        <v>1826</v>
      </c>
      <c r="B359" s="963"/>
      <c r="C359" s="979" t="s">
        <v>807</v>
      </c>
      <c r="D359" s="946">
        <f>VLOOKUP(A359,'NRHM-RCH Flexible Pool, NDCPs'!A225:Q1937,16,0)</f>
        <v>0</v>
      </c>
      <c r="E359" s="946">
        <f>VLOOKUP(A359,'NRHM-RCH Flexible Pool, NDCPs'!A225:Q1937,17,0)</f>
        <v>0</v>
      </c>
      <c r="F359" s="948"/>
      <c r="G359" s="948"/>
      <c r="H359" s="948"/>
      <c r="I359" s="948"/>
      <c r="J359" s="1152">
        <f t="shared" si="98"/>
        <v>0</v>
      </c>
      <c r="K359" s="1152">
        <f t="shared" si="99"/>
        <v>0</v>
      </c>
    </row>
    <row r="360" spans="1:11" hidden="1" x14ac:dyDescent="0.3">
      <c r="A360" s="962" t="s">
        <v>1831</v>
      </c>
      <c r="B360" s="963"/>
      <c r="C360" s="979" t="s">
        <v>2914</v>
      </c>
      <c r="D360" s="946">
        <f>VLOOKUP(A360,'NRHM-RCH Flexible Pool, NDCPs'!A226:Q1938,16,0)</f>
        <v>0</v>
      </c>
      <c r="E360" s="946">
        <f>VLOOKUP(A360,'NRHM-RCH Flexible Pool, NDCPs'!A226:Q1938,17,0)</f>
        <v>0</v>
      </c>
      <c r="F360" s="948"/>
      <c r="G360" s="948"/>
      <c r="H360" s="948"/>
      <c r="I360" s="948"/>
      <c r="J360" s="1152">
        <f t="shared" si="98"/>
        <v>0</v>
      </c>
      <c r="K360" s="1152">
        <f t="shared" si="99"/>
        <v>0</v>
      </c>
    </row>
    <row r="361" spans="1:11" hidden="1" x14ac:dyDescent="0.3">
      <c r="A361" s="962" t="s">
        <v>3274</v>
      </c>
      <c r="B361" s="972" t="s">
        <v>3054</v>
      </c>
      <c r="C361" s="979" t="s">
        <v>161</v>
      </c>
      <c r="D361" s="946">
        <f>VLOOKUP(A361,'NRHM-RCH Flexible Pool, NDCPs'!A227:Q1939,16,0)</f>
        <v>0</v>
      </c>
      <c r="E361" s="946">
        <f>VLOOKUP(A361,'NRHM-RCH Flexible Pool, NDCPs'!A227:Q1939,17,0)</f>
        <v>0</v>
      </c>
      <c r="F361" s="948"/>
      <c r="G361" s="948"/>
      <c r="H361" s="946">
        <f>VLOOKUP(B361,NUHM!A29:P380,15,0)</f>
        <v>0</v>
      </c>
      <c r="I361" s="946">
        <f>VLOOKUP(B361,NUHM!A29:P268,16,0)</f>
        <v>0</v>
      </c>
      <c r="J361" s="1152">
        <f t="shared" si="98"/>
        <v>0</v>
      </c>
      <c r="K361" s="1152">
        <f t="shared" si="99"/>
        <v>0</v>
      </c>
    </row>
    <row r="362" spans="1:11" ht="30" hidden="1" x14ac:dyDescent="0.3">
      <c r="A362" s="962" t="s">
        <v>2926</v>
      </c>
      <c r="B362" s="963"/>
      <c r="C362" s="983" t="s">
        <v>806</v>
      </c>
      <c r="D362" s="946">
        <f t="shared" ref="D362:K362" si="100">SUM(D363:D372)</f>
        <v>0</v>
      </c>
      <c r="E362" s="946">
        <f t="shared" si="100"/>
        <v>0</v>
      </c>
      <c r="F362" s="946">
        <f t="shared" si="100"/>
        <v>0</v>
      </c>
      <c r="G362" s="946">
        <f t="shared" si="100"/>
        <v>0</v>
      </c>
      <c r="H362" s="946">
        <f t="shared" si="100"/>
        <v>0</v>
      </c>
      <c r="I362" s="946">
        <f t="shared" si="100"/>
        <v>0</v>
      </c>
      <c r="J362" s="1151">
        <f t="shared" si="100"/>
        <v>0</v>
      </c>
      <c r="K362" s="1151">
        <f t="shared" si="100"/>
        <v>0</v>
      </c>
    </row>
    <row r="363" spans="1:11" hidden="1" x14ac:dyDescent="0.3">
      <c r="A363" s="962" t="s">
        <v>2927</v>
      </c>
      <c r="B363" s="961"/>
      <c r="C363" s="979" t="s">
        <v>332</v>
      </c>
      <c r="D363" s="946">
        <f>VLOOKUP(A363,'NRHM-RCH Flexible Pool, NDCPs'!A229:Q1941,16,0)</f>
        <v>0</v>
      </c>
      <c r="E363" s="946">
        <f>VLOOKUP(A363,'NRHM-RCH Flexible Pool, NDCPs'!A229:Q1941,17,0)</f>
        <v>0</v>
      </c>
      <c r="F363" s="948"/>
      <c r="G363" s="948"/>
      <c r="H363" s="948"/>
      <c r="I363" s="948"/>
      <c r="J363" s="1152">
        <f t="shared" ref="J363:J372" si="101">+D363+F363+H363</f>
        <v>0</v>
      </c>
      <c r="K363" s="1152">
        <f t="shared" ref="K363:K372" si="102">+E363+G363+I363</f>
        <v>0</v>
      </c>
    </row>
    <row r="364" spans="1:11" hidden="1" x14ac:dyDescent="0.3">
      <c r="A364" s="962" t="s">
        <v>2928</v>
      </c>
      <c r="B364" s="963"/>
      <c r="C364" s="979" t="s">
        <v>329</v>
      </c>
      <c r="D364" s="946">
        <f>VLOOKUP(A364,'NRHM-RCH Flexible Pool, NDCPs'!A230:Q1942,16,0)</f>
        <v>0</v>
      </c>
      <c r="E364" s="946">
        <f>VLOOKUP(A364,'NRHM-RCH Flexible Pool, NDCPs'!A230:Q1942,17,0)</f>
        <v>0</v>
      </c>
      <c r="F364" s="948"/>
      <c r="G364" s="948"/>
      <c r="H364" s="948"/>
      <c r="I364" s="948"/>
      <c r="J364" s="1152">
        <f t="shared" si="101"/>
        <v>0</v>
      </c>
      <c r="K364" s="1152">
        <f t="shared" si="102"/>
        <v>0</v>
      </c>
    </row>
    <row r="365" spans="1:11" hidden="1" x14ac:dyDescent="0.3">
      <c r="A365" s="962" t="s">
        <v>2929</v>
      </c>
      <c r="B365" s="961"/>
      <c r="C365" s="979" t="s">
        <v>155</v>
      </c>
      <c r="D365" s="946">
        <f>VLOOKUP(A365,'NRHM-RCH Flexible Pool, NDCPs'!A231:Q1943,16,0)</f>
        <v>0</v>
      </c>
      <c r="E365" s="946">
        <f>VLOOKUP(A365,'NRHM-RCH Flexible Pool, NDCPs'!A231:Q1943,17,0)</f>
        <v>0</v>
      </c>
      <c r="F365" s="948"/>
      <c r="G365" s="948"/>
      <c r="H365" s="948"/>
      <c r="I365" s="948"/>
      <c r="J365" s="1152">
        <f t="shared" si="101"/>
        <v>0</v>
      </c>
      <c r="K365" s="1152">
        <f t="shared" si="102"/>
        <v>0</v>
      </c>
    </row>
    <row r="366" spans="1:11" hidden="1" x14ac:dyDescent="0.3">
      <c r="A366" s="962" t="s">
        <v>2930</v>
      </c>
      <c r="B366" s="963"/>
      <c r="C366" s="979" t="s">
        <v>156</v>
      </c>
      <c r="D366" s="946">
        <f>VLOOKUP(A366,'NRHM-RCH Flexible Pool, NDCPs'!A232:Q1944,16,0)</f>
        <v>0</v>
      </c>
      <c r="E366" s="946">
        <f>VLOOKUP(A366,'NRHM-RCH Flexible Pool, NDCPs'!A232:Q1944,17,0)</f>
        <v>0</v>
      </c>
      <c r="F366" s="948"/>
      <c r="G366" s="948"/>
      <c r="H366" s="948"/>
      <c r="I366" s="948"/>
      <c r="J366" s="1152">
        <f t="shared" si="101"/>
        <v>0</v>
      </c>
      <c r="K366" s="1152">
        <f t="shared" si="102"/>
        <v>0</v>
      </c>
    </row>
    <row r="367" spans="1:11" hidden="1" x14ac:dyDescent="0.3">
      <c r="A367" s="962" t="s">
        <v>2931</v>
      </c>
      <c r="B367" s="963"/>
      <c r="C367" s="979" t="s">
        <v>163</v>
      </c>
      <c r="D367" s="946">
        <f>VLOOKUP(A367,'NRHM-RCH Flexible Pool, NDCPs'!A233:Q1945,16,0)</f>
        <v>0</v>
      </c>
      <c r="E367" s="946">
        <f>VLOOKUP(A367,'NRHM-RCH Flexible Pool, NDCPs'!A233:Q1945,17,0)</f>
        <v>0</v>
      </c>
      <c r="F367" s="948"/>
      <c r="G367" s="948"/>
      <c r="H367" s="948"/>
      <c r="I367" s="948"/>
      <c r="J367" s="1152">
        <f t="shared" si="101"/>
        <v>0</v>
      </c>
      <c r="K367" s="1152">
        <f t="shared" si="102"/>
        <v>0</v>
      </c>
    </row>
    <row r="368" spans="1:11" ht="45" hidden="1" x14ac:dyDescent="0.3">
      <c r="A368" s="962" t="s">
        <v>1827</v>
      </c>
      <c r="B368" s="963"/>
      <c r="C368" s="982" t="s">
        <v>4558</v>
      </c>
      <c r="D368" s="946">
        <f>VLOOKUP(A368,'NRHM-RCH Flexible Pool, NDCPs'!A234:Q1946,16,0)</f>
        <v>0</v>
      </c>
      <c r="E368" s="946">
        <f>VLOOKUP(A368,'NRHM-RCH Flexible Pool, NDCPs'!A234:Q1946,17,0)</f>
        <v>0</v>
      </c>
      <c r="F368" s="948"/>
      <c r="G368" s="948"/>
      <c r="H368" s="948"/>
      <c r="I368" s="948"/>
      <c r="J368" s="1152">
        <f t="shared" si="101"/>
        <v>0</v>
      </c>
      <c r="K368" s="1152">
        <f t="shared" si="102"/>
        <v>0</v>
      </c>
    </row>
    <row r="369" spans="1:11" hidden="1" x14ac:dyDescent="0.3">
      <c r="A369" s="962" t="s">
        <v>2932</v>
      </c>
      <c r="B369" s="963"/>
      <c r="C369" s="979" t="s">
        <v>2934</v>
      </c>
      <c r="D369" s="946">
        <f>VLOOKUP(A369,'NRHM-RCH Flexible Pool, NDCPs'!A235:Q1947,16,0)</f>
        <v>0</v>
      </c>
      <c r="E369" s="946">
        <f>VLOOKUP(A369,'NRHM-RCH Flexible Pool, NDCPs'!A235:Q1947,17,0)</f>
        <v>0</v>
      </c>
      <c r="F369" s="948"/>
      <c r="G369" s="948"/>
      <c r="H369" s="948"/>
      <c r="I369" s="948"/>
      <c r="J369" s="1152">
        <f t="shared" si="101"/>
        <v>0</v>
      </c>
      <c r="K369" s="1152">
        <f t="shared" si="102"/>
        <v>0</v>
      </c>
    </row>
    <row r="370" spans="1:11" hidden="1" x14ac:dyDescent="0.3">
      <c r="A370" s="962" t="s">
        <v>2935</v>
      </c>
      <c r="B370" s="961"/>
      <c r="C370" s="979" t="s">
        <v>807</v>
      </c>
      <c r="D370" s="946">
        <f>VLOOKUP(A370,'NRHM-RCH Flexible Pool, NDCPs'!A236:Q1948,16,0)</f>
        <v>0</v>
      </c>
      <c r="E370" s="946">
        <f>VLOOKUP(A370,'NRHM-RCH Flexible Pool, NDCPs'!A236:Q1948,17,0)</f>
        <v>0</v>
      </c>
      <c r="F370" s="948"/>
      <c r="G370" s="948"/>
      <c r="H370" s="948"/>
      <c r="I370" s="948"/>
      <c r="J370" s="1152">
        <f t="shared" si="101"/>
        <v>0</v>
      </c>
      <c r="K370" s="1152">
        <f t="shared" si="102"/>
        <v>0</v>
      </c>
    </row>
    <row r="371" spans="1:11" hidden="1" x14ac:dyDescent="0.3">
      <c r="A371" s="962" t="s">
        <v>1832</v>
      </c>
      <c r="B371" s="963"/>
      <c r="C371" s="979" t="s">
        <v>2914</v>
      </c>
      <c r="D371" s="946">
        <f>VLOOKUP(A371,'NRHM-RCH Flexible Pool, NDCPs'!A237:Q1949,16,0)</f>
        <v>0</v>
      </c>
      <c r="E371" s="946">
        <f>VLOOKUP(A371,'NRHM-RCH Flexible Pool, NDCPs'!A237:Q1949,17,0)</f>
        <v>0</v>
      </c>
      <c r="F371" s="948"/>
      <c r="G371" s="948"/>
      <c r="H371" s="948"/>
      <c r="I371" s="948"/>
      <c r="J371" s="1152">
        <f t="shared" si="101"/>
        <v>0</v>
      </c>
      <c r="K371" s="1152">
        <f t="shared" si="102"/>
        <v>0</v>
      </c>
    </row>
    <row r="372" spans="1:11" hidden="1" x14ac:dyDescent="0.3">
      <c r="A372" s="962" t="s">
        <v>2936</v>
      </c>
      <c r="B372" s="947"/>
      <c r="C372" s="979" t="s">
        <v>161</v>
      </c>
      <c r="D372" s="946">
        <f>VLOOKUP(A372,'NRHM-RCH Flexible Pool, NDCPs'!A238:Q1950,16,0)</f>
        <v>0</v>
      </c>
      <c r="E372" s="946">
        <f>VLOOKUP(A372,'NRHM-RCH Flexible Pool, NDCPs'!A238:Q1950,17,0)</f>
        <v>0</v>
      </c>
      <c r="F372" s="948"/>
      <c r="G372" s="948"/>
      <c r="H372" s="946"/>
      <c r="I372" s="948"/>
      <c r="J372" s="1152">
        <f t="shared" si="101"/>
        <v>0</v>
      </c>
      <c r="K372" s="1152">
        <f t="shared" si="102"/>
        <v>0</v>
      </c>
    </row>
    <row r="373" spans="1:11" s="1114" customFormat="1" ht="30" x14ac:dyDescent="0.3">
      <c r="A373" s="1131">
        <v>5.3</v>
      </c>
      <c r="B373" s="1130"/>
      <c r="C373" s="1133" t="s">
        <v>5251</v>
      </c>
      <c r="D373" s="1113">
        <f t="shared" ref="D373:K373" si="103">SUM(D374:D391)</f>
        <v>0</v>
      </c>
      <c r="E373" s="1113">
        <f t="shared" si="103"/>
        <v>0</v>
      </c>
      <c r="F373" s="1113">
        <f t="shared" si="103"/>
        <v>0</v>
      </c>
      <c r="G373" s="1113">
        <f t="shared" si="103"/>
        <v>0</v>
      </c>
      <c r="H373" s="1113">
        <f t="shared" si="103"/>
        <v>0</v>
      </c>
      <c r="I373" s="1113">
        <f t="shared" si="103"/>
        <v>0</v>
      </c>
      <c r="J373" s="1113">
        <f t="shared" si="103"/>
        <v>0</v>
      </c>
      <c r="K373" s="1113">
        <f t="shared" si="103"/>
        <v>0</v>
      </c>
    </row>
    <row r="374" spans="1:11" hidden="1" x14ac:dyDescent="0.3">
      <c r="A374" s="962" t="s">
        <v>2938</v>
      </c>
      <c r="B374" s="947" t="s">
        <v>4946</v>
      </c>
      <c r="C374" s="979" t="s">
        <v>880</v>
      </c>
      <c r="D374" s="946">
        <f>VLOOKUP(A374,'NRHM-RCH Flexible Pool, NDCPs'!A240:Q1952,16,0)</f>
        <v>0</v>
      </c>
      <c r="E374" s="946">
        <f>VLOOKUP(A374,'NRHM-RCH Flexible Pool, NDCPs'!A240:Q1952,17,0)</f>
        <v>0</v>
      </c>
      <c r="F374" s="948"/>
      <c r="G374" s="948"/>
      <c r="H374" s="946">
        <f>VLOOKUP(B374,NUHM!A42:P393,15,0)</f>
        <v>0</v>
      </c>
      <c r="I374" s="946">
        <f>VLOOKUP(B374,NUHM!A42:P281,16,0)</f>
        <v>0</v>
      </c>
      <c r="J374" s="1152">
        <f t="shared" ref="J374:J391" si="104">+D374+F374+H374</f>
        <v>0</v>
      </c>
      <c r="K374" s="1152">
        <f t="shared" ref="K374:K391" si="105">+E374+G374+I374</f>
        <v>0</v>
      </c>
    </row>
    <row r="375" spans="1:11" hidden="1" x14ac:dyDescent="0.3">
      <c r="A375" s="962" t="s">
        <v>2939</v>
      </c>
      <c r="B375" s="963"/>
      <c r="C375" s="980" t="s">
        <v>2940</v>
      </c>
      <c r="D375" s="946">
        <f>VLOOKUP(A375,'NRHM-RCH Flexible Pool, NDCPs'!A241:Q1953,16,0)</f>
        <v>0</v>
      </c>
      <c r="E375" s="946">
        <f>VLOOKUP(A375,'NRHM-RCH Flexible Pool, NDCPs'!A241:Q1953,17,0)</f>
        <v>0</v>
      </c>
      <c r="F375" s="948"/>
      <c r="G375" s="948"/>
      <c r="H375" s="948"/>
      <c r="I375" s="948"/>
      <c r="J375" s="1152">
        <f t="shared" si="104"/>
        <v>0</v>
      </c>
      <c r="K375" s="1152">
        <f t="shared" si="105"/>
        <v>0</v>
      </c>
    </row>
    <row r="376" spans="1:11" ht="30" hidden="1" x14ac:dyDescent="0.3">
      <c r="A376" s="962" t="s">
        <v>2941</v>
      </c>
      <c r="B376" s="963"/>
      <c r="C376" s="984" t="s">
        <v>5144</v>
      </c>
      <c r="D376" s="946">
        <f>VLOOKUP(A376,'NRHM-RCH Flexible Pool, NDCPs'!A242:Q1954,16,0)</f>
        <v>0</v>
      </c>
      <c r="E376" s="946">
        <f>VLOOKUP(A376,'NRHM-RCH Flexible Pool, NDCPs'!A242:Q1954,17,0)</f>
        <v>0</v>
      </c>
      <c r="F376" s="948"/>
      <c r="G376" s="948"/>
      <c r="H376" s="948"/>
      <c r="I376" s="948"/>
      <c r="J376" s="1152">
        <f t="shared" si="104"/>
        <v>0</v>
      </c>
      <c r="K376" s="1152">
        <f t="shared" si="105"/>
        <v>0</v>
      </c>
    </row>
    <row r="377" spans="1:11" hidden="1" x14ac:dyDescent="0.3">
      <c r="A377" s="962" t="s">
        <v>1828</v>
      </c>
      <c r="B377" s="963"/>
      <c r="C377" s="979" t="s">
        <v>3458</v>
      </c>
      <c r="D377" s="946">
        <f>VLOOKUP(A377,'NRHM-RCH Flexible Pool, NDCPs'!A243:Q1955,16,0)</f>
        <v>0</v>
      </c>
      <c r="E377" s="946">
        <f>VLOOKUP(A377,'NRHM-RCH Flexible Pool, NDCPs'!A243:Q1955,17,0)</f>
        <v>0</v>
      </c>
      <c r="F377" s="948"/>
      <c r="G377" s="948"/>
      <c r="H377" s="948"/>
      <c r="I377" s="948"/>
      <c r="J377" s="1152">
        <f t="shared" si="104"/>
        <v>0</v>
      </c>
      <c r="K377" s="1152">
        <f t="shared" si="105"/>
        <v>0</v>
      </c>
    </row>
    <row r="378" spans="1:11" hidden="1" x14ac:dyDescent="0.3">
      <c r="A378" s="962" t="s">
        <v>1829</v>
      </c>
      <c r="B378" s="963"/>
      <c r="C378" s="979" t="s">
        <v>3459</v>
      </c>
      <c r="D378" s="946">
        <f>VLOOKUP(A378,'NRHM-RCH Flexible Pool, NDCPs'!A244:Q1956,16,0)</f>
        <v>0</v>
      </c>
      <c r="E378" s="946">
        <f>VLOOKUP(A378,'NRHM-RCH Flexible Pool, NDCPs'!A244:Q1956,17,0)</f>
        <v>0</v>
      </c>
      <c r="F378" s="948"/>
      <c r="G378" s="948"/>
      <c r="H378" s="948"/>
      <c r="I378" s="948"/>
      <c r="J378" s="1152">
        <f t="shared" si="104"/>
        <v>0</v>
      </c>
      <c r="K378" s="1152">
        <f t="shared" si="105"/>
        <v>0</v>
      </c>
    </row>
    <row r="379" spans="1:11" ht="30" hidden="1" x14ac:dyDescent="0.3">
      <c r="A379" s="962" t="s">
        <v>1830</v>
      </c>
      <c r="B379" s="963"/>
      <c r="C379" s="979" t="s">
        <v>3460</v>
      </c>
      <c r="D379" s="946">
        <f>VLOOKUP(A379,'NRHM-RCH Flexible Pool, NDCPs'!A245:Q1957,16,0)</f>
        <v>0</v>
      </c>
      <c r="E379" s="946">
        <f>VLOOKUP(A379,'NRHM-RCH Flexible Pool, NDCPs'!A245:Q1957,17,0)</f>
        <v>0</v>
      </c>
      <c r="F379" s="948"/>
      <c r="G379" s="948"/>
      <c r="H379" s="948"/>
      <c r="I379" s="948"/>
      <c r="J379" s="1152">
        <f t="shared" si="104"/>
        <v>0</v>
      </c>
      <c r="K379" s="1152">
        <f t="shared" si="105"/>
        <v>0</v>
      </c>
    </row>
    <row r="380" spans="1:11" hidden="1" x14ac:dyDescent="0.3">
      <c r="A380" s="962" t="s">
        <v>2943</v>
      </c>
      <c r="B380" s="963"/>
      <c r="C380" s="980" t="s">
        <v>2944</v>
      </c>
      <c r="D380" s="946">
        <f>VLOOKUP(A380,'NRHM-RCH Flexible Pool, NDCPs'!A246:Q1958,16,0)</f>
        <v>0</v>
      </c>
      <c r="E380" s="946">
        <f>VLOOKUP(A380,'NRHM-RCH Flexible Pool, NDCPs'!A246:Q1958,17,0)</f>
        <v>0</v>
      </c>
      <c r="F380" s="948"/>
      <c r="G380" s="948"/>
      <c r="H380" s="948"/>
      <c r="I380" s="948"/>
      <c r="J380" s="1152">
        <f t="shared" si="104"/>
        <v>0</v>
      </c>
      <c r="K380" s="1152">
        <f t="shared" si="105"/>
        <v>0</v>
      </c>
    </row>
    <row r="381" spans="1:11" ht="30" hidden="1" x14ac:dyDescent="0.3">
      <c r="A381" s="962" t="s">
        <v>1935</v>
      </c>
      <c r="B381" s="961"/>
      <c r="C381" s="979" t="s">
        <v>3462</v>
      </c>
      <c r="D381" s="946">
        <f>VLOOKUP(A381,'NRHM-RCH Flexible Pool, NDCPs'!A247:Q1959,16,0)</f>
        <v>0</v>
      </c>
      <c r="E381" s="946">
        <f>VLOOKUP(A381,'NRHM-RCH Flexible Pool, NDCPs'!A247:Q1959,17,0)</f>
        <v>0</v>
      </c>
      <c r="F381" s="948"/>
      <c r="G381" s="948"/>
      <c r="H381" s="948"/>
      <c r="I381" s="948"/>
      <c r="J381" s="1152">
        <f t="shared" si="104"/>
        <v>0</v>
      </c>
      <c r="K381" s="1152">
        <f t="shared" si="105"/>
        <v>0</v>
      </c>
    </row>
    <row r="382" spans="1:11" hidden="1" x14ac:dyDescent="0.3">
      <c r="A382" s="962" t="s">
        <v>2039</v>
      </c>
      <c r="B382" s="961"/>
      <c r="C382" s="980" t="s">
        <v>1718</v>
      </c>
      <c r="D382" s="946">
        <f>VLOOKUP(A382,'NRHM-RCH Flexible Pool, NDCPs'!A248:Q1960,16,0)</f>
        <v>0</v>
      </c>
      <c r="E382" s="946">
        <f>VLOOKUP(A382,'NRHM-RCH Flexible Pool, NDCPs'!A248:Q1960,17,0)</f>
        <v>0</v>
      </c>
      <c r="F382" s="948"/>
      <c r="G382" s="948"/>
      <c r="H382" s="948"/>
      <c r="I382" s="948"/>
      <c r="J382" s="1152">
        <f t="shared" si="104"/>
        <v>0</v>
      </c>
      <c r="K382" s="1152">
        <f t="shared" si="105"/>
        <v>0</v>
      </c>
    </row>
    <row r="383" spans="1:11" hidden="1" x14ac:dyDescent="0.3">
      <c r="A383" s="962" t="s">
        <v>2050</v>
      </c>
      <c r="B383" s="961"/>
      <c r="C383" s="980" t="s">
        <v>227</v>
      </c>
      <c r="D383" s="946">
        <f>VLOOKUP(A383,'NRHM-RCH Flexible Pool, NDCPs'!A249:Q1961,16,0)</f>
        <v>0</v>
      </c>
      <c r="E383" s="946">
        <f>VLOOKUP(A383,'NRHM-RCH Flexible Pool, NDCPs'!A249:Q1961,17,0)</f>
        <v>0</v>
      </c>
      <c r="F383" s="948"/>
      <c r="G383" s="948"/>
      <c r="H383" s="948"/>
      <c r="I383" s="948"/>
      <c r="J383" s="1152">
        <f t="shared" si="104"/>
        <v>0</v>
      </c>
      <c r="K383" s="1152">
        <f t="shared" si="105"/>
        <v>0</v>
      </c>
    </row>
    <row r="384" spans="1:11" hidden="1" x14ac:dyDescent="0.3">
      <c r="A384" s="962" t="s">
        <v>2062</v>
      </c>
      <c r="B384" s="961"/>
      <c r="C384" s="980" t="s">
        <v>458</v>
      </c>
      <c r="D384" s="946">
        <f>VLOOKUP(A384,'NRHM-RCH Flexible Pool, NDCPs'!A250:Q1962,16,0)</f>
        <v>0</v>
      </c>
      <c r="E384" s="946">
        <f>VLOOKUP(A384,'NRHM-RCH Flexible Pool, NDCPs'!A250:Q1962,17,0)</f>
        <v>0</v>
      </c>
      <c r="F384" s="948"/>
      <c r="G384" s="948"/>
      <c r="H384" s="948"/>
      <c r="I384" s="948"/>
      <c r="J384" s="1152">
        <f t="shared" si="104"/>
        <v>0</v>
      </c>
      <c r="K384" s="1152">
        <f t="shared" si="105"/>
        <v>0</v>
      </c>
    </row>
    <row r="385" spans="1:11" hidden="1" x14ac:dyDescent="0.3">
      <c r="A385" s="962" t="s">
        <v>2483</v>
      </c>
      <c r="B385" s="961"/>
      <c r="C385" s="980" t="s">
        <v>1645</v>
      </c>
      <c r="D385" s="946">
        <f>VLOOKUP(A385,'NRHM-RCH Flexible Pool, NDCPs'!A251:Q1963,16,0)</f>
        <v>0</v>
      </c>
      <c r="E385" s="946">
        <f>VLOOKUP(A385,'NRHM-RCH Flexible Pool, NDCPs'!A251:Q1963,17,0)</f>
        <v>0</v>
      </c>
      <c r="F385" s="948"/>
      <c r="G385" s="948"/>
      <c r="H385" s="948"/>
      <c r="I385" s="948"/>
      <c r="J385" s="1152">
        <f t="shared" si="104"/>
        <v>0</v>
      </c>
      <c r="K385" s="1152">
        <f t="shared" si="105"/>
        <v>0</v>
      </c>
    </row>
    <row r="386" spans="1:11" hidden="1" x14ac:dyDescent="0.3">
      <c r="A386" s="962" t="s">
        <v>2079</v>
      </c>
      <c r="B386" s="961"/>
      <c r="C386" s="980" t="s">
        <v>3463</v>
      </c>
      <c r="D386" s="946">
        <f>VLOOKUP(A386,'NRHM-RCH Flexible Pool, NDCPs'!A252:Q1964,16,0)</f>
        <v>0</v>
      </c>
      <c r="E386" s="946">
        <f>VLOOKUP(A386,'NRHM-RCH Flexible Pool, NDCPs'!A252:Q1964,17,0)</f>
        <v>0</v>
      </c>
      <c r="F386" s="948"/>
      <c r="G386" s="948"/>
      <c r="H386" s="948"/>
      <c r="I386" s="948"/>
      <c r="J386" s="1152">
        <f t="shared" si="104"/>
        <v>0</v>
      </c>
      <c r="K386" s="1152">
        <f t="shared" si="105"/>
        <v>0</v>
      </c>
    </row>
    <row r="387" spans="1:11" hidden="1" x14ac:dyDescent="0.3">
      <c r="A387" s="962" t="s">
        <v>2493</v>
      </c>
      <c r="B387" s="961"/>
      <c r="C387" s="980" t="s">
        <v>3464</v>
      </c>
      <c r="D387" s="946">
        <f>VLOOKUP(A387,'NRHM-RCH Flexible Pool, NDCPs'!A253:Q1965,16,0)</f>
        <v>0</v>
      </c>
      <c r="E387" s="946">
        <f>VLOOKUP(A387,'NRHM-RCH Flexible Pool, NDCPs'!A253:Q1965,17,0)</f>
        <v>0</v>
      </c>
      <c r="F387" s="948"/>
      <c r="G387" s="948"/>
      <c r="H387" s="948"/>
      <c r="I387" s="948"/>
      <c r="J387" s="1152">
        <f t="shared" si="104"/>
        <v>0</v>
      </c>
      <c r="K387" s="1152">
        <f t="shared" si="105"/>
        <v>0</v>
      </c>
    </row>
    <row r="388" spans="1:11" ht="45" hidden="1" x14ac:dyDescent="0.3">
      <c r="A388" s="962" t="s">
        <v>2982</v>
      </c>
      <c r="B388" s="961"/>
      <c r="C388" s="980" t="s">
        <v>5238</v>
      </c>
      <c r="D388" s="946"/>
      <c r="E388" s="946"/>
      <c r="F388" s="948">
        <f>VLOOKUP(A388,NCDs!A12:Q253,16,0)</f>
        <v>0</v>
      </c>
      <c r="G388" s="948">
        <f>VLOOKUP(A388,NCDs!A12:Q253,17,0)</f>
        <v>0</v>
      </c>
      <c r="H388" s="948"/>
      <c r="I388" s="948"/>
      <c r="J388" s="1152">
        <f t="shared" si="104"/>
        <v>0</v>
      </c>
      <c r="K388" s="1152">
        <f t="shared" si="105"/>
        <v>0</v>
      </c>
    </row>
    <row r="389" spans="1:11" ht="60" hidden="1" x14ac:dyDescent="0.3">
      <c r="A389" s="962" t="s">
        <v>2113</v>
      </c>
      <c r="B389" s="961"/>
      <c r="C389" s="982" t="s">
        <v>5239</v>
      </c>
      <c r="D389" s="946"/>
      <c r="E389" s="946"/>
      <c r="F389" s="948">
        <f>VLOOKUP(A389,NCDs!A13:Q254,16,0)</f>
        <v>0</v>
      </c>
      <c r="G389" s="948">
        <f>VLOOKUP(A389,NCDs!A13:Q254,17,0)</f>
        <v>0</v>
      </c>
      <c r="H389" s="948"/>
      <c r="I389" s="948"/>
      <c r="J389" s="1152">
        <f t="shared" si="104"/>
        <v>0</v>
      </c>
      <c r="K389" s="1152">
        <f t="shared" si="105"/>
        <v>0</v>
      </c>
    </row>
    <row r="390" spans="1:11" hidden="1" x14ac:dyDescent="0.3">
      <c r="A390" s="962" t="s">
        <v>2983</v>
      </c>
      <c r="B390" s="961"/>
      <c r="C390" s="980" t="s">
        <v>3465</v>
      </c>
      <c r="D390" s="946"/>
      <c r="E390" s="946"/>
      <c r="F390" s="948">
        <f>VLOOKUP(A390,NCDs!A93:Q334,16,0)</f>
        <v>0</v>
      </c>
      <c r="G390" s="948">
        <f>VLOOKUP(A390,NCDs!A93:Q334,17,0)</f>
        <v>0</v>
      </c>
      <c r="H390" s="948"/>
      <c r="I390" s="948"/>
      <c r="J390" s="1152">
        <f t="shared" si="104"/>
        <v>0</v>
      </c>
      <c r="K390" s="1152">
        <f t="shared" si="105"/>
        <v>0</v>
      </c>
    </row>
    <row r="391" spans="1:11" hidden="1" x14ac:dyDescent="0.3">
      <c r="A391" s="962" t="s">
        <v>3275</v>
      </c>
      <c r="B391" s="961"/>
      <c r="C391" s="980" t="s">
        <v>2330</v>
      </c>
      <c r="D391" s="946"/>
      <c r="E391" s="946"/>
      <c r="F391" s="948">
        <f>VLOOKUP(A391,NCDs!A94:Q335,16,0)</f>
        <v>0</v>
      </c>
      <c r="G391" s="948">
        <f>VLOOKUP(A391,NCDs!A94:Q335,17,0)</f>
        <v>0</v>
      </c>
      <c r="H391" s="948"/>
      <c r="I391" s="948"/>
      <c r="J391" s="1152">
        <f t="shared" si="104"/>
        <v>0</v>
      </c>
      <c r="K391" s="1152">
        <f t="shared" si="105"/>
        <v>0</v>
      </c>
    </row>
    <row r="392" spans="1:11" s="959" customFormat="1" ht="12.75" x14ac:dyDescent="0.2">
      <c r="A392" s="1078">
        <v>6</v>
      </c>
      <c r="B392" s="1076"/>
      <c r="C392" s="1079" t="s">
        <v>539</v>
      </c>
      <c r="D392" s="941">
        <f t="shared" ref="D392:K392" si="106">D393+D527+D649+D651+D657</f>
        <v>0</v>
      </c>
      <c r="E392" s="941">
        <f t="shared" si="106"/>
        <v>0</v>
      </c>
      <c r="F392" s="941">
        <f t="shared" si="106"/>
        <v>0</v>
      </c>
      <c r="G392" s="941">
        <f t="shared" si="106"/>
        <v>0</v>
      </c>
      <c r="H392" s="941">
        <f t="shared" si="106"/>
        <v>0</v>
      </c>
      <c r="I392" s="941">
        <f t="shared" si="106"/>
        <v>0</v>
      </c>
      <c r="J392" s="941">
        <f t="shared" si="106"/>
        <v>0</v>
      </c>
      <c r="K392" s="941">
        <f t="shared" si="106"/>
        <v>0</v>
      </c>
    </row>
    <row r="393" spans="1:11" s="1114" customFormat="1" x14ac:dyDescent="0.3">
      <c r="A393" s="1128">
        <v>6.1</v>
      </c>
      <c r="B393" s="1134" t="s">
        <v>3057</v>
      </c>
      <c r="C393" s="1112" t="s">
        <v>701</v>
      </c>
      <c r="D393" s="1113">
        <f>D394+D491+D517</f>
        <v>0</v>
      </c>
      <c r="E393" s="1113">
        <f>E394+E491+E517</f>
        <v>0</v>
      </c>
      <c r="F393" s="1113">
        <f>F394+F491+F517</f>
        <v>0</v>
      </c>
      <c r="G393" s="1113">
        <f>G394+G491+G517</f>
        <v>0</v>
      </c>
      <c r="H393" s="1113">
        <f>VLOOKUP(B393,NUHM!A61:P412,15,0)</f>
        <v>0</v>
      </c>
      <c r="I393" s="1113">
        <f>VLOOKUP(B393,NUHM!A61:P300,16,0)</f>
        <v>0</v>
      </c>
      <c r="J393" s="1113">
        <f>J394+J491+J517</f>
        <v>0</v>
      </c>
      <c r="K393" s="1113">
        <f>K394+K491+K517</f>
        <v>0</v>
      </c>
    </row>
    <row r="394" spans="1:11" hidden="1" x14ac:dyDescent="0.3">
      <c r="A394" s="985" t="s">
        <v>3466</v>
      </c>
      <c r="B394" s="961"/>
      <c r="C394" s="945" t="s">
        <v>3467</v>
      </c>
      <c r="D394" s="946">
        <f t="shared" ref="D394:K394" si="107">D395+D400+D405+D412+D415+D422+D428+D431+D434+D437+D440+D443+D446+D449+D452+D455+D457+D465+D467+D474+D478+D484+D487+D459+D419</f>
        <v>0</v>
      </c>
      <c r="E394" s="946">
        <f t="shared" si="107"/>
        <v>0</v>
      </c>
      <c r="F394" s="946">
        <f t="shared" si="107"/>
        <v>0</v>
      </c>
      <c r="G394" s="946">
        <f t="shared" si="107"/>
        <v>0</v>
      </c>
      <c r="H394" s="946">
        <f t="shared" si="107"/>
        <v>0</v>
      </c>
      <c r="I394" s="946">
        <f t="shared" si="107"/>
        <v>0</v>
      </c>
      <c r="J394" s="1151">
        <f t="shared" si="107"/>
        <v>0</v>
      </c>
      <c r="K394" s="1151">
        <f t="shared" si="107"/>
        <v>0</v>
      </c>
    </row>
    <row r="395" spans="1:11" hidden="1" x14ac:dyDescent="0.3">
      <c r="A395" s="960" t="s">
        <v>3468</v>
      </c>
      <c r="B395" s="968"/>
      <c r="C395" s="945" t="s">
        <v>3469</v>
      </c>
      <c r="D395" s="946">
        <f t="shared" ref="D395:K395" si="108">SUM(D396:D399)</f>
        <v>0</v>
      </c>
      <c r="E395" s="946">
        <f t="shared" si="108"/>
        <v>0</v>
      </c>
      <c r="F395" s="946">
        <f t="shared" si="108"/>
        <v>0</v>
      </c>
      <c r="G395" s="946">
        <f t="shared" si="108"/>
        <v>0</v>
      </c>
      <c r="H395" s="946">
        <f t="shared" si="108"/>
        <v>0</v>
      </c>
      <c r="I395" s="946">
        <f t="shared" si="108"/>
        <v>0</v>
      </c>
      <c r="J395" s="1151">
        <f t="shared" si="108"/>
        <v>0</v>
      </c>
      <c r="K395" s="1151">
        <f t="shared" si="108"/>
        <v>0</v>
      </c>
    </row>
    <row r="396" spans="1:11" hidden="1" x14ac:dyDescent="0.3">
      <c r="A396" s="987" t="s">
        <v>4562</v>
      </c>
      <c r="B396" s="968"/>
      <c r="C396" s="945" t="s">
        <v>1748</v>
      </c>
      <c r="D396" s="946">
        <f>VLOOKUP(A396,'NRHM-RCH Flexible Pool, NDCPs'!A262:Q1974,16,0)</f>
        <v>0</v>
      </c>
      <c r="E396" s="946">
        <f>VLOOKUP(A396,'NRHM-RCH Flexible Pool, NDCPs'!A262:Q1974,17,0)</f>
        <v>0</v>
      </c>
      <c r="F396" s="946"/>
      <c r="G396" s="946"/>
      <c r="H396" s="946"/>
      <c r="I396" s="946"/>
      <c r="J396" s="1152">
        <f t="shared" ref="J396:K399" si="109">+D396+F396+H396</f>
        <v>0</v>
      </c>
      <c r="K396" s="1152">
        <f t="shared" si="109"/>
        <v>0</v>
      </c>
    </row>
    <row r="397" spans="1:11" hidden="1" x14ac:dyDescent="0.3">
      <c r="A397" s="987" t="s">
        <v>4563</v>
      </c>
      <c r="B397" s="961"/>
      <c r="C397" s="945" t="s">
        <v>2387</v>
      </c>
      <c r="D397" s="946">
        <f>VLOOKUP(A397,'NRHM-RCH Flexible Pool, NDCPs'!A263:Q1975,16,0)</f>
        <v>0</v>
      </c>
      <c r="E397" s="946">
        <f>VLOOKUP(A397,'NRHM-RCH Flexible Pool, NDCPs'!A263:Q1975,17,0)</f>
        <v>0</v>
      </c>
      <c r="F397" s="946"/>
      <c r="G397" s="946"/>
      <c r="H397" s="946"/>
      <c r="I397" s="946"/>
      <c r="J397" s="1152">
        <f t="shared" si="109"/>
        <v>0</v>
      </c>
      <c r="K397" s="1152">
        <f t="shared" si="109"/>
        <v>0</v>
      </c>
    </row>
    <row r="398" spans="1:11" ht="30" hidden="1" x14ac:dyDescent="0.3">
      <c r="A398" s="987" t="s">
        <v>4564</v>
      </c>
      <c r="B398" s="988"/>
      <c r="C398" s="945" t="s">
        <v>2388</v>
      </c>
      <c r="D398" s="946">
        <f>VLOOKUP(A398,'NRHM-RCH Flexible Pool, NDCPs'!A264:Q1976,16,0)</f>
        <v>0</v>
      </c>
      <c r="E398" s="946">
        <f>VLOOKUP(A398,'NRHM-RCH Flexible Pool, NDCPs'!A264:Q1976,17,0)</f>
        <v>0</v>
      </c>
      <c r="F398" s="946"/>
      <c r="G398" s="946"/>
      <c r="H398" s="946"/>
      <c r="I398" s="946"/>
      <c r="J398" s="1152">
        <f t="shared" si="109"/>
        <v>0</v>
      </c>
      <c r="K398" s="1152">
        <f t="shared" si="109"/>
        <v>0</v>
      </c>
    </row>
    <row r="399" spans="1:11" hidden="1" x14ac:dyDescent="0.3">
      <c r="A399" s="987" t="s">
        <v>4565</v>
      </c>
      <c r="B399" s="968"/>
      <c r="C399" s="945" t="s">
        <v>2389</v>
      </c>
      <c r="D399" s="946">
        <f>VLOOKUP(A399,'NRHM-RCH Flexible Pool, NDCPs'!A265:Q1977,16,0)</f>
        <v>0</v>
      </c>
      <c r="E399" s="946">
        <f>VLOOKUP(A399,'NRHM-RCH Flexible Pool, NDCPs'!A265:Q1977,17,0)</f>
        <v>0</v>
      </c>
      <c r="F399" s="946"/>
      <c r="G399" s="946"/>
      <c r="H399" s="946"/>
      <c r="I399" s="946"/>
      <c r="J399" s="1152">
        <f t="shared" si="109"/>
        <v>0</v>
      </c>
      <c r="K399" s="1152">
        <f t="shared" si="109"/>
        <v>0</v>
      </c>
    </row>
    <row r="400" spans="1:11" hidden="1" x14ac:dyDescent="0.3">
      <c r="A400" s="960" t="s">
        <v>1894</v>
      </c>
      <c r="B400" s="961"/>
      <c r="C400" s="945" t="s">
        <v>3470</v>
      </c>
      <c r="D400" s="946">
        <f t="shared" ref="D400:K400" si="110">SUM(D401:D404)</f>
        <v>0</v>
      </c>
      <c r="E400" s="946">
        <f t="shared" si="110"/>
        <v>0</v>
      </c>
      <c r="F400" s="946">
        <f t="shared" si="110"/>
        <v>0</v>
      </c>
      <c r="G400" s="946">
        <f t="shared" si="110"/>
        <v>0</v>
      </c>
      <c r="H400" s="946">
        <f t="shared" si="110"/>
        <v>0</v>
      </c>
      <c r="I400" s="946">
        <f t="shared" si="110"/>
        <v>0</v>
      </c>
      <c r="J400" s="1151">
        <f t="shared" si="110"/>
        <v>0</v>
      </c>
      <c r="K400" s="1151">
        <f t="shared" si="110"/>
        <v>0</v>
      </c>
    </row>
    <row r="401" spans="1:11" ht="30" hidden="1" x14ac:dyDescent="0.3">
      <c r="A401" s="987" t="s">
        <v>4567</v>
      </c>
      <c r="B401" s="961"/>
      <c r="C401" s="949" t="s">
        <v>4566</v>
      </c>
      <c r="D401" s="946">
        <f>VLOOKUP(A401,'NRHM-RCH Flexible Pool, NDCPs'!A267:Q1979,16,0)</f>
        <v>0</v>
      </c>
      <c r="E401" s="946">
        <f>VLOOKUP(A401,'NRHM-RCH Flexible Pool, NDCPs'!A267:Q1979,17,0)</f>
        <v>0</v>
      </c>
      <c r="F401" s="946"/>
      <c r="G401" s="946"/>
      <c r="H401" s="946"/>
      <c r="I401" s="946"/>
      <c r="J401" s="1152">
        <f t="shared" ref="J401:K404" si="111">+D401+F401+H401</f>
        <v>0</v>
      </c>
      <c r="K401" s="1152">
        <f t="shared" si="111"/>
        <v>0</v>
      </c>
    </row>
    <row r="402" spans="1:11" ht="45" hidden="1" x14ac:dyDescent="0.3">
      <c r="A402" s="987" t="s">
        <v>4571</v>
      </c>
      <c r="B402" s="961"/>
      <c r="C402" s="949" t="s">
        <v>4568</v>
      </c>
      <c r="D402" s="946">
        <f>VLOOKUP(A402,'NRHM-RCH Flexible Pool, NDCPs'!A268:Q1980,16,0)</f>
        <v>0</v>
      </c>
      <c r="E402" s="946">
        <f>VLOOKUP(A402,'NRHM-RCH Flexible Pool, NDCPs'!A268:Q1980,17,0)</f>
        <v>0</v>
      </c>
      <c r="F402" s="946"/>
      <c r="G402" s="946"/>
      <c r="H402" s="946"/>
      <c r="I402" s="946"/>
      <c r="J402" s="1152">
        <f t="shared" si="111"/>
        <v>0</v>
      </c>
      <c r="K402" s="1152">
        <f t="shared" si="111"/>
        <v>0</v>
      </c>
    </row>
    <row r="403" spans="1:11" ht="30" hidden="1" x14ac:dyDescent="0.3">
      <c r="A403" s="987" t="s">
        <v>4572</v>
      </c>
      <c r="B403" s="961"/>
      <c r="C403" s="949" t="s">
        <v>4569</v>
      </c>
      <c r="D403" s="946">
        <f>VLOOKUP(A403,'NRHM-RCH Flexible Pool, NDCPs'!A269:Q1981,16,0)</f>
        <v>0</v>
      </c>
      <c r="E403" s="946">
        <f>VLOOKUP(A403,'NRHM-RCH Flexible Pool, NDCPs'!A269:Q1981,17,0)</f>
        <v>0</v>
      </c>
      <c r="F403" s="946"/>
      <c r="G403" s="946"/>
      <c r="H403" s="946"/>
      <c r="I403" s="946"/>
      <c r="J403" s="1152">
        <f t="shared" si="111"/>
        <v>0</v>
      </c>
      <c r="K403" s="1152">
        <f t="shared" si="111"/>
        <v>0</v>
      </c>
    </row>
    <row r="404" spans="1:11" ht="30" hidden="1" x14ac:dyDescent="0.3">
      <c r="A404" s="987" t="s">
        <v>4573</v>
      </c>
      <c r="B404" s="963"/>
      <c r="C404" s="949" t="s">
        <v>4570</v>
      </c>
      <c r="D404" s="946">
        <f>VLOOKUP(A404,'NRHM-RCH Flexible Pool, NDCPs'!A270:Q1982,16,0)</f>
        <v>0</v>
      </c>
      <c r="E404" s="946">
        <f>VLOOKUP(A404,'NRHM-RCH Flexible Pool, NDCPs'!A270:Q1982,17,0)</f>
        <v>0</v>
      </c>
      <c r="F404" s="946"/>
      <c r="G404" s="946"/>
      <c r="H404" s="946"/>
      <c r="I404" s="946"/>
      <c r="J404" s="1152">
        <f t="shared" si="111"/>
        <v>0</v>
      </c>
      <c r="K404" s="1152">
        <f t="shared" si="111"/>
        <v>0</v>
      </c>
    </row>
    <row r="405" spans="1:11" hidden="1" x14ac:dyDescent="0.3">
      <c r="A405" s="960" t="s">
        <v>1895</v>
      </c>
      <c r="B405" s="963"/>
      <c r="C405" s="945" t="s">
        <v>3471</v>
      </c>
      <c r="D405" s="946">
        <f t="shared" ref="D405:K405" si="112">SUM(D406:D411)</f>
        <v>0</v>
      </c>
      <c r="E405" s="946">
        <f t="shared" si="112"/>
        <v>0</v>
      </c>
      <c r="F405" s="946">
        <f t="shared" si="112"/>
        <v>0</v>
      </c>
      <c r="G405" s="946">
        <f t="shared" si="112"/>
        <v>0</v>
      </c>
      <c r="H405" s="946">
        <f t="shared" si="112"/>
        <v>0</v>
      </c>
      <c r="I405" s="946">
        <f t="shared" si="112"/>
        <v>0</v>
      </c>
      <c r="J405" s="1151">
        <f t="shared" si="112"/>
        <v>0</v>
      </c>
      <c r="K405" s="1151">
        <f t="shared" si="112"/>
        <v>0</v>
      </c>
    </row>
    <row r="406" spans="1:11" hidden="1" x14ac:dyDescent="0.3">
      <c r="A406" s="987" t="s">
        <v>4574</v>
      </c>
      <c r="B406" s="963"/>
      <c r="C406" s="945" t="s">
        <v>2592</v>
      </c>
      <c r="D406" s="946">
        <f>VLOOKUP(A406,'NRHM-RCH Flexible Pool, NDCPs'!A272:Q1984,16,0)</f>
        <v>0</v>
      </c>
      <c r="E406" s="946">
        <f>VLOOKUP(A406,'NRHM-RCH Flexible Pool, NDCPs'!A272:Q1984,17,0)</f>
        <v>0</v>
      </c>
      <c r="F406" s="946"/>
      <c r="G406" s="946"/>
      <c r="H406" s="946"/>
      <c r="I406" s="946"/>
      <c r="J406" s="1152">
        <f t="shared" ref="J406:K411" si="113">+D406+F406+H406</f>
        <v>0</v>
      </c>
      <c r="K406" s="1152">
        <f t="shared" si="113"/>
        <v>0</v>
      </c>
    </row>
    <row r="407" spans="1:11" hidden="1" x14ac:dyDescent="0.3">
      <c r="A407" s="987" t="s">
        <v>4575</v>
      </c>
      <c r="B407" s="989"/>
      <c r="C407" s="945" t="s">
        <v>2594</v>
      </c>
      <c r="D407" s="946">
        <f>VLOOKUP(A407,'NRHM-RCH Flexible Pool, NDCPs'!A273:Q1985,16,0)</f>
        <v>0</v>
      </c>
      <c r="E407" s="946">
        <f>VLOOKUP(A407,'NRHM-RCH Flexible Pool, NDCPs'!A273:Q1985,17,0)</f>
        <v>0</v>
      </c>
      <c r="F407" s="946"/>
      <c r="G407" s="946"/>
      <c r="H407" s="946"/>
      <c r="I407" s="946"/>
      <c r="J407" s="1152">
        <f t="shared" si="113"/>
        <v>0</v>
      </c>
      <c r="K407" s="1152">
        <f t="shared" si="113"/>
        <v>0</v>
      </c>
    </row>
    <row r="408" spans="1:11" hidden="1" x14ac:dyDescent="0.3">
      <c r="A408" s="987" t="s">
        <v>4576</v>
      </c>
      <c r="B408" s="963"/>
      <c r="C408" s="945" t="s">
        <v>2596</v>
      </c>
      <c r="D408" s="946">
        <f>VLOOKUP(A408,'NRHM-RCH Flexible Pool, NDCPs'!A274:Q1986,16,0)</f>
        <v>0</v>
      </c>
      <c r="E408" s="946">
        <f>VLOOKUP(A408,'NRHM-RCH Flexible Pool, NDCPs'!A274:Q1986,17,0)</f>
        <v>0</v>
      </c>
      <c r="F408" s="946"/>
      <c r="G408" s="946"/>
      <c r="H408" s="946"/>
      <c r="I408" s="946"/>
      <c r="J408" s="1152">
        <f t="shared" si="113"/>
        <v>0</v>
      </c>
      <c r="K408" s="1152">
        <f t="shared" si="113"/>
        <v>0</v>
      </c>
    </row>
    <row r="409" spans="1:11" hidden="1" x14ac:dyDescent="0.3">
      <c r="A409" s="987" t="s">
        <v>4577</v>
      </c>
      <c r="B409" s="963"/>
      <c r="C409" s="945" t="s">
        <v>2598</v>
      </c>
      <c r="D409" s="946">
        <f>VLOOKUP(A409,'NRHM-RCH Flexible Pool, NDCPs'!A275:Q1987,16,0)</f>
        <v>0</v>
      </c>
      <c r="E409" s="946">
        <f>VLOOKUP(A409,'NRHM-RCH Flexible Pool, NDCPs'!A275:Q1987,17,0)</f>
        <v>0</v>
      </c>
      <c r="F409" s="946"/>
      <c r="G409" s="946"/>
      <c r="H409" s="946"/>
      <c r="I409" s="946"/>
      <c r="J409" s="1152">
        <f t="shared" si="113"/>
        <v>0</v>
      </c>
      <c r="K409" s="1152">
        <f t="shared" si="113"/>
        <v>0</v>
      </c>
    </row>
    <row r="410" spans="1:11" hidden="1" x14ac:dyDescent="0.3">
      <c r="A410" s="987" t="s">
        <v>4578</v>
      </c>
      <c r="B410" s="963"/>
      <c r="C410" s="945" t="s">
        <v>2600</v>
      </c>
      <c r="D410" s="946">
        <f>VLOOKUP(A410,'NRHM-RCH Flexible Pool, NDCPs'!A276:Q1988,16,0)</f>
        <v>0</v>
      </c>
      <c r="E410" s="946">
        <f>VLOOKUP(A410,'NRHM-RCH Flexible Pool, NDCPs'!A276:Q1988,17,0)</f>
        <v>0</v>
      </c>
      <c r="F410" s="946"/>
      <c r="G410" s="946"/>
      <c r="H410" s="946"/>
      <c r="I410" s="946"/>
      <c r="J410" s="1152">
        <f t="shared" si="113"/>
        <v>0</v>
      </c>
      <c r="K410" s="1152">
        <f t="shared" si="113"/>
        <v>0</v>
      </c>
    </row>
    <row r="411" spans="1:11" hidden="1" x14ac:dyDescent="0.3">
      <c r="A411" s="987" t="s">
        <v>4579</v>
      </c>
      <c r="B411" s="963"/>
      <c r="C411" s="945" t="s">
        <v>2389</v>
      </c>
      <c r="D411" s="946">
        <f>VLOOKUP(A411,'NRHM-RCH Flexible Pool, NDCPs'!A277:Q1989,16,0)</f>
        <v>0</v>
      </c>
      <c r="E411" s="946">
        <f>VLOOKUP(A411,'NRHM-RCH Flexible Pool, NDCPs'!A277:Q1989,17,0)</f>
        <v>0</v>
      </c>
      <c r="F411" s="946"/>
      <c r="G411" s="946"/>
      <c r="H411" s="946"/>
      <c r="I411" s="946"/>
      <c r="J411" s="1152">
        <f t="shared" si="113"/>
        <v>0</v>
      </c>
      <c r="K411" s="1152">
        <f t="shared" si="113"/>
        <v>0</v>
      </c>
    </row>
    <row r="412" spans="1:11" hidden="1" x14ac:dyDescent="0.3">
      <c r="A412" s="960" t="s">
        <v>3472</v>
      </c>
      <c r="B412" s="963"/>
      <c r="C412" s="945" t="s">
        <v>3473</v>
      </c>
      <c r="D412" s="946">
        <f t="shared" ref="D412:K412" si="114">SUM(D413:D414)</f>
        <v>0</v>
      </c>
      <c r="E412" s="946">
        <f t="shared" si="114"/>
        <v>0</v>
      </c>
      <c r="F412" s="946">
        <f t="shared" si="114"/>
        <v>0</v>
      </c>
      <c r="G412" s="946">
        <f t="shared" si="114"/>
        <v>0</v>
      </c>
      <c r="H412" s="946">
        <f t="shared" si="114"/>
        <v>0</v>
      </c>
      <c r="I412" s="946">
        <f t="shared" si="114"/>
        <v>0</v>
      </c>
      <c r="J412" s="1151">
        <f t="shared" si="114"/>
        <v>0</v>
      </c>
      <c r="K412" s="1151">
        <f t="shared" si="114"/>
        <v>0</v>
      </c>
    </row>
    <row r="413" spans="1:11" hidden="1" x14ac:dyDescent="0.3">
      <c r="A413" s="987" t="s">
        <v>4580</v>
      </c>
      <c r="B413" s="963"/>
      <c r="C413" s="945" t="s">
        <v>5147</v>
      </c>
      <c r="D413" s="946">
        <f>VLOOKUP(A413,'NRHM-RCH Flexible Pool, NDCPs'!A279:Q1991,16,0)</f>
        <v>0</v>
      </c>
      <c r="E413" s="946">
        <f>VLOOKUP(A413,'NRHM-RCH Flexible Pool, NDCPs'!A279:Q1991,17,0)</f>
        <v>0</v>
      </c>
      <c r="F413" s="946"/>
      <c r="G413" s="946"/>
      <c r="H413" s="946"/>
      <c r="I413" s="946"/>
      <c r="J413" s="1152">
        <f>+D413+F413+H413</f>
        <v>0</v>
      </c>
      <c r="K413" s="1152">
        <f>+E413+G413+I413</f>
        <v>0</v>
      </c>
    </row>
    <row r="414" spans="1:11" hidden="1" x14ac:dyDescent="0.3">
      <c r="A414" s="987" t="s">
        <v>4581</v>
      </c>
      <c r="B414" s="963"/>
      <c r="C414" s="945" t="s">
        <v>2389</v>
      </c>
      <c r="D414" s="946">
        <f>VLOOKUP(A414,'NRHM-RCH Flexible Pool, NDCPs'!A280:Q1992,16,0)</f>
        <v>0</v>
      </c>
      <c r="E414" s="946">
        <f>VLOOKUP(A414,'NRHM-RCH Flexible Pool, NDCPs'!A280:Q1992,17,0)</f>
        <v>0</v>
      </c>
      <c r="F414" s="946"/>
      <c r="G414" s="946"/>
      <c r="H414" s="946"/>
      <c r="I414" s="946"/>
      <c r="J414" s="1152">
        <f>+D414+F414+H414</f>
        <v>0</v>
      </c>
      <c r="K414" s="1152">
        <f>+E414+G414+I414</f>
        <v>0</v>
      </c>
    </row>
    <row r="415" spans="1:11" hidden="1" x14ac:dyDescent="0.3">
      <c r="A415" s="960" t="s">
        <v>3474</v>
      </c>
      <c r="B415" s="963"/>
      <c r="C415" s="945" t="s">
        <v>3475</v>
      </c>
      <c r="D415" s="946">
        <f t="shared" ref="D415:K415" si="115">SUM(D416:D418)</f>
        <v>0</v>
      </c>
      <c r="E415" s="946">
        <f t="shared" si="115"/>
        <v>0</v>
      </c>
      <c r="F415" s="946">
        <f t="shared" si="115"/>
        <v>0</v>
      </c>
      <c r="G415" s="946">
        <f t="shared" si="115"/>
        <v>0</v>
      </c>
      <c r="H415" s="946">
        <f t="shared" si="115"/>
        <v>0</v>
      </c>
      <c r="I415" s="946">
        <f t="shared" si="115"/>
        <v>0</v>
      </c>
      <c r="J415" s="1151">
        <f t="shared" si="115"/>
        <v>0</v>
      </c>
      <c r="K415" s="1151">
        <f t="shared" si="115"/>
        <v>0</v>
      </c>
    </row>
    <row r="416" spans="1:11" hidden="1" x14ac:dyDescent="0.3">
      <c r="A416" s="987" t="s">
        <v>4582</v>
      </c>
      <c r="B416" s="963"/>
      <c r="C416" s="990" t="s">
        <v>585</v>
      </c>
      <c r="D416" s="946">
        <f>VLOOKUP(A416,'NRHM-RCH Flexible Pool, NDCPs'!A282:Q1994,16,0)</f>
        <v>0</v>
      </c>
      <c r="E416" s="946">
        <f>VLOOKUP(A416,'NRHM-RCH Flexible Pool, NDCPs'!A282:Q1994,17,0)</f>
        <v>0</v>
      </c>
      <c r="F416" s="946"/>
      <c r="G416" s="946"/>
      <c r="H416" s="946"/>
      <c r="I416" s="946"/>
      <c r="J416" s="1152">
        <f t="shared" ref="J416:K418" si="116">+D416+F416+H416</f>
        <v>0</v>
      </c>
      <c r="K416" s="1152">
        <f t="shared" si="116"/>
        <v>0</v>
      </c>
    </row>
    <row r="417" spans="1:11" hidden="1" x14ac:dyDescent="0.3">
      <c r="A417" s="987" t="s">
        <v>4583</v>
      </c>
      <c r="B417" s="963"/>
      <c r="C417" s="990" t="s">
        <v>586</v>
      </c>
      <c r="D417" s="946">
        <f>VLOOKUP(A417,'NRHM-RCH Flexible Pool, NDCPs'!A283:Q1995,16,0)</f>
        <v>0</v>
      </c>
      <c r="E417" s="946">
        <f>VLOOKUP(A417,'NRHM-RCH Flexible Pool, NDCPs'!A283:Q1995,17,0)</f>
        <v>0</v>
      </c>
      <c r="F417" s="946"/>
      <c r="G417" s="946"/>
      <c r="H417" s="946"/>
      <c r="I417" s="946"/>
      <c r="J417" s="1152">
        <f t="shared" si="116"/>
        <v>0</v>
      </c>
      <c r="K417" s="1152">
        <f t="shared" si="116"/>
        <v>0</v>
      </c>
    </row>
    <row r="418" spans="1:11" hidden="1" x14ac:dyDescent="0.3">
      <c r="A418" s="987" t="s">
        <v>4584</v>
      </c>
      <c r="B418" s="963"/>
      <c r="C418" s="945" t="s">
        <v>2389</v>
      </c>
      <c r="D418" s="946">
        <f>VLOOKUP(A418,'NRHM-RCH Flexible Pool, NDCPs'!A284:Q1996,16,0)</f>
        <v>0</v>
      </c>
      <c r="E418" s="946">
        <f>VLOOKUP(A418,'NRHM-RCH Flexible Pool, NDCPs'!A284:Q1996,17,0)</f>
        <v>0</v>
      </c>
      <c r="F418" s="946"/>
      <c r="G418" s="946"/>
      <c r="H418" s="946"/>
      <c r="I418" s="946"/>
      <c r="J418" s="1152">
        <f t="shared" si="116"/>
        <v>0</v>
      </c>
      <c r="K418" s="1152">
        <f t="shared" si="116"/>
        <v>0</v>
      </c>
    </row>
    <row r="419" spans="1:11" hidden="1" x14ac:dyDescent="0.3">
      <c r="A419" s="960" t="s">
        <v>2578</v>
      </c>
      <c r="B419" s="963"/>
      <c r="C419" s="945" t="s">
        <v>2579</v>
      </c>
      <c r="D419" s="946">
        <f t="shared" ref="D419:K419" si="117">D420+D421</f>
        <v>0</v>
      </c>
      <c r="E419" s="946">
        <f t="shared" si="117"/>
        <v>0</v>
      </c>
      <c r="F419" s="946">
        <f t="shared" si="117"/>
        <v>0</v>
      </c>
      <c r="G419" s="946">
        <f t="shared" si="117"/>
        <v>0</v>
      </c>
      <c r="H419" s="946">
        <f t="shared" si="117"/>
        <v>0</v>
      </c>
      <c r="I419" s="946">
        <f t="shared" si="117"/>
        <v>0</v>
      </c>
      <c r="J419" s="1151">
        <f t="shared" si="117"/>
        <v>0</v>
      </c>
      <c r="K419" s="1151">
        <f t="shared" si="117"/>
        <v>0</v>
      </c>
    </row>
    <row r="420" spans="1:11" hidden="1" x14ac:dyDescent="0.3">
      <c r="A420" s="987" t="s">
        <v>4409</v>
      </c>
      <c r="B420" s="963"/>
      <c r="C420" s="945" t="s">
        <v>3276</v>
      </c>
      <c r="D420" s="946">
        <f>VLOOKUP(A420,'NRHM-RCH Flexible Pool, NDCPs'!A286:Q1998,16,0)</f>
        <v>0</v>
      </c>
      <c r="E420" s="946">
        <f>VLOOKUP(A420,'NRHM-RCH Flexible Pool, NDCPs'!A286:Q1998,17,0)</f>
        <v>0</v>
      </c>
      <c r="F420" s="946"/>
      <c r="G420" s="946"/>
      <c r="H420" s="946"/>
      <c r="I420" s="946"/>
      <c r="J420" s="1152">
        <f>+D420+F420+H420</f>
        <v>0</v>
      </c>
      <c r="K420" s="1152">
        <f>+E420+G420+I420</f>
        <v>0</v>
      </c>
    </row>
    <row r="421" spans="1:11" hidden="1" x14ac:dyDescent="0.3">
      <c r="A421" s="987" t="s">
        <v>4410</v>
      </c>
      <c r="B421" s="963"/>
      <c r="C421" s="945" t="s">
        <v>2389</v>
      </c>
      <c r="D421" s="946">
        <f>VLOOKUP(A421,'NRHM-RCH Flexible Pool, NDCPs'!A287:Q1999,16,0)</f>
        <v>0</v>
      </c>
      <c r="E421" s="946">
        <f>VLOOKUP(A421,'NRHM-RCH Flexible Pool, NDCPs'!A287:Q1999,17,0)</f>
        <v>0</v>
      </c>
      <c r="F421" s="946"/>
      <c r="G421" s="946"/>
      <c r="H421" s="946"/>
      <c r="I421" s="946"/>
      <c r="J421" s="1152">
        <f>+D421+F421+H421</f>
        <v>0</v>
      </c>
      <c r="K421" s="1152">
        <f>+E421+G421+I421</f>
        <v>0</v>
      </c>
    </row>
    <row r="422" spans="1:11" hidden="1" x14ac:dyDescent="0.3">
      <c r="A422" s="960" t="s">
        <v>1897</v>
      </c>
      <c r="B422" s="963"/>
      <c r="C422" s="945" t="s">
        <v>3476</v>
      </c>
      <c r="D422" s="946">
        <f t="shared" ref="D422:K422" si="118">SUM(D423:D427)</f>
        <v>0</v>
      </c>
      <c r="E422" s="946">
        <f t="shared" si="118"/>
        <v>0</v>
      </c>
      <c r="F422" s="946">
        <f t="shared" si="118"/>
        <v>0</v>
      </c>
      <c r="G422" s="946">
        <f t="shared" si="118"/>
        <v>0</v>
      </c>
      <c r="H422" s="946">
        <f t="shared" si="118"/>
        <v>0</v>
      </c>
      <c r="I422" s="946">
        <f t="shared" si="118"/>
        <v>0</v>
      </c>
      <c r="J422" s="1151">
        <f t="shared" si="118"/>
        <v>0</v>
      </c>
      <c r="K422" s="1151">
        <f t="shared" si="118"/>
        <v>0</v>
      </c>
    </row>
    <row r="423" spans="1:11" hidden="1" x14ac:dyDescent="0.3">
      <c r="A423" s="987" t="s">
        <v>4585</v>
      </c>
      <c r="B423" s="963"/>
      <c r="C423" s="951" t="s">
        <v>3477</v>
      </c>
      <c r="D423" s="946">
        <f>VLOOKUP(A423,'NRHM-RCH Flexible Pool, NDCPs'!A289:Q2001,16,0)</f>
        <v>0</v>
      </c>
      <c r="E423" s="946">
        <f>VLOOKUP(A423,'NRHM-RCH Flexible Pool, NDCPs'!A289:Q2001,17,0)</f>
        <v>0</v>
      </c>
      <c r="F423" s="946"/>
      <c r="G423" s="946"/>
      <c r="H423" s="946"/>
      <c r="I423" s="946"/>
      <c r="J423" s="1152">
        <f t="shared" ref="J423:K427" si="119">+D423+F423+H423</f>
        <v>0</v>
      </c>
      <c r="K423" s="1152">
        <f t="shared" si="119"/>
        <v>0</v>
      </c>
    </row>
    <row r="424" spans="1:11" hidden="1" x14ac:dyDescent="0.3">
      <c r="A424" s="987" t="s">
        <v>4587</v>
      </c>
      <c r="B424" s="963"/>
      <c r="C424" s="945" t="s">
        <v>4586</v>
      </c>
      <c r="D424" s="946">
        <f>VLOOKUP(A424,'NRHM-RCH Flexible Pool, NDCPs'!A290:Q2002,16,0)</f>
        <v>0</v>
      </c>
      <c r="E424" s="946">
        <f>VLOOKUP(A424,'NRHM-RCH Flexible Pool, NDCPs'!A290:Q2002,17,0)</f>
        <v>0</v>
      </c>
      <c r="F424" s="946"/>
      <c r="G424" s="946"/>
      <c r="H424" s="946"/>
      <c r="I424" s="946"/>
      <c r="J424" s="1152">
        <f t="shared" si="119"/>
        <v>0</v>
      </c>
      <c r="K424" s="1152">
        <f t="shared" si="119"/>
        <v>0</v>
      </c>
    </row>
    <row r="425" spans="1:11" hidden="1" x14ac:dyDescent="0.3">
      <c r="A425" s="987" t="s">
        <v>4588</v>
      </c>
      <c r="B425" s="963"/>
      <c r="C425" s="945" t="s">
        <v>5148</v>
      </c>
      <c r="D425" s="946">
        <f>VLOOKUP(A425,'NRHM-RCH Flexible Pool, NDCPs'!A80:Q1793,16,0)</f>
        <v>0</v>
      </c>
      <c r="E425" s="946">
        <f>VLOOKUP(A425,'NRHM-RCH Flexible Pool, NDCPs'!A80:Q1793,17,0)</f>
        <v>0</v>
      </c>
      <c r="F425" s="946"/>
      <c r="G425" s="946"/>
      <c r="H425" s="946"/>
      <c r="I425" s="946"/>
      <c r="J425" s="1152">
        <f t="shared" si="119"/>
        <v>0</v>
      </c>
      <c r="K425" s="1152">
        <f t="shared" si="119"/>
        <v>0</v>
      </c>
    </row>
    <row r="426" spans="1:11" hidden="1" x14ac:dyDescent="0.3">
      <c r="A426" s="987" t="s">
        <v>4589</v>
      </c>
      <c r="B426" s="963"/>
      <c r="C426" s="945" t="s">
        <v>2333</v>
      </c>
      <c r="D426" s="946">
        <f>VLOOKUP(A426,'NRHM-RCH Flexible Pool, NDCPs'!A292:Q2004,16,0)</f>
        <v>0</v>
      </c>
      <c r="E426" s="946">
        <f>VLOOKUP(A426,'NRHM-RCH Flexible Pool, NDCPs'!A292:Q2004,17,0)</f>
        <v>0</v>
      </c>
      <c r="F426" s="946"/>
      <c r="G426" s="946"/>
      <c r="H426" s="946"/>
      <c r="I426" s="946"/>
      <c r="J426" s="1152">
        <f t="shared" si="119"/>
        <v>0</v>
      </c>
      <c r="K426" s="1152">
        <f t="shared" si="119"/>
        <v>0</v>
      </c>
    </row>
    <row r="427" spans="1:11" hidden="1" x14ac:dyDescent="0.3">
      <c r="A427" s="987" t="s">
        <v>4590</v>
      </c>
      <c r="B427" s="963"/>
      <c r="C427" s="945" t="s">
        <v>2389</v>
      </c>
      <c r="D427" s="946">
        <f>VLOOKUP(A427,'NRHM-RCH Flexible Pool, NDCPs'!A293:Q2005,16,0)</f>
        <v>0</v>
      </c>
      <c r="E427" s="946">
        <f>VLOOKUP(A427,'NRHM-RCH Flexible Pool, NDCPs'!A293:Q2005,17,0)</f>
        <v>0</v>
      </c>
      <c r="F427" s="946"/>
      <c r="G427" s="946"/>
      <c r="H427" s="946"/>
      <c r="I427" s="946"/>
      <c r="J427" s="1152">
        <f t="shared" si="119"/>
        <v>0</v>
      </c>
      <c r="K427" s="1152">
        <f t="shared" si="119"/>
        <v>0</v>
      </c>
    </row>
    <row r="428" spans="1:11" hidden="1" x14ac:dyDescent="0.3">
      <c r="A428" s="960" t="s">
        <v>1898</v>
      </c>
      <c r="B428" s="963"/>
      <c r="C428" s="945" t="s">
        <v>3478</v>
      </c>
      <c r="D428" s="946">
        <f t="shared" ref="D428:K428" si="120">SUM(D429:D430)</f>
        <v>0</v>
      </c>
      <c r="E428" s="946">
        <f t="shared" si="120"/>
        <v>0</v>
      </c>
      <c r="F428" s="946">
        <f t="shared" si="120"/>
        <v>0</v>
      </c>
      <c r="G428" s="946">
        <f t="shared" si="120"/>
        <v>0</v>
      </c>
      <c r="H428" s="946">
        <f t="shared" si="120"/>
        <v>0</v>
      </c>
      <c r="I428" s="946">
        <f t="shared" si="120"/>
        <v>0</v>
      </c>
      <c r="J428" s="1151">
        <f t="shared" si="120"/>
        <v>0</v>
      </c>
      <c r="K428" s="1151">
        <f t="shared" si="120"/>
        <v>0</v>
      </c>
    </row>
    <row r="429" spans="1:11" hidden="1" x14ac:dyDescent="0.3">
      <c r="A429" s="987" t="s">
        <v>4591</v>
      </c>
      <c r="B429" s="963"/>
      <c r="C429" s="991"/>
      <c r="D429" s="946">
        <f>VLOOKUP(A429,'NRHM-RCH Flexible Pool, NDCPs'!A295:Q2007,16,0)</f>
        <v>0</v>
      </c>
      <c r="E429" s="946">
        <f>VLOOKUP(A429,'NRHM-RCH Flexible Pool, NDCPs'!A295:Q2007,17,0)</f>
        <v>0</v>
      </c>
      <c r="F429" s="946"/>
      <c r="G429" s="946"/>
      <c r="H429" s="946"/>
      <c r="I429" s="946"/>
      <c r="J429" s="1152">
        <f>+D429+F429+H429</f>
        <v>0</v>
      </c>
      <c r="K429" s="1152">
        <f>+E429+G429+I429</f>
        <v>0</v>
      </c>
    </row>
    <row r="430" spans="1:11" hidden="1" x14ac:dyDescent="0.3">
      <c r="A430" s="987" t="s">
        <v>4592</v>
      </c>
      <c r="B430" s="963"/>
      <c r="C430" s="991"/>
      <c r="D430" s="946">
        <f>VLOOKUP(A430,'NRHM-RCH Flexible Pool, NDCPs'!A296:Q2008,16,0)</f>
        <v>0</v>
      </c>
      <c r="E430" s="946">
        <f>VLOOKUP(A430,'NRHM-RCH Flexible Pool, NDCPs'!A296:Q2008,17,0)</f>
        <v>0</v>
      </c>
      <c r="F430" s="946"/>
      <c r="G430" s="946"/>
      <c r="H430" s="946"/>
      <c r="I430" s="946"/>
      <c r="J430" s="1152">
        <f>+D430+F430+H430</f>
        <v>0</v>
      </c>
      <c r="K430" s="1152">
        <f>+E430+G430+I430</f>
        <v>0</v>
      </c>
    </row>
    <row r="431" spans="1:11" ht="30" hidden="1" x14ac:dyDescent="0.3">
      <c r="A431" s="960" t="s">
        <v>1893</v>
      </c>
      <c r="B431" s="963"/>
      <c r="C431" s="945" t="s">
        <v>3479</v>
      </c>
      <c r="D431" s="946">
        <f t="shared" ref="D431:K431" si="121">SUM(D432:D433)</f>
        <v>0</v>
      </c>
      <c r="E431" s="946">
        <f t="shared" si="121"/>
        <v>0</v>
      </c>
      <c r="F431" s="946">
        <f t="shared" si="121"/>
        <v>0</v>
      </c>
      <c r="G431" s="946">
        <f t="shared" si="121"/>
        <v>0</v>
      </c>
      <c r="H431" s="946">
        <f t="shared" si="121"/>
        <v>0</v>
      </c>
      <c r="I431" s="946">
        <f t="shared" si="121"/>
        <v>0</v>
      </c>
      <c r="J431" s="1151">
        <f t="shared" si="121"/>
        <v>0</v>
      </c>
      <c r="K431" s="1151">
        <f t="shared" si="121"/>
        <v>0</v>
      </c>
    </row>
    <row r="432" spans="1:11" hidden="1" x14ac:dyDescent="0.3">
      <c r="A432" s="987" t="s">
        <v>4594</v>
      </c>
      <c r="B432" s="963"/>
      <c r="C432" s="992" t="s">
        <v>4593</v>
      </c>
      <c r="D432" s="946">
        <f>VLOOKUP(A432,'NRHM-RCH Flexible Pool, NDCPs'!A298:Q2010,16,0)</f>
        <v>0</v>
      </c>
      <c r="E432" s="946">
        <f>VLOOKUP(A432,'NRHM-RCH Flexible Pool, NDCPs'!A298:Q2010,17,0)</f>
        <v>0</v>
      </c>
      <c r="F432" s="946"/>
      <c r="G432" s="946"/>
      <c r="H432" s="946"/>
      <c r="I432" s="946"/>
      <c r="J432" s="1152">
        <f>+D432+F432+H432</f>
        <v>0</v>
      </c>
      <c r="K432" s="1152">
        <f>+E432+G432+I432</f>
        <v>0</v>
      </c>
    </row>
    <row r="433" spans="1:11" hidden="1" x14ac:dyDescent="0.3">
      <c r="A433" s="987" t="s">
        <v>4595</v>
      </c>
      <c r="B433" s="963"/>
      <c r="C433" s="992" t="s">
        <v>4596</v>
      </c>
      <c r="D433" s="946">
        <f>VLOOKUP(A433,'NRHM-RCH Flexible Pool, NDCPs'!A299:Q2011,16,0)</f>
        <v>0</v>
      </c>
      <c r="E433" s="946">
        <f>VLOOKUP(A433,'NRHM-RCH Flexible Pool, NDCPs'!A299:Q2011,17,0)</f>
        <v>0</v>
      </c>
      <c r="F433" s="946"/>
      <c r="G433" s="946"/>
      <c r="H433" s="946"/>
      <c r="I433" s="946"/>
      <c r="J433" s="1152">
        <f>+D433+F433+H433</f>
        <v>0</v>
      </c>
      <c r="K433" s="1152">
        <f>+E433+G433+I433</f>
        <v>0</v>
      </c>
    </row>
    <row r="434" spans="1:11" hidden="1" x14ac:dyDescent="0.3">
      <c r="A434" s="960" t="s">
        <v>1896</v>
      </c>
      <c r="B434" s="963"/>
      <c r="C434" s="945" t="s">
        <v>3480</v>
      </c>
      <c r="D434" s="946">
        <f t="shared" ref="D434:K434" si="122">SUM(D435:D436)</f>
        <v>0</v>
      </c>
      <c r="E434" s="946">
        <f t="shared" si="122"/>
        <v>0</v>
      </c>
      <c r="F434" s="946">
        <f t="shared" si="122"/>
        <v>0</v>
      </c>
      <c r="G434" s="946">
        <f t="shared" si="122"/>
        <v>0</v>
      </c>
      <c r="H434" s="946">
        <f t="shared" si="122"/>
        <v>0</v>
      </c>
      <c r="I434" s="946">
        <f t="shared" si="122"/>
        <v>0</v>
      </c>
      <c r="J434" s="1151">
        <f t="shared" si="122"/>
        <v>0</v>
      </c>
      <c r="K434" s="1151">
        <f t="shared" si="122"/>
        <v>0</v>
      </c>
    </row>
    <row r="435" spans="1:11" hidden="1" x14ac:dyDescent="0.3">
      <c r="A435" s="987" t="s">
        <v>4411</v>
      </c>
      <c r="B435" s="963"/>
      <c r="C435" s="945" t="s">
        <v>3857</v>
      </c>
      <c r="D435" s="946">
        <f>VLOOKUP(A435,'NRHM-RCH Flexible Pool, NDCPs'!A301:Q2013,16,0)</f>
        <v>0</v>
      </c>
      <c r="E435" s="946">
        <f>VLOOKUP(A435,'NRHM-RCH Flexible Pool, NDCPs'!A301:Q2013,17,0)</f>
        <v>0</v>
      </c>
      <c r="F435" s="946"/>
      <c r="G435" s="946"/>
      <c r="H435" s="946"/>
      <c r="I435" s="946"/>
      <c r="J435" s="1152">
        <f>+D435+F435+H435</f>
        <v>0</v>
      </c>
      <c r="K435" s="1152">
        <f>+E435+G435+I435</f>
        <v>0</v>
      </c>
    </row>
    <row r="436" spans="1:11" hidden="1" x14ac:dyDescent="0.3">
      <c r="A436" s="987" t="s">
        <v>4597</v>
      </c>
      <c r="B436" s="963"/>
      <c r="C436" s="945" t="s">
        <v>2389</v>
      </c>
      <c r="D436" s="946">
        <f>VLOOKUP(A436,'NRHM-RCH Flexible Pool, NDCPs'!A302:Q2014,16,0)</f>
        <v>0</v>
      </c>
      <c r="E436" s="946">
        <f>VLOOKUP(A436,'NRHM-RCH Flexible Pool, NDCPs'!A302:Q2014,17,0)</f>
        <v>0</v>
      </c>
      <c r="F436" s="946"/>
      <c r="G436" s="946"/>
      <c r="H436" s="946"/>
      <c r="I436" s="946"/>
      <c r="J436" s="1152">
        <f>+D436+F436+H436</f>
        <v>0</v>
      </c>
      <c r="K436" s="1152">
        <f>+E436+G436+I436</f>
        <v>0</v>
      </c>
    </row>
    <row r="437" spans="1:11" hidden="1" x14ac:dyDescent="0.3">
      <c r="A437" s="960" t="s">
        <v>2580</v>
      </c>
      <c r="B437" s="963"/>
      <c r="C437" s="945" t="s">
        <v>3482</v>
      </c>
      <c r="D437" s="946">
        <f t="shared" ref="D437:K437" si="123">SUM(D438:D439)</f>
        <v>0</v>
      </c>
      <c r="E437" s="946">
        <f t="shared" si="123"/>
        <v>0</v>
      </c>
      <c r="F437" s="946">
        <f t="shared" si="123"/>
        <v>0</v>
      </c>
      <c r="G437" s="946">
        <f t="shared" si="123"/>
        <v>0</v>
      </c>
      <c r="H437" s="946">
        <f t="shared" si="123"/>
        <v>0</v>
      </c>
      <c r="I437" s="946">
        <f t="shared" si="123"/>
        <v>0</v>
      </c>
      <c r="J437" s="1151">
        <f t="shared" si="123"/>
        <v>0</v>
      </c>
      <c r="K437" s="1151">
        <f t="shared" si="123"/>
        <v>0</v>
      </c>
    </row>
    <row r="438" spans="1:11" hidden="1" x14ac:dyDescent="0.3">
      <c r="A438" s="987" t="s">
        <v>4598</v>
      </c>
      <c r="B438" s="963"/>
      <c r="C438" s="951" t="s">
        <v>5149</v>
      </c>
      <c r="D438" s="946">
        <f>VLOOKUP(A438,'NRHM-RCH Flexible Pool, NDCPs'!A304:Q2016,16,0)</f>
        <v>0</v>
      </c>
      <c r="E438" s="946">
        <f>VLOOKUP(A438,'NRHM-RCH Flexible Pool, NDCPs'!A304:Q2016,17,0)</f>
        <v>0</v>
      </c>
      <c r="F438" s="946"/>
      <c r="G438" s="946"/>
      <c r="H438" s="946"/>
      <c r="I438" s="946"/>
      <c r="J438" s="1152">
        <f>+D438+F438+H438</f>
        <v>0</v>
      </c>
      <c r="K438" s="1152">
        <f>+E438+G438+I438</f>
        <v>0</v>
      </c>
    </row>
    <row r="439" spans="1:11" hidden="1" x14ac:dyDescent="0.3">
      <c r="A439" s="987" t="s">
        <v>4599</v>
      </c>
      <c r="B439" s="963"/>
      <c r="C439" s="951" t="s">
        <v>5150</v>
      </c>
      <c r="D439" s="946">
        <f>VLOOKUP(A439,'NRHM-RCH Flexible Pool, NDCPs'!A305:Q2017,16,0)</f>
        <v>0</v>
      </c>
      <c r="E439" s="946">
        <f>VLOOKUP(A439,'NRHM-RCH Flexible Pool, NDCPs'!A305:Q2017,17,0)</f>
        <v>0</v>
      </c>
      <c r="F439" s="946"/>
      <c r="G439" s="946"/>
      <c r="H439" s="946"/>
      <c r="I439" s="946"/>
      <c r="J439" s="1152">
        <f>+D439+F439+H439</f>
        <v>0</v>
      </c>
      <c r="K439" s="1152">
        <f>+E439+G439+I439</f>
        <v>0</v>
      </c>
    </row>
    <row r="440" spans="1:11" hidden="1" x14ac:dyDescent="0.3">
      <c r="A440" s="960" t="s">
        <v>3483</v>
      </c>
      <c r="B440" s="963"/>
      <c r="C440" s="945" t="s">
        <v>3484</v>
      </c>
      <c r="D440" s="946">
        <f t="shared" ref="D440:K440" si="124">SUM(D441:D442)</f>
        <v>0</v>
      </c>
      <c r="E440" s="946">
        <f t="shared" si="124"/>
        <v>0</v>
      </c>
      <c r="F440" s="946">
        <f t="shared" si="124"/>
        <v>0</v>
      </c>
      <c r="G440" s="946">
        <f t="shared" si="124"/>
        <v>0</v>
      </c>
      <c r="H440" s="946">
        <f t="shared" si="124"/>
        <v>0</v>
      </c>
      <c r="I440" s="946">
        <f t="shared" si="124"/>
        <v>0</v>
      </c>
      <c r="J440" s="1151">
        <f t="shared" si="124"/>
        <v>0</v>
      </c>
      <c r="K440" s="1151">
        <f t="shared" si="124"/>
        <v>0</v>
      </c>
    </row>
    <row r="441" spans="1:11" hidden="1" x14ac:dyDescent="0.3">
      <c r="A441" s="987" t="s">
        <v>4600</v>
      </c>
      <c r="B441" s="963"/>
      <c r="C441" s="945" t="s">
        <v>2452</v>
      </c>
      <c r="D441" s="946">
        <f>VLOOKUP(A441,'NRHM-RCH Flexible Pool, NDCPs'!A307:Q2019,16,0)</f>
        <v>0</v>
      </c>
      <c r="E441" s="946">
        <f>VLOOKUP(A441,'NRHM-RCH Flexible Pool, NDCPs'!A307:Q2019,17,0)</f>
        <v>0</v>
      </c>
      <c r="F441" s="946"/>
      <c r="G441" s="946"/>
      <c r="H441" s="946"/>
      <c r="I441" s="946"/>
      <c r="J441" s="1152">
        <f>+D441+F441+H441</f>
        <v>0</v>
      </c>
      <c r="K441" s="1152">
        <f>+E441+G441+I441</f>
        <v>0</v>
      </c>
    </row>
    <row r="442" spans="1:11" hidden="1" x14ac:dyDescent="0.3">
      <c r="A442" s="987" t="s">
        <v>4601</v>
      </c>
      <c r="B442" s="963"/>
      <c r="C442" s="945" t="s">
        <v>2389</v>
      </c>
      <c r="D442" s="946">
        <f>VLOOKUP(A442,'NRHM-RCH Flexible Pool, NDCPs'!A308:Q2020,16,0)</f>
        <v>0</v>
      </c>
      <c r="E442" s="946">
        <f>VLOOKUP(A442,'NRHM-RCH Flexible Pool, NDCPs'!A308:Q2020,17,0)</f>
        <v>0</v>
      </c>
      <c r="F442" s="946"/>
      <c r="G442" s="946"/>
      <c r="H442" s="946"/>
      <c r="I442" s="946"/>
      <c r="J442" s="1152">
        <f>+D442+F442+H442</f>
        <v>0</v>
      </c>
      <c r="K442" s="1152">
        <f>+E442+G442+I442</f>
        <v>0</v>
      </c>
    </row>
    <row r="443" spans="1:11" hidden="1" x14ac:dyDescent="0.3">
      <c r="A443" s="960" t="s">
        <v>3485</v>
      </c>
      <c r="B443" s="963"/>
      <c r="C443" s="945" t="s">
        <v>3486</v>
      </c>
      <c r="D443" s="946">
        <f t="shared" ref="D443:K443" si="125">D444+D445</f>
        <v>0</v>
      </c>
      <c r="E443" s="946">
        <f t="shared" si="125"/>
        <v>0</v>
      </c>
      <c r="F443" s="946">
        <f t="shared" si="125"/>
        <v>0</v>
      </c>
      <c r="G443" s="946">
        <f t="shared" si="125"/>
        <v>0</v>
      </c>
      <c r="H443" s="946">
        <f t="shared" si="125"/>
        <v>0</v>
      </c>
      <c r="I443" s="946">
        <f t="shared" si="125"/>
        <v>0</v>
      </c>
      <c r="J443" s="1151">
        <f t="shared" si="125"/>
        <v>0</v>
      </c>
      <c r="K443" s="1151">
        <f t="shared" si="125"/>
        <v>0</v>
      </c>
    </row>
    <row r="444" spans="1:11" hidden="1" x14ac:dyDescent="0.3">
      <c r="A444" s="987" t="s">
        <v>4602</v>
      </c>
      <c r="B444" s="963"/>
      <c r="C444" s="945" t="s">
        <v>628</v>
      </c>
      <c r="D444" s="946">
        <f>VLOOKUP(A444,'NRHM-RCH Flexible Pool, NDCPs'!A310:Q2022,16,0)</f>
        <v>0</v>
      </c>
      <c r="E444" s="946">
        <f>VLOOKUP(A444,'NRHM-RCH Flexible Pool, NDCPs'!A310:Q2022,17,0)</f>
        <v>0</v>
      </c>
      <c r="F444" s="946"/>
      <c r="G444" s="946"/>
      <c r="H444" s="946"/>
      <c r="I444" s="946"/>
      <c r="J444" s="1152">
        <f>+D444+F444+H444</f>
        <v>0</v>
      </c>
      <c r="K444" s="1152">
        <f>+E444+G444+I444</f>
        <v>0</v>
      </c>
    </row>
    <row r="445" spans="1:11" hidden="1" x14ac:dyDescent="0.3">
      <c r="A445" s="987" t="s">
        <v>4603</v>
      </c>
      <c r="B445" s="963"/>
      <c r="C445" s="945" t="s">
        <v>2389</v>
      </c>
      <c r="D445" s="946">
        <f>VLOOKUP(A445,'NRHM-RCH Flexible Pool, NDCPs'!A311:Q2023,16,0)</f>
        <v>0</v>
      </c>
      <c r="E445" s="946">
        <f>VLOOKUP(A445,'NRHM-RCH Flexible Pool, NDCPs'!A311:Q2023,17,0)</f>
        <v>0</v>
      </c>
      <c r="F445" s="946"/>
      <c r="G445" s="946"/>
      <c r="H445" s="946"/>
      <c r="I445" s="946"/>
      <c r="J445" s="1152">
        <f>+D445+F445+H445</f>
        <v>0</v>
      </c>
      <c r="K445" s="1152">
        <f>+E445+G445+I445</f>
        <v>0</v>
      </c>
    </row>
    <row r="446" spans="1:11" ht="30" hidden="1" x14ac:dyDescent="0.3">
      <c r="A446" s="960" t="s">
        <v>3487</v>
      </c>
      <c r="B446" s="963"/>
      <c r="C446" s="945" t="s">
        <v>3488</v>
      </c>
      <c r="D446" s="946">
        <f t="shared" ref="D446:K446" si="126">D447+D448</f>
        <v>0</v>
      </c>
      <c r="E446" s="946">
        <f t="shared" si="126"/>
        <v>0</v>
      </c>
      <c r="F446" s="946">
        <f t="shared" si="126"/>
        <v>0</v>
      </c>
      <c r="G446" s="946">
        <f t="shared" si="126"/>
        <v>0</v>
      </c>
      <c r="H446" s="946">
        <f t="shared" si="126"/>
        <v>0</v>
      </c>
      <c r="I446" s="946">
        <f t="shared" si="126"/>
        <v>0</v>
      </c>
      <c r="J446" s="1151">
        <f t="shared" si="126"/>
        <v>0</v>
      </c>
      <c r="K446" s="1151">
        <f t="shared" si="126"/>
        <v>0</v>
      </c>
    </row>
    <row r="447" spans="1:11" hidden="1" x14ac:dyDescent="0.3">
      <c r="A447" s="987" t="s">
        <v>4604</v>
      </c>
      <c r="B447" s="963"/>
      <c r="C447" s="945" t="s">
        <v>701</v>
      </c>
      <c r="D447" s="946">
        <f>VLOOKUP(A447,'NRHM-RCH Flexible Pool, NDCPs'!A313:Q2025,16,0)</f>
        <v>0</v>
      </c>
      <c r="E447" s="946">
        <f>VLOOKUP(A447,'NRHM-RCH Flexible Pool, NDCPs'!A313:Q2025,17,0)</f>
        <v>0</v>
      </c>
      <c r="F447" s="946"/>
      <c r="G447" s="946"/>
      <c r="H447" s="946"/>
      <c r="I447" s="946"/>
      <c r="J447" s="1152">
        <f>+D447+F447+H447</f>
        <v>0</v>
      </c>
      <c r="K447" s="1152">
        <f>+E447+G447+I447</f>
        <v>0</v>
      </c>
    </row>
    <row r="448" spans="1:11" hidden="1" x14ac:dyDescent="0.3">
      <c r="A448" s="987" t="s">
        <v>4605</v>
      </c>
      <c r="B448" s="963"/>
      <c r="C448" s="945" t="s">
        <v>2389</v>
      </c>
      <c r="D448" s="946">
        <f>VLOOKUP(A448,'NRHM-RCH Flexible Pool, NDCPs'!A314:Q2026,16,0)</f>
        <v>0</v>
      </c>
      <c r="E448" s="946">
        <f>VLOOKUP(A448,'NRHM-RCH Flexible Pool, NDCPs'!A314:Q2026,17,0)</f>
        <v>0</v>
      </c>
      <c r="F448" s="946"/>
      <c r="G448" s="946"/>
      <c r="H448" s="946"/>
      <c r="I448" s="946"/>
      <c r="J448" s="1152">
        <f>+D448+F448+H448</f>
        <v>0</v>
      </c>
      <c r="K448" s="1152">
        <f>+E448+G448+I448</f>
        <v>0</v>
      </c>
    </row>
    <row r="449" spans="1:11" hidden="1" x14ac:dyDescent="0.3">
      <c r="A449" s="960" t="s">
        <v>3490</v>
      </c>
      <c r="B449" s="963"/>
      <c r="C449" s="945" t="s">
        <v>3491</v>
      </c>
      <c r="D449" s="946">
        <f t="shared" ref="D449:K449" si="127">SUM(D450:D451)</f>
        <v>0</v>
      </c>
      <c r="E449" s="946">
        <f t="shared" si="127"/>
        <v>0</v>
      </c>
      <c r="F449" s="946">
        <f t="shared" si="127"/>
        <v>0</v>
      </c>
      <c r="G449" s="946">
        <f t="shared" si="127"/>
        <v>0</v>
      </c>
      <c r="H449" s="946">
        <f t="shared" si="127"/>
        <v>0</v>
      </c>
      <c r="I449" s="946">
        <f t="shared" si="127"/>
        <v>0</v>
      </c>
      <c r="J449" s="1151">
        <f t="shared" si="127"/>
        <v>0</v>
      </c>
      <c r="K449" s="1151">
        <f t="shared" si="127"/>
        <v>0</v>
      </c>
    </row>
    <row r="450" spans="1:11" ht="30" hidden="1" x14ac:dyDescent="0.3">
      <c r="A450" s="987" t="s">
        <v>4606</v>
      </c>
      <c r="B450" s="963"/>
      <c r="C450" s="992" t="s">
        <v>3492</v>
      </c>
      <c r="D450" s="946">
        <f>VLOOKUP(A450,'NRHM-RCH Flexible Pool, NDCPs'!A316:Q2028,16,0)</f>
        <v>0</v>
      </c>
      <c r="E450" s="946">
        <f>VLOOKUP(A450,'NRHM-RCH Flexible Pool, NDCPs'!A316:Q2028,17,0)</f>
        <v>0</v>
      </c>
      <c r="F450" s="946"/>
      <c r="G450" s="946"/>
      <c r="H450" s="946"/>
      <c r="I450" s="946"/>
      <c r="J450" s="1152">
        <f>+D450+F450+H450</f>
        <v>0</v>
      </c>
      <c r="K450" s="1152">
        <f>+E450+G450+I450</f>
        <v>0</v>
      </c>
    </row>
    <row r="451" spans="1:11" hidden="1" x14ac:dyDescent="0.3">
      <c r="A451" s="987" t="s">
        <v>4607</v>
      </c>
      <c r="B451" s="963"/>
      <c r="C451" s="945" t="s">
        <v>2389</v>
      </c>
      <c r="D451" s="946">
        <f>VLOOKUP(A451,'NRHM-RCH Flexible Pool, NDCPs'!A317:Q2029,16,0)</f>
        <v>0</v>
      </c>
      <c r="E451" s="946">
        <f>VLOOKUP(A451,'NRHM-RCH Flexible Pool, NDCPs'!A317:Q2029,17,0)</f>
        <v>0</v>
      </c>
      <c r="F451" s="946"/>
      <c r="G451" s="946"/>
      <c r="H451" s="946"/>
      <c r="I451" s="946"/>
      <c r="J451" s="1152">
        <f>+D451+F451+H451</f>
        <v>0</v>
      </c>
      <c r="K451" s="1152">
        <f>+E451+G451+I451</f>
        <v>0</v>
      </c>
    </row>
    <row r="452" spans="1:11" hidden="1" x14ac:dyDescent="0.3">
      <c r="A452" s="960" t="s">
        <v>2582</v>
      </c>
      <c r="B452" s="963"/>
      <c r="C452" s="945" t="s">
        <v>2583</v>
      </c>
      <c r="D452" s="946">
        <f t="shared" ref="D452:K452" si="128">SUM(D453:D454)</f>
        <v>0</v>
      </c>
      <c r="E452" s="946">
        <f t="shared" si="128"/>
        <v>0</v>
      </c>
      <c r="F452" s="946">
        <f t="shared" si="128"/>
        <v>0</v>
      </c>
      <c r="G452" s="946">
        <f t="shared" si="128"/>
        <v>0</v>
      </c>
      <c r="H452" s="946">
        <f t="shared" si="128"/>
        <v>0</v>
      </c>
      <c r="I452" s="946">
        <f t="shared" si="128"/>
        <v>0</v>
      </c>
      <c r="J452" s="1151">
        <f t="shared" si="128"/>
        <v>0</v>
      </c>
      <c r="K452" s="1151">
        <f t="shared" si="128"/>
        <v>0</v>
      </c>
    </row>
    <row r="453" spans="1:11" hidden="1" x14ac:dyDescent="0.3">
      <c r="A453" s="987" t="s">
        <v>4608</v>
      </c>
      <c r="B453" s="963"/>
      <c r="C453" s="992" t="s">
        <v>5151</v>
      </c>
      <c r="D453" s="946">
        <f>VLOOKUP(A453,'NRHM-RCH Flexible Pool, NDCPs'!A319:Q2031,16,0)</f>
        <v>0</v>
      </c>
      <c r="E453" s="946">
        <f>VLOOKUP(A453,'NRHM-RCH Flexible Pool, NDCPs'!A319:Q2031,17,0)</f>
        <v>0</v>
      </c>
      <c r="F453" s="946"/>
      <c r="G453" s="946"/>
      <c r="H453" s="946"/>
      <c r="I453" s="946"/>
      <c r="J453" s="1152">
        <f>+D453+F453+H453</f>
        <v>0</v>
      </c>
      <c r="K453" s="1152">
        <f>+E453+G453+I453</f>
        <v>0</v>
      </c>
    </row>
    <row r="454" spans="1:11" hidden="1" x14ac:dyDescent="0.3">
      <c r="A454" s="987" t="s">
        <v>4609</v>
      </c>
      <c r="B454" s="993"/>
      <c r="C454" s="945" t="s">
        <v>2389</v>
      </c>
      <c r="D454" s="946">
        <f>VLOOKUP(A454,'NRHM-RCH Flexible Pool, NDCPs'!A320:Q2032,16,0)</f>
        <v>0</v>
      </c>
      <c r="E454" s="946">
        <f>VLOOKUP(A454,'NRHM-RCH Flexible Pool, NDCPs'!A320:Q2032,17,0)</f>
        <v>0</v>
      </c>
      <c r="F454" s="946"/>
      <c r="G454" s="946"/>
      <c r="H454" s="946"/>
      <c r="I454" s="946"/>
      <c r="J454" s="1152">
        <f>+D454+F454+H454</f>
        <v>0</v>
      </c>
      <c r="K454" s="1152">
        <f>+E454+G454+I454</f>
        <v>0</v>
      </c>
    </row>
    <row r="455" spans="1:11" hidden="1" x14ac:dyDescent="0.3">
      <c r="A455" s="960" t="s">
        <v>3494</v>
      </c>
      <c r="B455" s="963"/>
      <c r="C455" s="945" t="s">
        <v>3495</v>
      </c>
      <c r="D455" s="946">
        <f t="shared" ref="D455:K455" si="129">D456</f>
        <v>0</v>
      </c>
      <c r="E455" s="946">
        <f t="shared" si="129"/>
        <v>0</v>
      </c>
      <c r="F455" s="946">
        <f t="shared" si="129"/>
        <v>0</v>
      </c>
      <c r="G455" s="946">
        <f t="shared" si="129"/>
        <v>0</v>
      </c>
      <c r="H455" s="946">
        <f t="shared" si="129"/>
        <v>0</v>
      </c>
      <c r="I455" s="946">
        <f t="shared" si="129"/>
        <v>0</v>
      </c>
      <c r="J455" s="1151">
        <f t="shared" si="129"/>
        <v>0</v>
      </c>
      <c r="K455" s="1151">
        <f t="shared" si="129"/>
        <v>0</v>
      </c>
    </row>
    <row r="456" spans="1:11" hidden="1" x14ac:dyDescent="0.3">
      <c r="A456" s="987" t="s">
        <v>4610</v>
      </c>
      <c r="B456" s="963"/>
      <c r="C456" s="992" t="s">
        <v>628</v>
      </c>
      <c r="D456" s="946">
        <f>VLOOKUP(A456,'NRHM-RCH Flexible Pool, NDCPs'!A322:Q2034,16,0)</f>
        <v>0</v>
      </c>
      <c r="E456" s="946">
        <f>VLOOKUP(A456,'NRHM-RCH Flexible Pool, NDCPs'!A322:Q2034,17,0)</f>
        <v>0</v>
      </c>
      <c r="F456" s="946"/>
      <c r="G456" s="946"/>
      <c r="H456" s="946"/>
      <c r="I456" s="946"/>
      <c r="J456" s="1152">
        <f>+D456+F456+H456</f>
        <v>0</v>
      </c>
      <c r="K456" s="1152">
        <f>+E456+G456+I456</f>
        <v>0</v>
      </c>
    </row>
    <row r="457" spans="1:11" hidden="1" x14ac:dyDescent="0.3">
      <c r="A457" s="960" t="s">
        <v>3496</v>
      </c>
      <c r="B457" s="968"/>
      <c r="C457" s="945" t="s">
        <v>3497</v>
      </c>
      <c r="D457" s="946">
        <f t="shared" ref="D457:K457" si="130">D458</f>
        <v>0</v>
      </c>
      <c r="E457" s="946">
        <f t="shared" si="130"/>
        <v>0</v>
      </c>
      <c r="F457" s="946">
        <f t="shared" si="130"/>
        <v>0</v>
      </c>
      <c r="G457" s="946">
        <f t="shared" si="130"/>
        <v>0</v>
      </c>
      <c r="H457" s="946">
        <f t="shared" si="130"/>
        <v>0</v>
      </c>
      <c r="I457" s="946">
        <f t="shared" si="130"/>
        <v>0</v>
      </c>
      <c r="J457" s="1151">
        <f t="shared" si="130"/>
        <v>0</v>
      </c>
      <c r="K457" s="1151">
        <f t="shared" si="130"/>
        <v>0</v>
      </c>
    </row>
    <row r="458" spans="1:11" hidden="1" x14ac:dyDescent="0.3">
      <c r="A458" s="987" t="s">
        <v>4611</v>
      </c>
      <c r="B458" s="963"/>
      <c r="C458" s="945" t="s">
        <v>701</v>
      </c>
      <c r="D458" s="946">
        <f>VLOOKUP(A458,'NRHM-RCH Flexible Pool, NDCPs'!A324:Q2036,16,0)</f>
        <v>0</v>
      </c>
      <c r="E458" s="946">
        <f>VLOOKUP(A458,'NRHM-RCH Flexible Pool, NDCPs'!A324:Q2036,17,0)</f>
        <v>0</v>
      </c>
      <c r="F458" s="946"/>
      <c r="G458" s="946"/>
      <c r="H458" s="946"/>
      <c r="I458" s="946"/>
      <c r="J458" s="1152">
        <f>+D458+F458+H458</f>
        <v>0</v>
      </c>
      <c r="K458" s="1152">
        <f>+E458+G458+I458</f>
        <v>0</v>
      </c>
    </row>
    <row r="459" spans="1:11" hidden="1" x14ac:dyDescent="0.3">
      <c r="A459" s="960" t="s">
        <v>3498</v>
      </c>
      <c r="B459" s="963"/>
      <c r="C459" s="945" t="s">
        <v>3499</v>
      </c>
      <c r="D459" s="946">
        <f t="shared" ref="D459:K459" si="131">SUM(D460:D464)</f>
        <v>0</v>
      </c>
      <c r="E459" s="946">
        <f t="shared" si="131"/>
        <v>0</v>
      </c>
      <c r="F459" s="946">
        <f t="shared" si="131"/>
        <v>0</v>
      </c>
      <c r="G459" s="946">
        <f t="shared" si="131"/>
        <v>0</v>
      </c>
      <c r="H459" s="946">
        <f t="shared" si="131"/>
        <v>0</v>
      </c>
      <c r="I459" s="946">
        <f t="shared" si="131"/>
        <v>0</v>
      </c>
      <c r="J459" s="1151">
        <f t="shared" si="131"/>
        <v>0</v>
      </c>
      <c r="K459" s="1151">
        <f t="shared" si="131"/>
        <v>0</v>
      </c>
    </row>
    <row r="460" spans="1:11" hidden="1" x14ac:dyDescent="0.3">
      <c r="A460" s="987" t="s">
        <v>4616</v>
      </c>
      <c r="B460" s="989"/>
      <c r="C460" s="964" t="s">
        <v>3500</v>
      </c>
      <c r="D460" s="946"/>
      <c r="E460" s="946"/>
      <c r="F460" s="948">
        <f>VLOOKUP(A460,NCDs!A12:Q255,16,0)</f>
        <v>0</v>
      </c>
      <c r="G460" s="948">
        <f>VLOOKUP(A460,NCDs!A12:Q255,17,0)</f>
        <v>0</v>
      </c>
      <c r="H460" s="946"/>
      <c r="I460" s="946"/>
      <c r="J460" s="1152">
        <f t="shared" ref="J460:K464" si="132">+D460+F460+H460</f>
        <v>0</v>
      </c>
      <c r="K460" s="1152">
        <f t="shared" si="132"/>
        <v>0</v>
      </c>
    </row>
    <row r="461" spans="1:11" hidden="1" x14ac:dyDescent="0.3">
      <c r="A461" s="987" t="s">
        <v>4617</v>
      </c>
      <c r="B461" s="963"/>
      <c r="C461" s="964" t="s">
        <v>3501</v>
      </c>
      <c r="D461" s="946"/>
      <c r="E461" s="946"/>
      <c r="F461" s="948">
        <f>VLOOKUP(A461,NCDs!A13:Q256,16,0)</f>
        <v>0</v>
      </c>
      <c r="G461" s="948">
        <f>VLOOKUP(A461,NCDs!A13:Q256,17,0)</f>
        <v>0</v>
      </c>
      <c r="H461" s="946"/>
      <c r="I461" s="946"/>
      <c r="J461" s="1152">
        <f t="shared" si="132"/>
        <v>0</v>
      </c>
      <c r="K461" s="1152">
        <f t="shared" si="132"/>
        <v>0</v>
      </c>
    </row>
    <row r="462" spans="1:11" hidden="1" x14ac:dyDescent="0.3">
      <c r="A462" s="987" t="s">
        <v>4618</v>
      </c>
      <c r="B462" s="963"/>
      <c r="C462" s="964" t="s">
        <v>5152</v>
      </c>
      <c r="D462" s="946"/>
      <c r="E462" s="946"/>
      <c r="F462" s="948">
        <f>VLOOKUP(A462,NCDs!A14:Q257,16,0)</f>
        <v>0</v>
      </c>
      <c r="G462" s="948">
        <f>VLOOKUP(A462,NCDs!A14:Q257,17,0)</f>
        <v>0</v>
      </c>
      <c r="H462" s="946"/>
      <c r="I462" s="946"/>
      <c r="J462" s="1152">
        <f t="shared" si="132"/>
        <v>0</v>
      </c>
      <c r="K462" s="1152">
        <f t="shared" si="132"/>
        <v>0</v>
      </c>
    </row>
    <row r="463" spans="1:11" hidden="1" x14ac:dyDescent="0.3">
      <c r="A463" s="987" t="s">
        <v>4619</v>
      </c>
      <c r="B463" s="963"/>
      <c r="C463" s="964" t="s">
        <v>5153</v>
      </c>
      <c r="D463" s="946"/>
      <c r="E463" s="946"/>
      <c r="F463" s="948">
        <f>VLOOKUP(A463,NCDs!A15:Q258,16,0)</f>
        <v>0</v>
      </c>
      <c r="G463" s="948">
        <f>VLOOKUP(A463,NCDs!A15:Q258,17,0)</f>
        <v>0</v>
      </c>
      <c r="H463" s="946"/>
      <c r="I463" s="946"/>
      <c r="J463" s="1152">
        <f t="shared" si="132"/>
        <v>0</v>
      </c>
      <c r="K463" s="1152">
        <f t="shared" si="132"/>
        <v>0</v>
      </c>
    </row>
    <row r="464" spans="1:11" hidden="1" x14ac:dyDescent="0.3">
      <c r="A464" s="987" t="s">
        <v>4621</v>
      </c>
      <c r="B464" s="968"/>
      <c r="C464" s="964" t="s">
        <v>5154</v>
      </c>
      <c r="D464" s="946"/>
      <c r="E464" s="946"/>
      <c r="F464" s="948">
        <f>VLOOKUP(A464,NCDs!A16:Q259,16,0)</f>
        <v>0</v>
      </c>
      <c r="G464" s="948">
        <f>VLOOKUP(A464,NCDs!A16:Q259,17,0)</f>
        <v>0</v>
      </c>
      <c r="H464" s="946"/>
      <c r="I464" s="946"/>
      <c r="J464" s="1152">
        <f t="shared" si="132"/>
        <v>0</v>
      </c>
      <c r="K464" s="1152">
        <f t="shared" si="132"/>
        <v>0</v>
      </c>
    </row>
    <row r="465" spans="1:11" hidden="1" x14ac:dyDescent="0.3">
      <c r="A465" s="960" t="s">
        <v>3502</v>
      </c>
      <c r="B465" s="968"/>
      <c r="C465" s="945" t="s">
        <v>3503</v>
      </c>
      <c r="D465" s="946">
        <f t="shared" ref="D465:K465" si="133">D466</f>
        <v>0</v>
      </c>
      <c r="E465" s="946">
        <f t="shared" si="133"/>
        <v>0</v>
      </c>
      <c r="F465" s="946">
        <f t="shared" si="133"/>
        <v>0</v>
      </c>
      <c r="G465" s="946">
        <f t="shared" si="133"/>
        <v>0</v>
      </c>
      <c r="H465" s="946">
        <f t="shared" si="133"/>
        <v>0</v>
      </c>
      <c r="I465" s="946">
        <f t="shared" si="133"/>
        <v>0</v>
      </c>
      <c r="J465" s="1151">
        <f t="shared" si="133"/>
        <v>0</v>
      </c>
      <c r="K465" s="1151">
        <f t="shared" si="133"/>
        <v>0</v>
      </c>
    </row>
    <row r="466" spans="1:11" hidden="1" x14ac:dyDescent="0.3">
      <c r="A466" s="987" t="s">
        <v>4622</v>
      </c>
      <c r="B466" s="968"/>
      <c r="C466" s="992" t="s">
        <v>628</v>
      </c>
      <c r="D466" s="946"/>
      <c r="E466" s="946"/>
      <c r="F466" s="948">
        <f>VLOOKUP(A466,NCDs!A18:Q261,16,0)</f>
        <v>0</v>
      </c>
      <c r="G466" s="948">
        <f>VLOOKUP(A466,NCDs!A18:Q261,17,0)</f>
        <v>0</v>
      </c>
      <c r="H466" s="946"/>
      <c r="I466" s="946"/>
      <c r="J466" s="1152">
        <f>+D466+F466+H466</f>
        <v>0</v>
      </c>
      <c r="K466" s="1152">
        <f>+E466+G466+I466</f>
        <v>0</v>
      </c>
    </row>
    <row r="467" spans="1:11" hidden="1" x14ac:dyDescent="0.3">
      <c r="A467" s="960" t="s">
        <v>3504</v>
      </c>
      <c r="B467" s="968"/>
      <c r="C467" s="945" t="s">
        <v>3505</v>
      </c>
      <c r="D467" s="946">
        <f t="shared" ref="D467:K467" si="134">SUM(D468:D473)</f>
        <v>0</v>
      </c>
      <c r="E467" s="946">
        <f t="shared" si="134"/>
        <v>0</v>
      </c>
      <c r="F467" s="946">
        <f t="shared" si="134"/>
        <v>0</v>
      </c>
      <c r="G467" s="946">
        <f t="shared" si="134"/>
        <v>0</v>
      </c>
      <c r="H467" s="946">
        <f t="shared" si="134"/>
        <v>0</v>
      </c>
      <c r="I467" s="946">
        <f t="shared" si="134"/>
        <v>0</v>
      </c>
      <c r="J467" s="1151">
        <f t="shared" si="134"/>
        <v>0</v>
      </c>
      <c r="K467" s="1151">
        <f t="shared" si="134"/>
        <v>0</v>
      </c>
    </row>
    <row r="468" spans="1:11" ht="30" hidden="1" x14ac:dyDescent="0.3">
      <c r="A468" s="987" t="s">
        <v>4623</v>
      </c>
      <c r="B468" s="968"/>
      <c r="C468" s="992" t="s">
        <v>5155</v>
      </c>
      <c r="D468" s="946"/>
      <c r="E468" s="946"/>
      <c r="F468" s="948">
        <f>VLOOKUP(A468,NCDs!A20:Q263,16,0)</f>
        <v>0</v>
      </c>
      <c r="G468" s="948">
        <f>VLOOKUP(A468,NCDs!A20:Q263,17,0)</f>
        <v>0</v>
      </c>
      <c r="H468" s="946"/>
      <c r="I468" s="946"/>
      <c r="J468" s="1152">
        <f t="shared" ref="J468:K473" si="135">+D468+F468+H468</f>
        <v>0</v>
      </c>
      <c r="K468" s="1152">
        <f t="shared" si="135"/>
        <v>0</v>
      </c>
    </row>
    <row r="469" spans="1:11" hidden="1" x14ac:dyDescent="0.3">
      <c r="A469" s="987" t="s">
        <v>4625</v>
      </c>
      <c r="B469" s="963"/>
      <c r="C469" s="992" t="s">
        <v>5156</v>
      </c>
      <c r="D469" s="946"/>
      <c r="E469" s="946"/>
      <c r="F469" s="948">
        <f>VLOOKUP(A469,NCDs!A21:Q264,16,0)</f>
        <v>0</v>
      </c>
      <c r="G469" s="948">
        <f>VLOOKUP(A469,NCDs!A21:Q264,17,0)</f>
        <v>0</v>
      </c>
      <c r="H469" s="946"/>
      <c r="I469" s="946"/>
      <c r="J469" s="1152">
        <f t="shared" si="135"/>
        <v>0</v>
      </c>
      <c r="K469" s="1152">
        <f t="shared" si="135"/>
        <v>0</v>
      </c>
    </row>
    <row r="470" spans="1:11" hidden="1" x14ac:dyDescent="0.3">
      <c r="A470" s="987" t="s">
        <v>4626</v>
      </c>
      <c r="B470" s="988"/>
      <c r="C470" s="992" t="s">
        <v>3506</v>
      </c>
      <c r="D470" s="946"/>
      <c r="E470" s="946"/>
      <c r="F470" s="948">
        <f>VLOOKUP(A470,NCDs!A22:Q265,16,0)</f>
        <v>0</v>
      </c>
      <c r="G470" s="948">
        <f>VLOOKUP(A470,NCDs!A22:Q265,17,0)</f>
        <v>0</v>
      </c>
      <c r="H470" s="946"/>
      <c r="I470" s="946"/>
      <c r="J470" s="1152">
        <f t="shared" si="135"/>
        <v>0</v>
      </c>
      <c r="K470" s="1152">
        <f t="shared" si="135"/>
        <v>0</v>
      </c>
    </row>
    <row r="471" spans="1:11" hidden="1" x14ac:dyDescent="0.3">
      <c r="A471" s="987" t="s">
        <v>4627</v>
      </c>
      <c r="B471" s="963"/>
      <c r="C471" s="992" t="s">
        <v>3507</v>
      </c>
      <c r="D471" s="946"/>
      <c r="E471" s="946"/>
      <c r="F471" s="948">
        <f>VLOOKUP(A471,NCDs!A23:Q266,16,0)</f>
        <v>0</v>
      </c>
      <c r="G471" s="948">
        <f>VLOOKUP(A471,NCDs!A23:Q266,17,0)</f>
        <v>0</v>
      </c>
      <c r="H471" s="946"/>
      <c r="I471" s="946"/>
      <c r="J471" s="1152">
        <f t="shared" si="135"/>
        <v>0</v>
      </c>
      <c r="K471" s="1152">
        <f t="shared" si="135"/>
        <v>0</v>
      </c>
    </row>
    <row r="472" spans="1:11" hidden="1" x14ac:dyDescent="0.3">
      <c r="A472" s="987" t="s">
        <v>4628</v>
      </c>
      <c r="B472" s="993"/>
      <c r="C472" s="992" t="s">
        <v>3508</v>
      </c>
      <c r="D472" s="946"/>
      <c r="E472" s="946"/>
      <c r="F472" s="948">
        <f>VLOOKUP(A472,NCDs!A24:Q267,16,0)</f>
        <v>0</v>
      </c>
      <c r="G472" s="948">
        <f>VLOOKUP(A472,NCDs!A24:Q267,17,0)</f>
        <v>0</v>
      </c>
      <c r="H472" s="946"/>
      <c r="I472" s="946"/>
      <c r="J472" s="1152">
        <f t="shared" si="135"/>
        <v>0</v>
      </c>
      <c r="K472" s="1152">
        <f t="shared" si="135"/>
        <v>0</v>
      </c>
    </row>
    <row r="473" spans="1:11" hidden="1" x14ac:dyDescent="0.3">
      <c r="A473" s="987" t="s">
        <v>4629</v>
      </c>
      <c r="B473" s="988"/>
      <c r="C473" s="945" t="s">
        <v>2389</v>
      </c>
      <c r="D473" s="946"/>
      <c r="E473" s="946"/>
      <c r="F473" s="948">
        <f>VLOOKUP(A473,NCDs!A25:Q268,16,0)</f>
        <v>0</v>
      </c>
      <c r="G473" s="948">
        <f>VLOOKUP(A473,NCDs!A25:Q268,17,0)</f>
        <v>0</v>
      </c>
      <c r="H473" s="946"/>
      <c r="I473" s="946"/>
      <c r="J473" s="1152">
        <f t="shared" si="135"/>
        <v>0</v>
      </c>
      <c r="K473" s="1152">
        <f t="shared" si="135"/>
        <v>0</v>
      </c>
    </row>
    <row r="474" spans="1:11" hidden="1" x14ac:dyDescent="0.3">
      <c r="A474" s="960" t="s">
        <v>3509</v>
      </c>
      <c r="B474" s="988"/>
      <c r="C474" s="945" t="s">
        <v>3510</v>
      </c>
      <c r="D474" s="946">
        <f t="shared" ref="D474:K474" si="136">SUM(D475:D477)</f>
        <v>0</v>
      </c>
      <c r="E474" s="946">
        <f t="shared" si="136"/>
        <v>0</v>
      </c>
      <c r="F474" s="946">
        <f t="shared" si="136"/>
        <v>0</v>
      </c>
      <c r="G474" s="946">
        <f t="shared" si="136"/>
        <v>0</v>
      </c>
      <c r="H474" s="946">
        <f t="shared" si="136"/>
        <v>0</v>
      </c>
      <c r="I474" s="946">
        <f t="shared" si="136"/>
        <v>0</v>
      </c>
      <c r="J474" s="1151">
        <f t="shared" si="136"/>
        <v>0</v>
      </c>
      <c r="K474" s="1151">
        <f t="shared" si="136"/>
        <v>0</v>
      </c>
    </row>
    <row r="475" spans="1:11" hidden="1" x14ac:dyDescent="0.3">
      <c r="A475" s="987" t="s">
        <v>4631</v>
      </c>
      <c r="B475" s="989"/>
      <c r="C475" s="994" t="s">
        <v>3511</v>
      </c>
      <c r="D475" s="946"/>
      <c r="E475" s="946"/>
      <c r="F475" s="948">
        <f>VLOOKUP(A475,NCDs!A99:Q340,16,0)</f>
        <v>0</v>
      </c>
      <c r="G475" s="948">
        <f>VLOOKUP(A475,NCDs!A99:Q340,17,0)</f>
        <v>0</v>
      </c>
      <c r="H475" s="946"/>
      <c r="I475" s="946"/>
      <c r="J475" s="1152">
        <f t="shared" ref="J475:K477" si="137">+D475+F475+H475</f>
        <v>0</v>
      </c>
      <c r="K475" s="1152">
        <f t="shared" si="137"/>
        <v>0</v>
      </c>
    </row>
    <row r="476" spans="1:11" hidden="1" x14ac:dyDescent="0.3">
      <c r="A476" s="987" t="s">
        <v>4634</v>
      </c>
      <c r="B476" s="989"/>
      <c r="C476" s="994" t="s">
        <v>3512</v>
      </c>
      <c r="D476" s="946"/>
      <c r="E476" s="946"/>
      <c r="F476" s="948">
        <f>VLOOKUP(A476,NCDs!A100:Q341,16,0)</f>
        <v>0</v>
      </c>
      <c r="G476" s="948">
        <f>VLOOKUP(A476,NCDs!A100:Q341,17,0)</f>
        <v>0</v>
      </c>
      <c r="H476" s="946"/>
      <c r="I476" s="946"/>
      <c r="J476" s="1152">
        <f t="shared" si="137"/>
        <v>0</v>
      </c>
      <c r="K476" s="1152">
        <f t="shared" si="137"/>
        <v>0</v>
      </c>
    </row>
    <row r="477" spans="1:11" hidden="1" x14ac:dyDescent="0.3">
      <c r="A477" s="987" t="s">
        <v>4632</v>
      </c>
      <c r="B477" s="963"/>
      <c r="C477" s="945" t="s">
        <v>2389</v>
      </c>
      <c r="D477" s="946"/>
      <c r="E477" s="946"/>
      <c r="F477" s="948">
        <f>VLOOKUP(A477,NCDs!A101:Q342,16,0)</f>
        <v>0</v>
      </c>
      <c r="G477" s="948">
        <f>VLOOKUP(A477,NCDs!A101:Q342,17,0)</f>
        <v>0</v>
      </c>
      <c r="H477" s="946"/>
      <c r="I477" s="946"/>
      <c r="J477" s="1152">
        <f t="shared" si="137"/>
        <v>0</v>
      </c>
      <c r="K477" s="1152">
        <f t="shared" si="137"/>
        <v>0</v>
      </c>
    </row>
    <row r="478" spans="1:11" hidden="1" x14ac:dyDescent="0.3">
      <c r="A478" s="960" t="s">
        <v>3513</v>
      </c>
      <c r="B478" s="963"/>
      <c r="C478" s="945" t="s">
        <v>3514</v>
      </c>
      <c r="D478" s="946">
        <f t="shared" ref="D478:K478" si="138">SUM(D479:D483)</f>
        <v>0</v>
      </c>
      <c r="E478" s="946">
        <f t="shared" si="138"/>
        <v>0</v>
      </c>
      <c r="F478" s="946">
        <f t="shared" si="138"/>
        <v>0</v>
      </c>
      <c r="G478" s="946">
        <f t="shared" si="138"/>
        <v>0</v>
      </c>
      <c r="H478" s="946">
        <f t="shared" si="138"/>
        <v>0</v>
      </c>
      <c r="I478" s="946">
        <f t="shared" si="138"/>
        <v>0</v>
      </c>
      <c r="J478" s="1151">
        <f t="shared" si="138"/>
        <v>0</v>
      </c>
      <c r="K478" s="1151">
        <f t="shared" si="138"/>
        <v>0</v>
      </c>
    </row>
    <row r="479" spans="1:11" ht="30" hidden="1" x14ac:dyDescent="0.3">
      <c r="A479" s="987" t="s">
        <v>4636</v>
      </c>
      <c r="B479" s="989"/>
      <c r="C479" s="992" t="s">
        <v>3515</v>
      </c>
      <c r="D479" s="946"/>
      <c r="E479" s="946"/>
      <c r="F479" s="948">
        <f>VLOOKUP(A479,NCDs!A103:Q344,16,0)</f>
        <v>0</v>
      </c>
      <c r="G479" s="948">
        <f>VLOOKUP(A479,NCDs!A103:Q344,17,0)</f>
        <v>0</v>
      </c>
      <c r="H479" s="946"/>
      <c r="I479" s="946"/>
      <c r="J479" s="1152">
        <f t="shared" ref="J479:K483" si="139">+D479+F479+H479</f>
        <v>0</v>
      </c>
      <c r="K479" s="1152">
        <f t="shared" si="139"/>
        <v>0</v>
      </c>
    </row>
    <row r="480" spans="1:11" hidden="1" x14ac:dyDescent="0.3">
      <c r="A480" s="987" t="s">
        <v>4635</v>
      </c>
      <c r="B480" s="988"/>
      <c r="C480" s="992" t="s">
        <v>3516</v>
      </c>
      <c r="D480" s="946"/>
      <c r="E480" s="946"/>
      <c r="F480" s="948">
        <f>VLOOKUP(A480,NCDs!A104:Q345,16,0)</f>
        <v>0</v>
      </c>
      <c r="G480" s="948">
        <f>VLOOKUP(A480,NCDs!A104:Q345,17,0)</f>
        <v>0</v>
      </c>
      <c r="H480" s="946"/>
      <c r="I480" s="946"/>
      <c r="J480" s="1152">
        <f t="shared" si="139"/>
        <v>0</v>
      </c>
      <c r="K480" s="1152">
        <f t="shared" si="139"/>
        <v>0</v>
      </c>
    </row>
    <row r="481" spans="1:11" hidden="1" x14ac:dyDescent="0.3">
      <c r="A481" s="987" t="s">
        <v>4637</v>
      </c>
      <c r="B481" s="963"/>
      <c r="C481" s="992" t="s">
        <v>3517</v>
      </c>
      <c r="D481" s="946"/>
      <c r="E481" s="946"/>
      <c r="F481" s="948">
        <f>VLOOKUP(A481,NCDs!A105:Q346,16,0)</f>
        <v>0</v>
      </c>
      <c r="G481" s="948">
        <f>VLOOKUP(A481,NCDs!A105:Q346,17,0)</f>
        <v>0</v>
      </c>
      <c r="H481" s="946"/>
      <c r="I481" s="946"/>
      <c r="J481" s="1152">
        <f t="shared" si="139"/>
        <v>0</v>
      </c>
      <c r="K481" s="1152">
        <f t="shared" si="139"/>
        <v>0</v>
      </c>
    </row>
    <row r="482" spans="1:11" hidden="1" x14ac:dyDescent="0.3">
      <c r="A482" s="987" t="s">
        <v>4638</v>
      </c>
      <c r="B482" s="963"/>
      <c r="C482" s="992" t="s">
        <v>3518</v>
      </c>
      <c r="D482" s="946"/>
      <c r="E482" s="946"/>
      <c r="F482" s="948">
        <f>VLOOKUP(A482,NCDs!A106:Q347,16,0)</f>
        <v>0</v>
      </c>
      <c r="G482" s="948">
        <f>VLOOKUP(A482,NCDs!A106:Q347,17,0)</f>
        <v>0</v>
      </c>
      <c r="H482" s="946"/>
      <c r="I482" s="946"/>
      <c r="J482" s="1152">
        <f t="shared" si="139"/>
        <v>0</v>
      </c>
      <c r="K482" s="1152">
        <f t="shared" si="139"/>
        <v>0</v>
      </c>
    </row>
    <row r="483" spans="1:11" hidden="1" x14ac:dyDescent="0.3">
      <c r="A483" s="987" t="s">
        <v>4639</v>
      </c>
      <c r="B483" s="988"/>
      <c r="C483" s="945" t="s">
        <v>2389</v>
      </c>
      <c r="D483" s="946"/>
      <c r="E483" s="946"/>
      <c r="F483" s="948">
        <f>VLOOKUP(A483,NCDs!A107:Q348,16,0)</f>
        <v>0</v>
      </c>
      <c r="G483" s="948">
        <f>VLOOKUP(A483,NCDs!A107:Q348,17,0)</f>
        <v>0</v>
      </c>
      <c r="H483" s="946"/>
      <c r="I483" s="946"/>
      <c r="J483" s="1152">
        <f t="shared" si="139"/>
        <v>0</v>
      </c>
      <c r="K483" s="1152">
        <f t="shared" si="139"/>
        <v>0</v>
      </c>
    </row>
    <row r="484" spans="1:11" ht="30" hidden="1" x14ac:dyDescent="0.3">
      <c r="A484" s="960" t="s">
        <v>2584</v>
      </c>
      <c r="B484" s="988"/>
      <c r="C484" s="945" t="s">
        <v>2585</v>
      </c>
      <c r="D484" s="946">
        <f t="shared" ref="D484:K484" si="140">SUM(D485:D486)</f>
        <v>0</v>
      </c>
      <c r="E484" s="946">
        <f t="shared" si="140"/>
        <v>0</v>
      </c>
      <c r="F484" s="946">
        <f t="shared" si="140"/>
        <v>0</v>
      </c>
      <c r="G484" s="946">
        <f t="shared" si="140"/>
        <v>0</v>
      </c>
      <c r="H484" s="946">
        <f t="shared" si="140"/>
        <v>0</v>
      </c>
      <c r="I484" s="946">
        <f t="shared" si="140"/>
        <v>0</v>
      </c>
      <c r="J484" s="1151">
        <f t="shared" si="140"/>
        <v>0</v>
      </c>
      <c r="K484" s="1151">
        <f t="shared" si="140"/>
        <v>0</v>
      </c>
    </row>
    <row r="485" spans="1:11" hidden="1" x14ac:dyDescent="0.3">
      <c r="A485" s="987" t="s">
        <v>4640</v>
      </c>
      <c r="B485" s="988"/>
      <c r="C485" s="995" t="s">
        <v>5083</v>
      </c>
      <c r="D485" s="946"/>
      <c r="E485" s="946"/>
      <c r="F485" s="948">
        <f>VLOOKUP(A485,NCDs!A109:Q350,16,0)</f>
        <v>0</v>
      </c>
      <c r="G485" s="948">
        <f>VLOOKUP(A485,NCDs!A109:Q350,17,0)</f>
        <v>0</v>
      </c>
      <c r="H485" s="946"/>
      <c r="I485" s="946"/>
      <c r="J485" s="1152">
        <f>+D485+F485+H485</f>
        <v>0</v>
      </c>
      <c r="K485" s="1152">
        <f>+E485+G485+I485</f>
        <v>0</v>
      </c>
    </row>
    <row r="486" spans="1:11" hidden="1" x14ac:dyDescent="0.3">
      <c r="A486" s="987" t="s">
        <v>4641</v>
      </c>
      <c r="B486" s="988"/>
      <c r="C486" s="951" t="s">
        <v>2389</v>
      </c>
      <c r="D486" s="946"/>
      <c r="E486" s="946"/>
      <c r="F486" s="948">
        <f>VLOOKUP(A486,NCDs!A110:Q351,16,0)</f>
        <v>0</v>
      </c>
      <c r="G486" s="948">
        <f>VLOOKUP(A486,NCDs!A110:Q351,17,0)</f>
        <v>0</v>
      </c>
      <c r="H486" s="946"/>
      <c r="I486" s="946"/>
      <c r="J486" s="1152">
        <f>+D486+F486+H486</f>
        <v>0</v>
      </c>
      <c r="K486" s="1152">
        <f>+E486+G486+I486</f>
        <v>0</v>
      </c>
    </row>
    <row r="487" spans="1:11" hidden="1" x14ac:dyDescent="0.3">
      <c r="A487" s="960" t="s">
        <v>2586</v>
      </c>
      <c r="B487" s="988"/>
      <c r="C487" s="945" t="s">
        <v>2587</v>
      </c>
      <c r="D487" s="946">
        <f t="shared" ref="D487:K487" si="141">SUM(D488:D490)</f>
        <v>0</v>
      </c>
      <c r="E487" s="946">
        <f t="shared" si="141"/>
        <v>0</v>
      </c>
      <c r="F487" s="946">
        <f t="shared" si="141"/>
        <v>0</v>
      </c>
      <c r="G487" s="946">
        <f t="shared" si="141"/>
        <v>0</v>
      </c>
      <c r="H487" s="946">
        <f t="shared" si="141"/>
        <v>0</v>
      </c>
      <c r="I487" s="946">
        <f t="shared" si="141"/>
        <v>0</v>
      </c>
      <c r="J487" s="1151">
        <f t="shared" si="141"/>
        <v>0</v>
      </c>
      <c r="K487" s="1151">
        <f t="shared" si="141"/>
        <v>0</v>
      </c>
    </row>
    <row r="488" spans="1:11" ht="30" hidden="1" x14ac:dyDescent="0.3">
      <c r="A488" s="987" t="s">
        <v>4644</v>
      </c>
      <c r="B488" s="963"/>
      <c r="C488" s="951" t="s">
        <v>4642</v>
      </c>
      <c r="D488" s="946">
        <f>VLOOKUP(A488,'NRHM-RCH Flexible Pool, NDCPs'!A354:Q2066,16,0)</f>
        <v>0</v>
      </c>
      <c r="E488" s="946">
        <f>VLOOKUP(A488,'NRHM-RCH Flexible Pool, NDCPs'!A354:Q2066,17,0)</f>
        <v>0</v>
      </c>
      <c r="F488" s="946"/>
      <c r="G488" s="946"/>
      <c r="H488" s="946"/>
      <c r="I488" s="946"/>
      <c r="J488" s="1152">
        <f t="shared" ref="J488:K490" si="142">+D488+F488+H488</f>
        <v>0</v>
      </c>
      <c r="K488" s="1152">
        <f t="shared" si="142"/>
        <v>0</v>
      </c>
    </row>
    <row r="489" spans="1:11" ht="30" hidden="1" x14ac:dyDescent="0.3">
      <c r="A489" s="987" t="s">
        <v>4645</v>
      </c>
      <c r="B489" s="963"/>
      <c r="C489" s="951" t="s">
        <v>4643</v>
      </c>
      <c r="D489" s="946">
        <f>VLOOKUP(A489,'NRHM-RCH Flexible Pool, NDCPs'!A355:Q2067,16,0)</f>
        <v>0</v>
      </c>
      <c r="E489" s="946">
        <f>VLOOKUP(A489,'NRHM-RCH Flexible Pool, NDCPs'!A355:Q2067,17,0)</f>
        <v>0</v>
      </c>
      <c r="F489" s="946"/>
      <c r="G489" s="946"/>
      <c r="H489" s="946"/>
      <c r="I489" s="946"/>
      <c r="J489" s="1152">
        <f t="shared" si="142"/>
        <v>0</v>
      </c>
      <c r="K489" s="1152">
        <f t="shared" si="142"/>
        <v>0</v>
      </c>
    </row>
    <row r="490" spans="1:11" hidden="1" x14ac:dyDescent="0.3">
      <c r="A490" s="987" t="s">
        <v>4646</v>
      </c>
      <c r="B490" s="963"/>
      <c r="C490" s="951" t="s">
        <v>2330</v>
      </c>
      <c r="D490" s="946">
        <f>VLOOKUP(A490,'NRHM-RCH Flexible Pool, NDCPs'!A356:Q2068,16,0)</f>
        <v>0</v>
      </c>
      <c r="E490" s="946">
        <f>VLOOKUP(A490,'NRHM-RCH Flexible Pool, NDCPs'!A356:Q2068,17,0)</f>
        <v>0</v>
      </c>
      <c r="F490" s="946"/>
      <c r="G490" s="946"/>
      <c r="H490" s="946"/>
      <c r="I490" s="946"/>
      <c r="J490" s="1152">
        <f t="shared" si="142"/>
        <v>0</v>
      </c>
      <c r="K490" s="1152">
        <f t="shared" si="142"/>
        <v>0</v>
      </c>
    </row>
    <row r="491" spans="1:11" hidden="1" x14ac:dyDescent="0.3">
      <c r="A491" s="985" t="s">
        <v>3519</v>
      </c>
      <c r="B491" s="963"/>
      <c r="C491" s="945" t="s">
        <v>3520</v>
      </c>
      <c r="D491" s="946">
        <f t="shared" ref="D491:K491" si="143">D492+D497+D503+D507+D513+D510</f>
        <v>0</v>
      </c>
      <c r="E491" s="946">
        <f t="shared" si="143"/>
        <v>0</v>
      </c>
      <c r="F491" s="946">
        <f t="shared" si="143"/>
        <v>0</v>
      </c>
      <c r="G491" s="946">
        <f t="shared" si="143"/>
        <v>0</v>
      </c>
      <c r="H491" s="946">
        <f t="shared" si="143"/>
        <v>0</v>
      </c>
      <c r="I491" s="946">
        <f t="shared" si="143"/>
        <v>0</v>
      </c>
      <c r="J491" s="1151">
        <f t="shared" si="143"/>
        <v>0</v>
      </c>
      <c r="K491" s="1151">
        <f t="shared" si="143"/>
        <v>0</v>
      </c>
    </row>
    <row r="492" spans="1:11" hidden="1" x14ac:dyDescent="0.3">
      <c r="A492" s="960" t="s">
        <v>3521</v>
      </c>
      <c r="B492" s="963"/>
      <c r="C492" s="945" t="s">
        <v>3522</v>
      </c>
      <c r="D492" s="946">
        <f t="shared" ref="D492:K492" si="144">SUM(D493:D496)</f>
        <v>0</v>
      </c>
      <c r="E492" s="946">
        <f t="shared" si="144"/>
        <v>0</v>
      </c>
      <c r="F492" s="946">
        <f t="shared" si="144"/>
        <v>0</v>
      </c>
      <c r="G492" s="946">
        <f t="shared" si="144"/>
        <v>0</v>
      </c>
      <c r="H492" s="946">
        <f t="shared" si="144"/>
        <v>0</v>
      </c>
      <c r="I492" s="946">
        <f t="shared" si="144"/>
        <v>0</v>
      </c>
      <c r="J492" s="1151">
        <f t="shared" si="144"/>
        <v>0</v>
      </c>
      <c r="K492" s="1151">
        <f t="shared" si="144"/>
        <v>0</v>
      </c>
    </row>
    <row r="493" spans="1:11" hidden="1" x14ac:dyDescent="0.3">
      <c r="A493" s="987" t="s">
        <v>4412</v>
      </c>
      <c r="B493" s="963"/>
      <c r="C493" s="964" t="s">
        <v>2590</v>
      </c>
      <c r="D493" s="946">
        <f>VLOOKUP(A493,'NRHM-RCH Flexible Pool, NDCPs'!A359:Q2071,16,0)</f>
        <v>0</v>
      </c>
      <c r="E493" s="946">
        <f>VLOOKUP(A493,'NRHM-RCH Flexible Pool, NDCPs'!A359:Q2071,17,0)</f>
        <v>0</v>
      </c>
      <c r="F493" s="946"/>
      <c r="G493" s="946"/>
      <c r="H493" s="946"/>
      <c r="I493" s="946"/>
      <c r="J493" s="1152">
        <f t="shared" ref="J493:K496" si="145">+D493+F493+H493</f>
        <v>0</v>
      </c>
      <c r="K493" s="1152">
        <f t="shared" si="145"/>
        <v>0</v>
      </c>
    </row>
    <row r="494" spans="1:11" hidden="1" x14ac:dyDescent="0.3">
      <c r="A494" s="987" t="s">
        <v>4647</v>
      </c>
      <c r="B494" s="963"/>
      <c r="C494" s="990" t="s">
        <v>587</v>
      </c>
      <c r="D494" s="946">
        <f>VLOOKUP(A494,'NRHM-RCH Flexible Pool, NDCPs'!A360:Q2072,16,0)</f>
        <v>0</v>
      </c>
      <c r="E494" s="946">
        <f>VLOOKUP(A494,'NRHM-RCH Flexible Pool, NDCPs'!A360:Q2072,17,0)</f>
        <v>0</v>
      </c>
      <c r="F494" s="946"/>
      <c r="G494" s="946"/>
      <c r="H494" s="946"/>
      <c r="I494" s="946"/>
      <c r="J494" s="1152">
        <f t="shared" si="145"/>
        <v>0</v>
      </c>
      <c r="K494" s="1152">
        <f t="shared" si="145"/>
        <v>0</v>
      </c>
    </row>
    <row r="495" spans="1:11" hidden="1" x14ac:dyDescent="0.3">
      <c r="A495" s="987" t="s">
        <v>4648</v>
      </c>
      <c r="B495" s="963"/>
      <c r="C495" s="990" t="s">
        <v>588</v>
      </c>
      <c r="D495" s="946">
        <f>VLOOKUP(A495,'NRHM-RCH Flexible Pool, NDCPs'!A361:Q2073,16,0)</f>
        <v>0</v>
      </c>
      <c r="E495" s="946">
        <f>VLOOKUP(A495,'NRHM-RCH Flexible Pool, NDCPs'!A361:Q2073,17,0)</f>
        <v>0</v>
      </c>
      <c r="F495" s="946"/>
      <c r="G495" s="946"/>
      <c r="H495" s="946"/>
      <c r="I495" s="946"/>
      <c r="J495" s="1152">
        <f t="shared" si="145"/>
        <v>0</v>
      </c>
      <c r="K495" s="1152">
        <f t="shared" si="145"/>
        <v>0</v>
      </c>
    </row>
    <row r="496" spans="1:11" hidden="1" x14ac:dyDescent="0.3">
      <c r="A496" s="987" t="s">
        <v>4649</v>
      </c>
      <c r="B496" s="963"/>
      <c r="C496" s="945" t="s">
        <v>2389</v>
      </c>
      <c r="D496" s="946">
        <f>VLOOKUP(A496,'NRHM-RCH Flexible Pool, NDCPs'!A362:Q2074,16,0)</f>
        <v>0</v>
      </c>
      <c r="E496" s="946">
        <f>VLOOKUP(A496,'NRHM-RCH Flexible Pool, NDCPs'!A362:Q2074,17,0)</f>
        <v>0</v>
      </c>
      <c r="F496" s="946"/>
      <c r="G496" s="946"/>
      <c r="H496" s="946"/>
      <c r="I496" s="946"/>
      <c r="J496" s="1152">
        <f t="shared" si="145"/>
        <v>0</v>
      </c>
      <c r="K496" s="1152">
        <f t="shared" si="145"/>
        <v>0</v>
      </c>
    </row>
    <row r="497" spans="1:11" hidden="1" x14ac:dyDescent="0.3">
      <c r="A497" s="960" t="s">
        <v>3523</v>
      </c>
      <c r="B497" s="993"/>
      <c r="C497" s="945" t="s">
        <v>3524</v>
      </c>
      <c r="D497" s="946">
        <f t="shared" ref="D497:K497" si="146">SUM(D498:D502)</f>
        <v>0</v>
      </c>
      <c r="E497" s="946">
        <f t="shared" si="146"/>
        <v>0</v>
      </c>
      <c r="F497" s="946">
        <f t="shared" si="146"/>
        <v>0</v>
      </c>
      <c r="G497" s="946">
        <f t="shared" si="146"/>
        <v>0</v>
      </c>
      <c r="H497" s="946">
        <f t="shared" si="146"/>
        <v>0</v>
      </c>
      <c r="I497" s="946">
        <f t="shared" si="146"/>
        <v>0</v>
      </c>
      <c r="J497" s="1151">
        <f t="shared" si="146"/>
        <v>0</v>
      </c>
      <c r="K497" s="1151">
        <f t="shared" si="146"/>
        <v>0</v>
      </c>
    </row>
    <row r="498" spans="1:11" hidden="1" x14ac:dyDescent="0.3">
      <c r="A498" s="987" t="s">
        <v>4650</v>
      </c>
      <c r="B498" s="993"/>
      <c r="C498" s="992" t="s">
        <v>466</v>
      </c>
      <c r="D498" s="946">
        <f>VLOOKUP(A498,'NRHM-RCH Flexible Pool, NDCPs'!A364:Q2076,16,0)</f>
        <v>0</v>
      </c>
      <c r="E498" s="946">
        <f>VLOOKUP(A498,'NRHM-RCH Flexible Pool, NDCPs'!A364:Q2076,17,0)</f>
        <v>0</v>
      </c>
      <c r="F498" s="946"/>
      <c r="G498" s="946"/>
      <c r="H498" s="946"/>
      <c r="I498" s="946"/>
      <c r="J498" s="1152">
        <f t="shared" ref="J498:K502" si="147">+D498+F498+H498</f>
        <v>0</v>
      </c>
      <c r="K498" s="1152">
        <f t="shared" si="147"/>
        <v>0</v>
      </c>
    </row>
    <row r="499" spans="1:11" hidden="1" x14ac:dyDescent="0.3">
      <c r="A499" s="987" t="s">
        <v>4651</v>
      </c>
      <c r="B499" s="996"/>
      <c r="C499" s="992" t="s">
        <v>512</v>
      </c>
      <c r="D499" s="946">
        <f>VLOOKUP(A499,'NRHM-RCH Flexible Pool, NDCPs'!A365:Q2077,16,0)</f>
        <v>0</v>
      </c>
      <c r="E499" s="946">
        <f>VLOOKUP(A499,'NRHM-RCH Flexible Pool, NDCPs'!A365:Q2077,17,0)</f>
        <v>0</v>
      </c>
      <c r="F499" s="946"/>
      <c r="G499" s="946"/>
      <c r="H499" s="946"/>
      <c r="I499" s="946"/>
      <c r="J499" s="1152">
        <f t="shared" si="147"/>
        <v>0</v>
      </c>
      <c r="K499" s="1152">
        <f t="shared" si="147"/>
        <v>0</v>
      </c>
    </row>
    <row r="500" spans="1:11" hidden="1" x14ac:dyDescent="0.3">
      <c r="A500" s="987" t="s">
        <v>4652</v>
      </c>
      <c r="B500" s="963"/>
      <c r="C500" s="992" t="s">
        <v>3525</v>
      </c>
      <c r="D500" s="946">
        <f>VLOOKUP(A500,'NRHM-RCH Flexible Pool, NDCPs'!A366:Q2078,16,0)</f>
        <v>0</v>
      </c>
      <c r="E500" s="946">
        <f>VLOOKUP(A500,'NRHM-RCH Flexible Pool, NDCPs'!A366:Q2078,17,0)</f>
        <v>0</v>
      </c>
      <c r="F500" s="946"/>
      <c r="G500" s="946"/>
      <c r="H500" s="946"/>
      <c r="I500" s="946"/>
      <c r="J500" s="1152">
        <f t="shared" si="147"/>
        <v>0</v>
      </c>
      <c r="K500" s="1152">
        <f t="shared" si="147"/>
        <v>0</v>
      </c>
    </row>
    <row r="501" spans="1:11" ht="30" hidden="1" x14ac:dyDescent="0.3">
      <c r="A501" s="987" t="s">
        <v>4653</v>
      </c>
      <c r="B501" s="963"/>
      <c r="C501" s="992" t="s">
        <v>4068</v>
      </c>
      <c r="D501" s="946">
        <f>VLOOKUP(A501,'NRHM-RCH Flexible Pool, NDCPs'!A367:Q2079,16,0)</f>
        <v>0</v>
      </c>
      <c r="E501" s="946">
        <f>VLOOKUP(A501,'NRHM-RCH Flexible Pool, NDCPs'!A367:Q2079,17,0)</f>
        <v>0</v>
      </c>
      <c r="F501" s="946"/>
      <c r="G501" s="946"/>
      <c r="H501" s="946"/>
      <c r="I501" s="946"/>
      <c r="J501" s="1152">
        <f t="shared" si="147"/>
        <v>0</v>
      </c>
      <c r="K501" s="1152">
        <f t="shared" si="147"/>
        <v>0</v>
      </c>
    </row>
    <row r="502" spans="1:11" hidden="1" x14ac:dyDescent="0.3">
      <c r="A502" s="987" t="s">
        <v>4654</v>
      </c>
      <c r="B502" s="989"/>
      <c r="C502" s="945" t="s">
        <v>2389</v>
      </c>
      <c r="D502" s="946">
        <f>VLOOKUP(A502,'NRHM-RCH Flexible Pool, NDCPs'!A368:Q2080,16,0)</f>
        <v>0</v>
      </c>
      <c r="E502" s="946">
        <f>VLOOKUP(A502,'NRHM-RCH Flexible Pool, NDCPs'!A368:Q2080,17,0)</f>
        <v>0</v>
      </c>
      <c r="F502" s="946"/>
      <c r="G502" s="946"/>
      <c r="H502" s="946"/>
      <c r="I502" s="946"/>
      <c r="J502" s="1152">
        <f t="shared" si="147"/>
        <v>0</v>
      </c>
      <c r="K502" s="1152">
        <f t="shared" si="147"/>
        <v>0</v>
      </c>
    </row>
    <row r="503" spans="1:11" hidden="1" x14ac:dyDescent="0.3">
      <c r="A503" s="960" t="s">
        <v>3526</v>
      </c>
      <c r="B503" s="989"/>
      <c r="C503" s="945" t="s">
        <v>3527</v>
      </c>
      <c r="D503" s="946">
        <f t="shared" ref="D503:K503" si="148">SUM(D504:D506)</f>
        <v>0</v>
      </c>
      <c r="E503" s="946">
        <f t="shared" si="148"/>
        <v>0</v>
      </c>
      <c r="F503" s="946">
        <f t="shared" si="148"/>
        <v>0</v>
      </c>
      <c r="G503" s="946">
        <f t="shared" si="148"/>
        <v>0</v>
      </c>
      <c r="H503" s="946">
        <f t="shared" si="148"/>
        <v>0</v>
      </c>
      <c r="I503" s="946">
        <f t="shared" si="148"/>
        <v>0</v>
      </c>
      <c r="J503" s="1151">
        <f t="shared" si="148"/>
        <v>0</v>
      </c>
      <c r="K503" s="1151">
        <f t="shared" si="148"/>
        <v>0</v>
      </c>
    </row>
    <row r="504" spans="1:11" hidden="1" x14ac:dyDescent="0.3">
      <c r="A504" s="987" t="s">
        <v>4655</v>
      </c>
      <c r="B504" s="963"/>
      <c r="C504" s="992" t="s">
        <v>1085</v>
      </c>
      <c r="D504" s="946">
        <f>VLOOKUP(A504,'NRHM-RCH Flexible Pool, NDCPs'!A370:Q2082,16,0)</f>
        <v>0</v>
      </c>
      <c r="E504" s="946">
        <f>VLOOKUP(A504,'NRHM-RCH Flexible Pool, NDCPs'!A370:Q2082,17,0)</f>
        <v>0</v>
      </c>
      <c r="F504" s="946"/>
      <c r="G504" s="946"/>
      <c r="H504" s="946"/>
      <c r="I504" s="946"/>
      <c r="J504" s="1152">
        <f t="shared" ref="J504:K506" si="149">+D504+F504+H504</f>
        <v>0</v>
      </c>
      <c r="K504" s="1152">
        <f t="shared" si="149"/>
        <v>0</v>
      </c>
    </row>
    <row r="505" spans="1:11" hidden="1" x14ac:dyDescent="0.3">
      <c r="A505" s="987" t="s">
        <v>4656</v>
      </c>
      <c r="B505" s="963"/>
      <c r="C505" s="992" t="s">
        <v>1086</v>
      </c>
      <c r="D505" s="946">
        <f>VLOOKUP(A505,'NRHM-RCH Flexible Pool, NDCPs'!A371:Q2083,16,0)</f>
        <v>0</v>
      </c>
      <c r="E505" s="946">
        <f>VLOOKUP(A505,'NRHM-RCH Flexible Pool, NDCPs'!A371:Q2083,17,0)</f>
        <v>0</v>
      </c>
      <c r="F505" s="946"/>
      <c r="G505" s="946"/>
      <c r="H505" s="946"/>
      <c r="I505" s="946"/>
      <c r="J505" s="1152">
        <f t="shared" si="149"/>
        <v>0</v>
      </c>
      <c r="K505" s="1152">
        <f t="shared" si="149"/>
        <v>0</v>
      </c>
    </row>
    <row r="506" spans="1:11" hidden="1" x14ac:dyDescent="0.3">
      <c r="A506" s="987" t="s">
        <v>4657</v>
      </c>
      <c r="B506" s="988"/>
      <c r="C506" s="945" t="s">
        <v>2389</v>
      </c>
      <c r="D506" s="946">
        <f>VLOOKUP(A506,'NRHM-RCH Flexible Pool, NDCPs'!A372:Q2084,16,0)</f>
        <v>0</v>
      </c>
      <c r="E506" s="946">
        <f>VLOOKUP(A506,'NRHM-RCH Flexible Pool, NDCPs'!A372:Q2084,17,0)</f>
        <v>0</v>
      </c>
      <c r="F506" s="946"/>
      <c r="G506" s="946"/>
      <c r="H506" s="946"/>
      <c r="I506" s="946"/>
      <c r="J506" s="1152">
        <f t="shared" si="149"/>
        <v>0</v>
      </c>
      <c r="K506" s="1152">
        <f t="shared" si="149"/>
        <v>0</v>
      </c>
    </row>
    <row r="507" spans="1:11" hidden="1" x14ac:dyDescent="0.3">
      <c r="A507" s="960" t="s">
        <v>3528</v>
      </c>
      <c r="B507" s="963"/>
      <c r="C507" s="945" t="s">
        <v>3529</v>
      </c>
      <c r="D507" s="946">
        <f t="shared" ref="D507:K507" si="150">SUM(D508:D509)</f>
        <v>0</v>
      </c>
      <c r="E507" s="946">
        <f t="shared" si="150"/>
        <v>0</v>
      </c>
      <c r="F507" s="946">
        <f t="shared" si="150"/>
        <v>0</v>
      </c>
      <c r="G507" s="946">
        <f t="shared" si="150"/>
        <v>0</v>
      </c>
      <c r="H507" s="946">
        <f t="shared" si="150"/>
        <v>0</v>
      </c>
      <c r="I507" s="946">
        <f t="shared" si="150"/>
        <v>0</v>
      </c>
      <c r="J507" s="1151">
        <f t="shared" si="150"/>
        <v>0</v>
      </c>
      <c r="K507" s="1151">
        <f t="shared" si="150"/>
        <v>0</v>
      </c>
    </row>
    <row r="508" spans="1:11" ht="30" hidden="1" x14ac:dyDescent="0.3">
      <c r="A508" s="987" t="s">
        <v>4658</v>
      </c>
      <c r="B508" s="963"/>
      <c r="C508" s="992" t="s">
        <v>2603</v>
      </c>
      <c r="D508" s="946"/>
      <c r="E508" s="946"/>
      <c r="F508" s="948">
        <f>VLOOKUP(A508,NCDs!A60:Q303,16,0)</f>
        <v>0</v>
      </c>
      <c r="G508" s="948">
        <f>VLOOKUP(A508,NCDs!A60:Q303,17,0)</f>
        <v>0</v>
      </c>
      <c r="H508" s="946"/>
      <c r="I508" s="946"/>
      <c r="J508" s="1152">
        <f>+D508+F508+H508</f>
        <v>0</v>
      </c>
      <c r="K508" s="1152">
        <f>+E508+G508+I508</f>
        <v>0</v>
      </c>
    </row>
    <row r="509" spans="1:11" hidden="1" x14ac:dyDescent="0.3">
      <c r="A509" s="960" t="s">
        <v>4659</v>
      </c>
      <c r="B509" s="963"/>
      <c r="C509" s="945" t="s">
        <v>2389</v>
      </c>
      <c r="D509" s="946"/>
      <c r="E509" s="946"/>
      <c r="F509" s="948">
        <f>VLOOKUP(A509,NCDs!A61:Q304,16,0)</f>
        <v>0</v>
      </c>
      <c r="G509" s="948">
        <f>VLOOKUP(A509,NCDs!A61:Q304,17,0)</f>
        <v>0</v>
      </c>
      <c r="H509" s="946"/>
      <c r="I509" s="946"/>
      <c r="J509" s="1152">
        <f>+D509+F509+H509</f>
        <v>0</v>
      </c>
      <c r="K509" s="1152">
        <f>+E509+G509+I509</f>
        <v>0</v>
      </c>
    </row>
    <row r="510" spans="1:11" hidden="1" x14ac:dyDescent="0.3">
      <c r="A510" s="960" t="s">
        <v>2604</v>
      </c>
      <c r="B510" s="989"/>
      <c r="C510" s="945" t="s">
        <v>2605</v>
      </c>
      <c r="D510" s="946">
        <f t="shared" ref="D510:K510" si="151">SUM(D511:D512)</f>
        <v>0</v>
      </c>
      <c r="E510" s="946">
        <f t="shared" si="151"/>
        <v>0</v>
      </c>
      <c r="F510" s="946">
        <f t="shared" si="151"/>
        <v>0</v>
      </c>
      <c r="G510" s="946">
        <f t="shared" si="151"/>
        <v>0</v>
      </c>
      <c r="H510" s="946">
        <f t="shared" si="151"/>
        <v>0</v>
      </c>
      <c r="I510" s="946">
        <f t="shared" si="151"/>
        <v>0</v>
      </c>
      <c r="J510" s="1151">
        <f t="shared" si="151"/>
        <v>0</v>
      </c>
      <c r="K510" s="1151">
        <f t="shared" si="151"/>
        <v>0</v>
      </c>
    </row>
    <row r="511" spans="1:11" hidden="1" x14ac:dyDescent="0.3">
      <c r="A511" s="987" t="s">
        <v>4660</v>
      </c>
      <c r="B511" s="963"/>
      <c r="C511" s="945" t="s">
        <v>2606</v>
      </c>
      <c r="D511" s="946">
        <f>VLOOKUP(A511,'NRHM-RCH Flexible Pool, NDCPs'!A377:Q2089,16,0)</f>
        <v>0</v>
      </c>
      <c r="E511" s="946">
        <f>VLOOKUP(A511,'NRHM-RCH Flexible Pool, NDCPs'!A377:Q2089,17,0)</f>
        <v>0</v>
      </c>
      <c r="F511" s="946"/>
      <c r="G511" s="946"/>
      <c r="H511" s="946"/>
      <c r="I511" s="946"/>
      <c r="J511" s="1152">
        <f>+D511+F511+H511</f>
        <v>0</v>
      </c>
      <c r="K511" s="1152">
        <f>+E511+G511+I511</f>
        <v>0</v>
      </c>
    </row>
    <row r="512" spans="1:11" hidden="1" x14ac:dyDescent="0.3">
      <c r="A512" s="987" t="s">
        <v>4661</v>
      </c>
      <c r="B512" s="963"/>
      <c r="C512" s="992" t="s">
        <v>2607</v>
      </c>
      <c r="D512" s="946">
        <f>VLOOKUP(A512,'NRHM-RCH Flexible Pool, NDCPs'!A378:Q2090,16,0)</f>
        <v>0</v>
      </c>
      <c r="E512" s="946">
        <f>VLOOKUP(A512,'NRHM-RCH Flexible Pool, NDCPs'!A378:Q2090,17,0)</f>
        <v>0</v>
      </c>
      <c r="F512" s="946"/>
      <c r="G512" s="946"/>
      <c r="H512" s="946"/>
      <c r="I512" s="946"/>
      <c r="J512" s="1152">
        <f>+D512+F512+H512</f>
        <v>0</v>
      </c>
      <c r="K512" s="1152">
        <f>+E512+G512+I512</f>
        <v>0</v>
      </c>
    </row>
    <row r="513" spans="1:11" hidden="1" x14ac:dyDescent="0.3">
      <c r="A513" s="960" t="s">
        <v>2609</v>
      </c>
      <c r="B513" s="989"/>
      <c r="C513" s="945" t="s">
        <v>2610</v>
      </c>
      <c r="D513" s="946">
        <f t="shared" ref="D513:K513" si="152">SUM(D514:D516)</f>
        <v>0</v>
      </c>
      <c r="E513" s="946">
        <f t="shared" si="152"/>
        <v>0</v>
      </c>
      <c r="F513" s="946">
        <f t="shared" si="152"/>
        <v>0</v>
      </c>
      <c r="G513" s="946">
        <f t="shared" si="152"/>
        <v>0</v>
      </c>
      <c r="H513" s="946">
        <f t="shared" si="152"/>
        <v>0</v>
      </c>
      <c r="I513" s="946">
        <f t="shared" si="152"/>
        <v>0</v>
      </c>
      <c r="J513" s="1151">
        <f t="shared" si="152"/>
        <v>0</v>
      </c>
      <c r="K513" s="1151">
        <f t="shared" si="152"/>
        <v>0</v>
      </c>
    </row>
    <row r="514" spans="1:11" hidden="1" x14ac:dyDescent="0.3">
      <c r="A514" s="987" t="s">
        <v>4662</v>
      </c>
      <c r="B514" s="961"/>
      <c r="C514" s="945" t="s">
        <v>2608</v>
      </c>
      <c r="D514" s="946">
        <f>VLOOKUP(A514,'NRHM-RCH Flexible Pool, NDCPs'!A380:Q2092,16,0)</f>
        <v>0</v>
      </c>
      <c r="E514" s="946">
        <f>VLOOKUP(A514,'NRHM-RCH Flexible Pool, NDCPs'!A380:Q2092,17,0)</f>
        <v>0</v>
      </c>
      <c r="F514" s="946"/>
      <c r="G514" s="946"/>
      <c r="H514" s="946"/>
      <c r="I514" s="946"/>
      <c r="J514" s="1152">
        <f t="shared" ref="J514:K516" si="153">+D514+F514+H514</f>
        <v>0</v>
      </c>
      <c r="K514" s="1152">
        <f t="shared" si="153"/>
        <v>0</v>
      </c>
    </row>
    <row r="515" spans="1:11" ht="45" hidden="1" x14ac:dyDescent="0.3">
      <c r="A515" s="987" t="s">
        <v>4663</v>
      </c>
      <c r="B515" s="961"/>
      <c r="C515" s="945" t="s">
        <v>4665</v>
      </c>
      <c r="D515" s="946">
        <f>VLOOKUP(A515,'NRHM-RCH Flexible Pool, NDCPs'!A381:Q2093,16,0)</f>
        <v>0</v>
      </c>
      <c r="E515" s="946">
        <f>VLOOKUP(A515,'NRHM-RCH Flexible Pool, NDCPs'!A381:Q2093,17,0)</f>
        <v>0</v>
      </c>
      <c r="F515" s="946"/>
      <c r="G515" s="946"/>
      <c r="H515" s="946"/>
      <c r="I515" s="946"/>
      <c r="J515" s="1152">
        <f t="shared" si="153"/>
        <v>0</v>
      </c>
      <c r="K515" s="1152">
        <f t="shared" si="153"/>
        <v>0</v>
      </c>
    </row>
    <row r="516" spans="1:11" hidden="1" x14ac:dyDescent="0.3">
      <c r="A516" s="987" t="s">
        <v>4664</v>
      </c>
      <c r="B516" s="961"/>
      <c r="C516" s="994" t="s">
        <v>2330</v>
      </c>
      <c r="D516" s="946">
        <f>VLOOKUP(A516,'NRHM-RCH Flexible Pool, NDCPs'!A382:Q2094,16,0)</f>
        <v>0</v>
      </c>
      <c r="E516" s="946">
        <f>VLOOKUP(A516,'NRHM-RCH Flexible Pool, NDCPs'!A382:Q2094,17,0)</f>
        <v>0</v>
      </c>
      <c r="F516" s="946"/>
      <c r="G516" s="946"/>
      <c r="H516" s="946"/>
      <c r="I516" s="946"/>
      <c r="J516" s="1152">
        <f t="shared" si="153"/>
        <v>0</v>
      </c>
      <c r="K516" s="1152">
        <f t="shared" si="153"/>
        <v>0</v>
      </c>
    </row>
    <row r="517" spans="1:11" hidden="1" x14ac:dyDescent="0.3">
      <c r="A517" s="985" t="s">
        <v>3530</v>
      </c>
      <c r="B517" s="961"/>
      <c r="C517" s="945" t="s">
        <v>3531</v>
      </c>
      <c r="D517" s="946">
        <f t="shared" ref="D517:K517" si="154">D518+D524</f>
        <v>0</v>
      </c>
      <c r="E517" s="946">
        <f t="shared" si="154"/>
        <v>0</v>
      </c>
      <c r="F517" s="946">
        <f t="shared" si="154"/>
        <v>0</v>
      </c>
      <c r="G517" s="946">
        <f t="shared" si="154"/>
        <v>0</v>
      </c>
      <c r="H517" s="946">
        <f t="shared" si="154"/>
        <v>0</v>
      </c>
      <c r="I517" s="946">
        <f t="shared" si="154"/>
        <v>0</v>
      </c>
      <c r="J517" s="1151">
        <f t="shared" si="154"/>
        <v>0</v>
      </c>
      <c r="K517" s="1151">
        <f t="shared" si="154"/>
        <v>0</v>
      </c>
    </row>
    <row r="518" spans="1:11" hidden="1" x14ac:dyDescent="0.3">
      <c r="A518" s="960" t="s">
        <v>3532</v>
      </c>
      <c r="B518" s="963"/>
      <c r="C518" s="945" t="s">
        <v>3533</v>
      </c>
      <c r="D518" s="946">
        <f t="shared" ref="D518:K518" si="155">SUM(D519:D523)</f>
        <v>0</v>
      </c>
      <c r="E518" s="946">
        <f t="shared" si="155"/>
        <v>0</v>
      </c>
      <c r="F518" s="946">
        <f t="shared" si="155"/>
        <v>0</v>
      </c>
      <c r="G518" s="946">
        <f t="shared" si="155"/>
        <v>0</v>
      </c>
      <c r="H518" s="946">
        <f t="shared" si="155"/>
        <v>0</v>
      </c>
      <c r="I518" s="946">
        <f t="shared" si="155"/>
        <v>0</v>
      </c>
      <c r="J518" s="1151">
        <f t="shared" si="155"/>
        <v>0</v>
      </c>
      <c r="K518" s="1151">
        <f t="shared" si="155"/>
        <v>0</v>
      </c>
    </row>
    <row r="519" spans="1:11" hidden="1" x14ac:dyDescent="0.3">
      <c r="A519" s="987" t="s">
        <v>4413</v>
      </c>
      <c r="B519" s="963"/>
      <c r="C519" s="945" t="s">
        <v>14</v>
      </c>
      <c r="D519" s="946">
        <f>VLOOKUP(A519,'NRHM-RCH Flexible Pool, NDCPs'!A11:Q1724,16,0)</f>
        <v>0</v>
      </c>
      <c r="E519" s="946">
        <f>VLOOKUP(A519,'NRHM-RCH Flexible Pool, NDCPs'!A11:Q1724,17,0)</f>
        <v>0</v>
      </c>
      <c r="F519" s="946"/>
      <c r="G519" s="946"/>
      <c r="H519" s="946"/>
      <c r="I519" s="946"/>
      <c r="J519" s="1152">
        <f t="shared" ref="J519:K523" si="156">+D519+F519+H519</f>
        <v>0</v>
      </c>
      <c r="K519" s="1152">
        <f t="shared" si="156"/>
        <v>0</v>
      </c>
    </row>
    <row r="520" spans="1:11" hidden="1" x14ac:dyDescent="0.3">
      <c r="A520" s="987" t="s">
        <v>4666</v>
      </c>
      <c r="B520" s="966"/>
      <c r="C520" s="992" t="s">
        <v>3534</v>
      </c>
      <c r="D520" s="946">
        <f>VLOOKUP(A520,'NRHM-RCH Flexible Pool, NDCPs'!A386:Q2098,16,0)</f>
        <v>0</v>
      </c>
      <c r="E520" s="946">
        <f>VLOOKUP(A520,'NRHM-RCH Flexible Pool, NDCPs'!A386:Q2098,17,0)</f>
        <v>0</v>
      </c>
      <c r="F520" s="946"/>
      <c r="G520" s="946"/>
      <c r="H520" s="946"/>
      <c r="I520" s="946"/>
      <c r="J520" s="1152">
        <f t="shared" si="156"/>
        <v>0</v>
      </c>
      <c r="K520" s="1152">
        <f t="shared" si="156"/>
        <v>0</v>
      </c>
    </row>
    <row r="521" spans="1:11" hidden="1" x14ac:dyDescent="0.3">
      <c r="A521" s="987" t="s">
        <v>4667</v>
      </c>
      <c r="B521" s="993"/>
      <c r="C521" s="992" t="s">
        <v>3535</v>
      </c>
      <c r="D521" s="946">
        <f>VLOOKUP(A521,'NRHM-RCH Flexible Pool, NDCPs'!A387:Q2099,16,0)</f>
        <v>0</v>
      </c>
      <c r="E521" s="946">
        <f>VLOOKUP(A521,'NRHM-RCH Flexible Pool, NDCPs'!A387:Q2099,17,0)</f>
        <v>0</v>
      </c>
      <c r="F521" s="946"/>
      <c r="G521" s="946"/>
      <c r="H521" s="946"/>
      <c r="I521" s="946"/>
      <c r="J521" s="1152">
        <f t="shared" si="156"/>
        <v>0</v>
      </c>
      <c r="K521" s="1152">
        <f t="shared" si="156"/>
        <v>0</v>
      </c>
    </row>
    <row r="522" spans="1:11" hidden="1" x14ac:dyDescent="0.3">
      <c r="A522" s="987" t="s">
        <v>4668</v>
      </c>
      <c r="B522" s="993"/>
      <c r="C522" s="992" t="s">
        <v>3536</v>
      </c>
      <c r="D522" s="946"/>
      <c r="E522" s="946"/>
      <c r="F522" s="948">
        <f>VLOOKUP(A522,NCDs!A12:Q230,16,0)</f>
        <v>0</v>
      </c>
      <c r="G522" s="948">
        <f>VLOOKUP(A522,NCDs!A12:Q230,17,0)</f>
        <v>0</v>
      </c>
      <c r="H522" s="946"/>
      <c r="I522" s="946"/>
      <c r="J522" s="1152">
        <f t="shared" si="156"/>
        <v>0</v>
      </c>
      <c r="K522" s="1152">
        <f t="shared" si="156"/>
        <v>0</v>
      </c>
    </row>
    <row r="523" spans="1:11" ht="30" hidden="1" x14ac:dyDescent="0.3">
      <c r="A523" s="987" t="s">
        <v>4670</v>
      </c>
      <c r="B523" s="993"/>
      <c r="C523" s="945" t="s">
        <v>4669</v>
      </c>
      <c r="D523" s="946">
        <f>VLOOKUP(A523,'NRHM-RCH Flexible Pool, NDCPs'!A389:Q2101,16,0)</f>
        <v>0</v>
      </c>
      <c r="E523" s="946">
        <f>VLOOKUP(A523,'NRHM-RCH Flexible Pool, NDCPs'!A389:Q2101,17,0)</f>
        <v>0</v>
      </c>
      <c r="F523" s="946"/>
      <c r="G523" s="946"/>
      <c r="H523" s="946"/>
      <c r="I523" s="946"/>
      <c r="J523" s="1152">
        <f t="shared" si="156"/>
        <v>0</v>
      </c>
      <c r="K523" s="1152">
        <f t="shared" si="156"/>
        <v>0</v>
      </c>
    </row>
    <row r="524" spans="1:11" hidden="1" x14ac:dyDescent="0.3">
      <c r="A524" s="960" t="s">
        <v>2611</v>
      </c>
      <c r="B524" s="963"/>
      <c r="C524" s="945" t="s">
        <v>3537</v>
      </c>
      <c r="D524" s="946">
        <f t="shared" ref="D524:K524" si="157">SUM(D525:D526)</f>
        <v>0</v>
      </c>
      <c r="E524" s="946">
        <f t="shared" si="157"/>
        <v>0</v>
      </c>
      <c r="F524" s="946">
        <f t="shared" si="157"/>
        <v>0</v>
      </c>
      <c r="G524" s="946">
        <f t="shared" si="157"/>
        <v>0</v>
      </c>
      <c r="H524" s="946">
        <f t="shared" si="157"/>
        <v>0</v>
      </c>
      <c r="I524" s="946">
        <f t="shared" si="157"/>
        <v>0</v>
      </c>
      <c r="J524" s="1151">
        <f t="shared" si="157"/>
        <v>0</v>
      </c>
      <c r="K524" s="1151">
        <f t="shared" si="157"/>
        <v>0</v>
      </c>
    </row>
    <row r="525" spans="1:11" hidden="1" x14ac:dyDescent="0.3">
      <c r="A525" s="987" t="s">
        <v>4672</v>
      </c>
      <c r="B525" s="963"/>
      <c r="C525" s="951" t="s">
        <v>4671</v>
      </c>
      <c r="D525" s="946">
        <f>VLOOKUP(A525,'NRHM-RCH Flexible Pool, NDCPs'!A391:Q2103,16,0)</f>
        <v>0</v>
      </c>
      <c r="E525" s="946">
        <f>VLOOKUP(A525,'NRHM-RCH Flexible Pool, NDCPs'!A391:Q2103,17,0)</f>
        <v>0</v>
      </c>
      <c r="F525" s="946"/>
      <c r="G525" s="946"/>
      <c r="H525" s="946"/>
      <c r="I525" s="946"/>
      <c r="J525" s="1152">
        <f>+D525+F525+H525</f>
        <v>0</v>
      </c>
      <c r="K525" s="1152">
        <f>+E525+G525+I525</f>
        <v>0</v>
      </c>
    </row>
    <row r="526" spans="1:11" hidden="1" x14ac:dyDescent="0.3">
      <c r="A526" s="987" t="s">
        <v>4673</v>
      </c>
      <c r="B526" s="963"/>
      <c r="C526" s="951" t="s">
        <v>5157</v>
      </c>
      <c r="D526" s="946">
        <f>VLOOKUP(A526,'NRHM-RCH Flexible Pool, NDCPs'!A392:Q2104,16,0)</f>
        <v>0</v>
      </c>
      <c r="E526" s="946">
        <f>VLOOKUP(A526,'NRHM-RCH Flexible Pool, NDCPs'!A392:Q2104,17,0)</f>
        <v>0</v>
      </c>
      <c r="F526" s="946"/>
      <c r="G526" s="946"/>
      <c r="H526" s="946"/>
      <c r="I526" s="946"/>
      <c r="J526" s="1152">
        <f>+D526+F526+H526</f>
        <v>0</v>
      </c>
      <c r="K526" s="1152">
        <f>+E526+G526+I526</f>
        <v>0</v>
      </c>
    </row>
    <row r="527" spans="1:11" s="1114" customFormat="1" x14ac:dyDescent="0.3">
      <c r="A527" s="1128">
        <v>6.2</v>
      </c>
      <c r="B527" s="1130"/>
      <c r="C527" s="1112" t="s">
        <v>1216</v>
      </c>
      <c r="D527" s="1113">
        <f>D528+D542+D555+D558+D563+D566+D572+D575+D579+D582+D584+D587+D605+D608+D612+D615+D618+D621+D624+D631+D634+D637+D640+D645</f>
        <v>0</v>
      </c>
      <c r="E527" s="1113">
        <f>E528+E542+E555+E558+E563+E566+E572+E575+E579+E582+E584+E587+E605+E608+E612+E615+E618+E621+E624+E631+E634+E637+E640+E645</f>
        <v>0</v>
      </c>
      <c r="F527" s="1113">
        <f>F528+F542+F555+F558+F563+F566+F572+F575+F579+F582+F584+F587+F605+F608+F612+F615+F618+F621+F624+F631+F634+F637+F640+F645</f>
        <v>0</v>
      </c>
      <c r="G527" s="1113">
        <f>G528+G542+G555+G558+G563+G566+G572+G575+G579+G582+G584+G587+G605+G608+G612+G615+G618+G621+G624+G631+G634+G637+G640+G645</f>
        <v>0</v>
      </c>
      <c r="H527" s="1113">
        <f>H528+H542+H555+H558+H563+H566+H572+H575+H579+H582+H584+H587+H605+H608+H612+H615+H618+H621+H624+H631+H634+H637+H640+H645+H567+H569</f>
        <v>0</v>
      </c>
      <c r="I527" s="1113">
        <f>I528+I542+I555+I558+I563+I566+I572+I575+I579+I582+I584+I587+I605+I608+I612+I615+I618+I621+I624+I631+I634+I637+I640+I645</f>
        <v>0</v>
      </c>
      <c r="J527" s="1113">
        <f>J528+J542+J555+J558+J563+J566+J572+J575+J579+J582+J584+J587+J605+J608+J612+J615+J618+J621+J624+J631+J634+J637+J640+J645</f>
        <v>0</v>
      </c>
      <c r="K527" s="1113">
        <f>K528+K542+K555+K558+K563+K566+K572+K575+K579+K582+K584+K587+K605+K608+K612+K615+K618+K621+K624+K631+K634+K637+K640+K645</f>
        <v>0</v>
      </c>
    </row>
    <row r="528" spans="1:11" hidden="1" x14ac:dyDescent="0.3">
      <c r="A528" s="985" t="s">
        <v>3538</v>
      </c>
      <c r="B528" s="963"/>
      <c r="C528" s="945" t="s">
        <v>206</v>
      </c>
      <c r="D528" s="946">
        <f t="shared" ref="D528:K528" si="158">SUM(D529:D535)+D541</f>
        <v>0</v>
      </c>
      <c r="E528" s="946">
        <f t="shared" si="158"/>
        <v>0</v>
      </c>
      <c r="F528" s="946">
        <f t="shared" si="158"/>
        <v>0</v>
      </c>
      <c r="G528" s="946">
        <f t="shared" si="158"/>
        <v>0</v>
      </c>
      <c r="H528" s="946">
        <f t="shared" si="158"/>
        <v>0</v>
      </c>
      <c r="I528" s="946">
        <f t="shared" si="158"/>
        <v>0</v>
      </c>
      <c r="J528" s="1151">
        <f t="shared" si="158"/>
        <v>0</v>
      </c>
      <c r="K528" s="1151">
        <f t="shared" si="158"/>
        <v>0</v>
      </c>
    </row>
    <row r="529" spans="1:11" hidden="1" x14ac:dyDescent="0.3">
      <c r="A529" s="987" t="s">
        <v>1899</v>
      </c>
      <c r="B529" s="947"/>
      <c r="C529" s="945" t="s">
        <v>1668</v>
      </c>
      <c r="D529" s="946">
        <f>VLOOKUP(A529,'NRHM-RCH Flexible Pool, NDCPs'!A395:Q2107,16,0)</f>
        <v>0</v>
      </c>
      <c r="E529" s="946">
        <f>VLOOKUP(A529,'NRHM-RCH Flexible Pool, NDCPs'!A395:Q2107,17,0)</f>
        <v>0</v>
      </c>
      <c r="F529" s="946"/>
      <c r="G529" s="946"/>
      <c r="H529" s="946"/>
      <c r="I529" s="946"/>
      <c r="J529" s="1152">
        <f t="shared" ref="J529:K534" si="159">+D529+F529+H529</f>
        <v>0</v>
      </c>
      <c r="K529" s="1152">
        <f t="shared" si="159"/>
        <v>0</v>
      </c>
    </row>
    <row r="530" spans="1:11" hidden="1" x14ac:dyDescent="0.3">
      <c r="A530" s="987" t="s">
        <v>1900</v>
      </c>
      <c r="B530" s="963"/>
      <c r="C530" s="945" t="s">
        <v>3539</v>
      </c>
      <c r="D530" s="946">
        <f>VLOOKUP(A530,'NRHM-RCH Flexible Pool, NDCPs'!A396:Q2108,16,0)</f>
        <v>0</v>
      </c>
      <c r="E530" s="946">
        <f>VLOOKUP(A530,'NRHM-RCH Flexible Pool, NDCPs'!A396:Q2108,17,0)</f>
        <v>0</v>
      </c>
      <c r="F530" s="946"/>
      <c r="G530" s="946"/>
      <c r="H530" s="946"/>
      <c r="I530" s="946"/>
      <c r="J530" s="1152">
        <f t="shared" si="159"/>
        <v>0</v>
      </c>
      <c r="K530" s="1152">
        <f t="shared" si="159"/>
        <v>0</v>
      </c>
    </row>
    <row r="531" spans="1:11" hidden="1" x14ac:dyDescent="0.3">
      <c r="A531" s="987" t="s">
        <v>1902</v>
      </c>
      <c r="B531" s="963"/>
      <c r="C531" s="945" t="s">
        <v>1676</v>
      </c>
      <c r="D531" s="946">
        <f>VLOOKUP(A531,'NRHM-RCH Flexible Pool, NDCPs'!A397:Q2109,16,0)</f>
        <v>0</v>
      </c>
      <c r="E531" s="946">
        <f>VLOOKUP(A531,'NRHM-RCH Flexible Pool, NDCPs'!A397:Q2109,17,0)</f>
        <v>0</v>
      </c>
      <c r="F531" s="946"/>
      <c r="G531" s="946"/>
      <c r="H531" s="946"/>
      <c r="I531" s="946"/>
      <c r="J531" s="1152">
        <f t="shared" si="159"/>
        <v>0</v>
      </c>
      <c r="K531" s="1152">
        <f t="shared" si="159"/>
        <v>0</v>
      </c>
    </row>
    <row r="532" spans="1:11" hidden="1" x14ac:dyDescent="0.3">
      <c r="A532" s="987" t="s">
        <v>1903</v>
      </c>
      <c r="B532" s="989"/>
      <c r="C532" s="945" t="s">
        <v>1677</v>
      </c>
      <c r="D532" s="946">
        <f>VLOOKUP(A532,'NRHM-RCH Flexible Pool, NDCPs'!A398:Q2110,16,0)</f>
        <v>0</v>
      </c>
      <c r="E532" s="946">
        <f>VLOOKUP(A532,'NRHM-RCH Flexible Pool, NDCPs'!A398:Q2110,17,0)</f>
        <v>0</v>
      </c>
      <c r="F532" s="946"/>
      <c r="G532" s="946"/>
      <c r="H532" s="946"/>
      <c r="I532" s="946"/>
      <c r="J532" s="1152">
        <f t="shared" si="159"/>
        <v>0</v>
      </c>
      <c r="K532" s="1152">
        <f t="shared" si="159"/>
        <v>0</v>
      </c>
    </row>
    <row r="533" spans="1:11" ht="30" hidden="1" x14ac:dyDescent="0.3">
      <c r="A533" s="987" t="s">
        <v>2402</v>
      </c>
      <c r="B533" s="989"/>
      <c r="C533" s="992" t="s">
        <v>2404</v>
      </c>
      <c r="D533" s="946">
        <f>VLOOKUP(A533,'NRHM-RCH Flexible Pool, NDCPs'!A399:Q2111,16,0)</f>
        <v>0</v>
      </c>
      <c r="E533" s="946">
        <f>VLOOKUP(A533,'NRHM-RCH Flexible Pool, NDCPs'!A399:Q2111,17,0)</f>
        <v>0</v>
      </c>
      <c r="F533" s="946"/>
      <c r="G533" s="946"/>
      <c r="H533" s="946"/>
      <c r="I533" s="946"/>
      <c r="J533" s="1152">
        <f t="shared" si="159"/>
        <v>0</v>
      </c>
      <c r="K533" s="1152">
        <f t="shared" si="159"/>
        <v>0</v>
      </c>
    </row>
    <row r="534" spans="1:11" ht="30" hidden="1" x14ac:dyDescent="0.3">
      <c r="A534" s="987" t="s">
        <v>2403</v>
      </c>
      <c r="B534" s="963"/>
      <c r="C534" s="992" t="s">
        <v>2405</v>
      </c>
      <c r="D534" s="946">
        <f>VLOOKUP(A534,'NRHM-RCH Flexible Pool, NDCPs'!A400:Q2112,16,0)</f>
        <v>0</v>
      </c>
      <c r="E534" s="946">
        <f>VLOOKUP(A534,'NRHM-RCH Flexible Pool, NDCPs'!A400:Q2112,17,0)</f>
        <v>0</v>
      </c>
      <c r="F534" s="946"/>
      <c r="G534" s="946"/>
      <c r="H534" s="946"/>
      <c r="I534" s="946"/>
      <c r="J534" s="1152">
        <f t="shared" si="159"/>
        <v>0</v>
      </c>
      <c r="K534" s="1152">
        <f t="shared" si="159"/>
        <v>0</v>
      </c>
    </row>
    <row r="535" spans="1:11" hidden="1" x14ac:dyDescent="0.3">
      <c r="A535" s="960" t="s">
        <v>3540</v>
      </c>
      <c r="B535" s="989"/>
      <c r="C535" s="945" t="s">
        <v>1673</v>
      </c>
      <c r="D535" s="946">
        <f t="shared" ref="D535:K535" si="160">SUM(D536:D540)</f>
        <v>0</v>
      </c>
      <c r="E535" s="946">
        <f t="shared" si="160"/>
        <v>0</v>
      </c>
      <c r="F535" s="946">
        <f t="shared" si="160"/>
        <v>0</v>
      </c>
      <c r="G535" s="946">
        <f t="shared" si="160"/>
        <v>0</v>
      </c>
      <c r="H535" s="946">
        <f t="shared" si="160"/>
        <v>0</v>
      </c>
      <c r="I535" s="946">
        <f t="shared" si="160"/>
        <v>0</v>
      </c>
      <c r="J535" s="1151">
        <f t="shared" si="160"/>
        <v>0</v>
      </c>
      <c r="K535" s="1151">
        <f t="shared" si="160"/>
        <v>0</v>
      </c>
    </row>
    <row r="536" spans="1:11" hidden="1" x14ac:dyDescent="0.3">
      <c r="A536" s="987" t="s">
        <v>4674</v>
      </c>
      <c r="B536" s="989"/>
      <c r="C536" s="992" t="s">
        <v>2406</v>
      </c>
      <c r="D536" s="946">
        <f>VLOOKUP(A536,'NRHM-RCH Flexible Pool, NDCPs'!A402:Q2114,16,0)</f>
        <v>0</v>
      </c>
      <c r="E536" s="946">
        <f>VLOOKUP(A536,'NRHM-RCH Flexible Pool, NDCPs'!A402:Q2114,17,0)</f>
        <v>0</v>
      </c>
      <c r="F536" s="946"/>
      <c r="G536" s="946"/>
      <c r="H536" s="946"/>
      <c r="I536" s="946"/>
      <c r="J536" s="1152">
        <f t="shared" ref="J536:K541" si="161">+D536+F536+H536</f>
        <v>0</v>
      </c>
      <c r="K536" s="1152">
        <f t="shared" si="161"/>
        <v>0</v>
      </c>
    </row>
    <row r="537" spans="1:11" ht="30" hidden="1" x14ac:dyDescent="0.3">
      <c r="A537" s="987" t="s">
        <v>4675</v>
      </c>
      <c r="B537" s="989"/>
      <c r="C537" s="992" t="s">
        <v>2407</v>
      </c>
      <c r="D537" s="946">
        <f>VLOOKUP(A537,'NRHM-RCH Flexible Pool, NDCPs'!A403:Q2115,16,0)</f>
        <v>0</v>
      </c>
      <c r="E537" s="946">
        <f>VLOOKUP(A537,'NRHM-RCH Flexible Pool, NDCPs'!A403:Q2115,17,0)</f>
        <v>0</v>
      </c>
      <c r="F537" s="946"/>
      <c r="G537" s="946"/>
      <c r="H537" s="946"/>
      <c r="I537" s="946"/>
      <c r="J537" s="1152">
        <f t="shared" si="161"/>
        <v>0</v>
      </c>
      <c r="K537" s="1152">
        <f t="shared" si="161"/>
        <v>0</v>
      </c>
    </row>
    <row r="538" spans="1:11" hidden="1" x14ac:dyDescent="0.3">
      <c r="A538" s="987" t="s">
        <v>4676</v>
      </c>
      <c r="B538" s="989"/>
      <c r="C538" s="992" t="s">
        <v>2408</v>
      </c>
      <c r="D538" s="946">
        <f>VLOOKUP(A538,'NRHM-RCH Flexible Pool, NDCPs'!A404:Q2116,16,0)</f>
        <v>0</v>
      </c>
      <c r="E538" s="946">
        <f>VLOOKUP(A538,'NRHM-RCH Flexible Pool, NDCPs'!A404:Q2116,17,0)</f>
        <v>0</v>
      </c>
      <c r="F538" s="946"/>
      <c r="G538" s="946"/>
      <c r="H538" s="946"/>
      <c r="I538" s="946"/>
      <c r="J538" s="1152">
        <f t="shared" si="161"/>
        <v>0</v>
      </c>
      <c r="K538" s="1152">
        <f t="shared" si="161"/>
        <v>0</v>
      </c>
    </row>
    <row r="539" spans="1:11" hidden="1" x14ac:dyDescent="0.3">
      <c r="A539" s="987" t="s">
        <v>4677</v>
      </c>
      <c r="B539" s="963"/>
      <c r="C539" s="992" t="s">
        <v>2409</v>
      </c>
      <c r="D539" s="946">
        <f>VLOOKUP(A539,'NRHM-RCH Flexible Pool, NDCPs'!A405:Q2117,16,0)</f>
        <v>0</v>
      </c>
      <c r="E539" s="946">
        <f>VLOOKUP(A539,'NRHM-RCH Flexible Pool, NDCPs'!A405:Q2117,17,0)</f>
        <v>0</v>
      </c>
      <c r="F539" s="946"/>
      <c r="G539" s="946"/>
      <c r="H539" s="946"/>
      <c r="I539" s="946"/>
      <c r="J539" s="1152">
        <f t="shared" si="161"/>
        <v>0</v>
      </c>
      <c r="K539" s="1152">
        <f t="shared" si="161"/>
        <v>0</v>
      </c>
    </row>
    <row r="540" spans="1:11" hidden="1" x14ac:dyDescent="0.3">
      <c r="A540" s="987" t="s">
        <v>4678</v>
      </c>
      <c r="B540" s="963"/>
      <c r="C540" s="945" t="s">
        <v>2410</v>
      </c>
      <c r="D540" s="946">
        <f>VLOOKUP(A540,'NRHM-RCH Flexible Pool, NDCPs'!A406:Q2118,16,0)</f>
        <v>0</v>
      </c>
      <c r="E540" s="946">
        <f>VLOOKUP(A540,'NRHM-RCH Flexible Pool, NDCPs'!A406:Q2118,17,0)</f>
        <v>0</v>
      </c>
      <c r="F540" s="946"/>
      <c r="G540" s="946"/>
      <c r="H540" s="946"/>
      <c r="I540" s="946"/>
      <c r="J540" s="1152">
        <f t="shared" si="161"/>
        <v>0</v>
      </c>
      <c r="K540" s="1152">
        <f t="shared" si="161"/>
        <v>0</v>
      </c>
    </row>
    <row r="541" spans="1:11" hidden="1" x14ac:dyDescent="0.3">
      <c r="A541" s="987" t="s">
        <v>1901</v>
      </c>
      <c r="B541" s="963"/>
      <c r="C541" s="945" t="s">
        <v>2400</v>
      </c>
      <c r="D541" s="946">
        <f>VLOOKUP(A541,'NRHM-RCH Flexible Pool, NDCPs'!A407:Q2119,16,0)</f>
        <v>0</v>
      </c>
      <c r="E541" s="946">
        <f>VLOOKUP(A541,'NRHM-RCH Flexible Pool, NDCPs'!A407:Q2119,17,0)</f>
        <v>0</v>
      </c>
      <c r="F541" s="946"/>
      <c r="G541" s="946"/>
      <c r="H541" s="946"/>
      <c r="I541" s="946"/>
      <c r="J541" s="1152">
        <f t="shared" si="161"/>
        <v>0</v>
      </c>
      <c r="K541" s="1152">
        <f t="shared" si="161"/>
        <v>0</v>
      </c>
    </row>
    <row r="542" spans="1:11" hidden="1" x14ac:dyDescent="0.3">
      <c r="A542" s="985" t="s">
        <v>3541</v>
      </c>
      <c r="B542" s="969"/>
      <c r="C542" s="945" t="s">
        <v>208</v>
      </c>
      <c r="D542" s="946">
        <f t="shared" ref="D542:K542" si="162">SUM(D543:D550)+D554</f>
        <v>0</v>
      </c>
      <c r="E542" s="946">
        <f t="shared" si="162"/>
        <v>0</v>
      </c>
      <c r="F542" s="946">
        <f t="shared" si="162"/>
        <v>0</v>
      </c>
      <c r="G542" s="946">
        <f t="shared" si="162"/>
        <v>0</v>
      </c>
      <c r="H542" s="946">
        <f t="shared" si="162"/>
        <v>0</v>
      </c>
      <c r="I542" s="946">
        <f t="shared" si="162"/>
        <v>0</v>
      </c>
      <c r="J542" s="1151">
        <f t="shared" si="162"/>
        <v>0</v>
      </c>
      <c r="K542" s="1151">
        <f t="shared" si="162"/>
        <v>0</v>
      </c>
    </row>
    <row r="543" spans="1:11" hidden="1" x14ac:dyDescent="0.3">
      <c r="A543" s="987" t="s">
        <v>1904</v>
      </c>
      <c r="B543" s="963"/>
      <c r="C543" s="945" t="s">
        <v>1673</v>
      </c>
      <c r="D543" s="946">
        <f>VLOOKUP(A543,'NRHM-RCH Flexible Pool, NDCPs'!A409:Q2121,16,0)</f>
        <v>0</v>
      </c>
      <c r="E543" s="946">
        <f>VLOOKUP(A543,'NRHM-RCH Flexible Pool, NDCPs'!A409:Q2121,17,0)</f>
        <v>0</v>
      </c>
      <c r="F543" s="946"/>
      <c r="G543" s="946"/>
      <c r="H543" s="946"/>
      <c r="I543" s="946"/>
      <c r="J543" s="1152">
        <f t="shared" ref="J543:K549" si="163">+D543+F543+H543</f>
        <v>0</v>
      </c>
      <c r="K543" s="1152">
        <f t="shared" si="163"/>
        <v>0</v>
      </c>
    </row>
    <row r="544" spans="1:11" ht="30" hidden="1" x14ac:dyDescent="0.3">
      <c r="A544" s="987" t="s">
        <v>2945</v>
      </c>
      <c r="B544" s="989"/>
      <c r="C544" s="945" t="s">
        <v>2946</v>
      </c>
      <c r="D544" s="946">
        <f>VLOOKUP(A544,'NRHM-RCH Flexible Pool, NDCPs'!A410:Q2122,16,0)</f>
        <v>0</v>
      </c>
      <c r="E544" s="946">
        <f>VLOOKUP(A544,'NRHM-RCH Flexible Pool, NDCPs'!A410:Q2122,17,0)</f>
        <v>0</v>
      </c>
      <c r="F544" s="946"/>
      <c r="G544" s="946"/>
      <c r="H544" s="946"/>
      <c r="I544" s="946"/>
      <c r="J544" s="1152">
        <f t="shared" si="163"/>
        <v>0</v>
      </c>
      <c r="K544" s="1152">
        <f t="shared" si="163"/>
        <v>0</v>
      </c>
    </row>
    <row r="545" spans="1:11" hidden="1" x14ac:dyDescent="0.3">
      <c r="A545" s="987" t="s">
        <v>2390</v>
      </c>
      <c r="B545" s="989"/>
      <c r="C545" s="994" t="s">
        <v>2392</v>
      </c>
      <c r="D545" s="946">
        <f>VLOOKUP(A545,'NRHM-RCH Flexible Pool, NDCPs'!A411:Q2123,16,0)</f>
        <v>0</v>
      </c>
      <c r="E545" s="946">
        <f>VLOOKUP(A545,'NRHM-RCH Flexible Pool, NDCPs'!A411:Q2123,17,0)</f>
        <v>0</v>
      </c>
      <c r="F545" s="946"/>
      <c r="G545" s="946"/>
      <c r="H545" s="946"/>
      <c r="I545" s="946"/>
      <c r="J545" s="1152">
        <f t="shared" si="163"/>
        <v>0</v>
      </c>
      <c r="K545" s="1152">
        <f t="shared" si="163"/>
        <v>0</v>
      </c>
    </row>
    <row r="546" spans="1:11" hidden="1" x14ac:dyDescent="0.3">
      <c r="A546" s="987" t="s">
        <v>2391</v>
      </c>
      <c r="B546" s="989"/>
      <c r="C546" s="994" t="s">
        <v>2393</v>
      </c>
      <c r="D546" s="946">
        <f>VLOOKUP(A546,'NRHM-RCH Flexible Pool, NDCPs'!A412:Q2124,16,0)</f>
        <v>0</v>
      </c>
      <c r="E546" s="946">
        <f>VLOOKUP(A546,'NRHM-RCH Flexible Pool, NDCPs'!A412:Q2124,17,0)</f>
        <v>0</v>
      </c>
      <c r="F546" s="946"/>
      <c r="G546" s="946"/>
      <c r="H546" s="946"/>
      <c r="I546" s="946"/>
      <c r="J546" s="1152">
        <f t="shared" si="163"/>
        <v>0</v>
      </c>
      <c r="K546" s="1152">
        <f t="shared" si="163"/>
        <v>0</v>
      </c>
    </row>
    <row r="547" spans="1:11" ht="30" hidden="1" x14ac:dyDescent="0.3">
      <c r="A547" s="987" t="s">
        <v>2394</v>
      </c>
      <c r="B547" s="989"/>
      <c r="C547" s="992" t="s">
        <v>5158</v>
      </c>
      <c r="D547" s="946">
        <f>VLOOKUP(A547,'NRHM-RCH Flexible Pool, NDCPs'!A413:Q2125,16,0)</f>
        <v>0</v>
      </c>
      <c r="E547" s="946">
        <f>VLOOKUP(A547,'NRHM-RCH Flexible Pool, NDCPs'!A413:Q2125,17,0)</f>
        <v>0</v>
      </c>
      <c r="F547" s="946"/>
      <c r="G547" s="946"/>
      <c r="H547" s="946"/>
      <c r="I547" s="946"/>
      <c r="J547" s="1152">
        <f t="shared" si="163"/>
        <v>0</v>
      </c>
      <c r="K547" s="1152">
        <f t="shared" si="163"/>
        <v>0</v>
      </c>
    </row>
    <row r="548" spans="1:11" hidden="1" x14ac:dyDescent="0.3">
      <c r="A548" s="987" t="s">
        <v>2395</v>
      </c>
      <c r="B548" s="963"/>
      <c r="C548" s="994" t="s">
        <v>5159</v>
      </c>
      <c r="D548" s="946">
        <f>VLOOKUP(A548,'NRHM-RCH Flexible Pool, NDCPs'!A414:Q2126,16,0)</f>
        <v>0</v>
      </c>
      <c r="E548" s="946">
        <f>VLOOKUP(A548,'NRHM-RCH Flexible Pool, NDCPs'!A414:Q2126,17,0)</f>
        <v>0</v>
      </c>
      <c r="F548" s="946"/>
      <c r="G548" s="946"/>
      <c r="H548" s="946"/>
      <c r="I548" s="946"/>
      <c r="J548" s="1152">
        <f t="shared" si="163"/>
        <v>0</v>
      </c>
      <c r="K548" s="1152">
        <f t="shared" si="163"/>
        <v>0</v>
      </c>
    </row>
    <row r="549" spans="1:11" hidden="1" x14ac:dyDescent="0.3">
      <c r="A549" s="987" t="s">
        <v>1905</v>
      </c>
      <c r="B549" s="963"/>
      <c r="C549" s="951" t="s">
        <v>1682</v>
      </c>
      <c r="D549" s="946">
        <f>VLOOKUP(A549,'NRHM-RCH Flexible Pool, NDCPs'!A415:Q2127,16,0)</f>
        <v>0</v>
      </c>
      <c r="E549" s="946">
        <f>VLOOKUP(A549,'NRHM-RCH Flexible Pool, NDCPs'!A415:Q2127,17,0)</f>
        <v>0</v>
      </c>
      <c r="F549" s="946"/>
      <c r="G549" s="946"/>
      <c r="H549" s="946"/>
      <c r="I549" s="946"/>
      <c r="J549" s="1152">
        <f t="shared" si="163"/>
        <v>0</v>
      </c>
      <c r="K549" s="1152">
        <f t="shared" si="163"/>
        <v>0</v>
      </c>
    </row>
    <row r="550" spans="1:11" ht="30" hidden="1" x14ac:dyDescent="0.3">
      <c r="A550" s="960" t="s">
        <v>2141</v>
      </c>
      <c r="B550" s="963"/>
      <c r="C550" s="945" t="s">
        <v>3542</v>
      </c>
      <c r="D550" s="946">
        <f t="shared" ref="D550:K550" si="164">SUM(D551:D553)</f>
        <v>0</v>
      </c>
      <c r="E550" s="946">
        <f t="shared" si="164"/>
        <v>0</v>
      </c>
      <c r="F550" s="946">
        <f t="shared" si="164"/>
        <v>0</v>
      </c>
      <c r="G550" s="946">
        <f t="shared" si="164"/>
        <v>0</v>
      </c>
      <c r="H550" s="946">
        <f t="shared" si="164"/>
        <v>0</v>
      </c>
      <c r="I550" s="946">
        <f t="shared" si="164"/>
        <v>0</v>
      </c>
      <c r="J550" s="1151">
        <f t="shared" si="164"/>
        <v>0</v>
      </c>
      <c r="K550" s="1151">
        <f t="shared" si="164"/>
        <v>0</v>
      </c>
    </row>
    <row r="551" spans="1:11" hidden="1" x14ac:dyDescent="0.3">
      <c r="A551" s="987" t="s">
        <v>4679</v>
      </c>
      <c r="B551" s="963"/>
      <c r="C551" s="951" t="s">
        <v>1683</v>
      </c>
      <c r="D551" s="946">
        <f>VLOOKUP(A551,'NRHM-RCH Flexible Pool, NDCPs'!A417:Q2129,16,0)</f>
        <v>0</v>
      </c>
      <c r="E551" s="946">
        <f>VLOOKUP(A551,'NRHM-RCH Flexible Pool, NDCPs'!A417:Q2129,17,0)</f>
        <v>0</v>
      </c>
      <c r="F551" s="946"/>
      <c r="G551" s="946"/>
      <c r="H551" s="946"/>
      <c r="I551" s="946"/>
      <c r="J551" s="1152">
        <f t="shared" ref="J551:K554" si="165">+D551+F551+H551</f>
        <v>0</v>
      </c>
      <c r="K551" s="1152">
        <f t="shared" si="165"/>
        <v>0</v>
      </c>
    </row>
    <row r="552" spans="1:11" hidden="1" x14ac:dyDescent="0.3">
      <c r="A552" s="987" t="s">
        <v>4680</v>
      </c>
      <c r="B552" s="963"/>
      <c r="C552" s="951" t="s">
        <v>1684</v>
      </c>
      <c r="D552" s="946">
        <f>VLOOKUP(A552,'NRHM-RCH Flexible Pool, NDCPs'!A418:Q2130,16,0)</f>
        <v>0</v>
      </c>
      <c r="E552" s="946">
        <f>VLOOKUP(A552,'NRHM-RCH Flexible Pool, NDCPs'!A418:Q2130,17,0)</f>
        <v>0</v>
      </c>
      <c r="F552" s="946"/>
      <c r="G552" s="946"/>
      <c r="H552" s="946"/>
      <c r="I552" s="946"/>
      <c r="J552" s="1152">
        <f t="shared" si="165"/>
        <v>0</v>
      </c>
      <c r="K552" s="1152">
        <f t="shared" si="165"/>
        <v>0</v>
      </c>
    </row>
    <row r="553" spans="1:11" hidden="1" x14ac:dyDescent="0.3">
      <c r="A553" s="987" t="s">
        <v>4681</v>
      </c>
      <c r="B553" s="963"/>
      <c r="C553" s="951" t="s">
        <v>1749</v>
      </c>
      <c r="D553" s="946">
        <f>VLOOKUP(A553,'NRHM-RCH Flexible Pool, NDCPs'!A419:Q2131,16,0)</f>
        <v>0</v>
      </c>
      <c r="E553" s="946">
        <f>VLOOKUP(A553,'NRHM-RCH Flexible Pool, NDCPs'!A419:Q2131,17,0)</f>
        <v>0</v>
      </c>
      <c r="F553" s="946"/>
      <c r="G553" s="946"/>
      <c r="H553" s="946"/>
      <c r="I553" s="946"/>
      <c r="J553" s="1152">
        <f t="shared" si="165"/>
        <v>0</v>
      </c>
      <c r="K553" s="1152">
        <f t="shared" si="165"/>
        <v>0</v>
      </c>
    </row>
    <row r="554" spans="1:11" hidden="1" x14ac:dyDescent="0.3">
      <c r="A554" s="987" t="s">
        <v>2612</v>
      </c>
      <c r="B554" s="963"/>
      <c r="C554" s="945" t="s">
        <v>2400</v>
      </c>
      <c r="D554" s="946">
        <f>VLOOKUP(A554,'NRHM-RCH Flexible Pool, NDCPs'!A420:Q2132,16,0)</f>
        <v>0</v>
      </c>
      <c r="E554" s="946">
        <f>VLOOKUP(A554,'NRHM-RCH Flexible Pool, NDCPs'!A420:Q2132,17,0)</f>
        <v>0</v>
      </c>
      <c r="F554" s="946"/>
      <c r="G554" s="946"/>
      <c r="H554" s="946"/>
      <c r="I554" s="946"/>
      <c r="J554" s="1152">
        <f t="shared" si="165"/>
        <v>0</v>
      </c>
      <c r="K554" s="1152">
        <f t="shared" si="165"/>
        <v>0</v>
      </c>
    </row>
    <row r="555" spans="1:11" hidden="1" x14ac:dyDescent="0.3">
      <c r="A555" s="985" t="s">
        <v>1906</v>
      </c>
      <c r="B555" s="966"/>
      <c r="C555" s="945" t="s">
        <v>210</v>
      </c>
      <c r="D555" s="946">
        <f t="shared" ref="D555:K555" si="166">SUM(D556:D557)</f>
        <v>0</v>
      </c>
      <c r="E555" s="946">
        <f t="shared" si="166"/>
        <v>0</v>
      </c>
      <c r="F555" s="946">
        <f t="shared" si="166"/>
        <v>0</v>
      </c>
      <c r="G555" s="946">
        <f t="shared" si="166"/>
        <v>0</v>
      </c>
      <c r="H555" s="946">
        <f t="shared" si="166"/>
        <v>0</v>
      </c>
      <c r="I555" s="946">
        <f t="shared" si="166"/>
        <v>0</v>
      </c>
      <c r="J555" s="1151">
        <f t="shared" si="166"/>
        <v>0</v>
      </c>
      <c r="K555" s="1151">
        <f t="shared" si="166"/>
        <v>0</v>
      </c>
    </row>
    <row r="556" spans="1:11" hidden="1" x14ac:dyDescent="0.3">
      <c r="A556" s="987" t="s">
        <v>2613</v>
      </c>
      <c r="B556" s="963"/>
      <c r="C556" s="945" t="s">
        <v>1548</v>
      </c>
      <c r="D556" s="946">
        <f>+VLOOKUP(A556,'NRHM-RCH Flexible Pool, NDCPs'!A11:Q2346,16,0)</f>
        <v>0</v>
      </c>
      <c r="E556" s="946">
        <f>+VLOOKUP(A556,'NRHM-RCH Flexible Pool, NDCPs'!A11:Q2346,17,0)</f>
        <v>0</v>
      </c>
      <c r="F556" s="946"/>
      <c r="G556" s="946"/>
      <c r="H556" s="946"/>
      <c r="I556" s="946"/>
      <c r="J556" s="1152">
        <f>+D556+F556+H556</f>
        <v>0</v>
      </c>
      <c r="K556" s="1152">
        <f>+E556+G556+I556</f>
        <v>0</v>
      </c>
    </row>
    <row r="557" spans="1:11" hidden="1" x14ac:dyDescent="0.3">
      <c r="A557" s="987" t="s">
        <v>2616</v>
      </c>
      <c r="B557" s="963"/>
      <c r="C557" s="945" t="s">
        <v>2400</v>
      </c>
      <c r="D557" s="946">
        <f>VLOOKUP(A557,'NRHM-RCH Flexible Pool, NDCPs'!A423:Q2135,16,0)</f>
        <v>0</v>
      </c>
      <c r="E557" s="946">
        <f>VLOOKUP(A557,'NRHM-RCH Flexible Pool, NDCPs'!A423:Q2135,17,0)</f>
        <v>0</v>
      </c>
      <c r="F557" s="946"/>
      <c r="G557" s="946"/>
      <c r="H557" s="946"/>
      <c r="I557" s="946"/>
      <c r="J557" s="1152">
        <f>+D557+F557+H557</f>
        <v>0</v>
      </c>
      <c r="K557" s="1152">
        <f>+E557+G557+I557</f>
        <v>0</v>
      </c>
    </row>
    <row r="558" spans="1:11" hidden="1" x14ac:dyDescent="0.3">
      <c r="A558" s="985" t="s">
        <v>3543</v>
      </c>
      <c r="B558" s="989"/>
      <c r="C558" s="945" t="s">
        <v>3544</v>
      </c>
      <c r="D558" s="946">
        <f t="shared" ref="D558:K558" si="167">SUM(D559:D562)</f>
        <v>0</v>
      </c>
      <c r="E558" s="946">
        <f t="shared" si="167"/>
        <v>0</v>
      </c>
      <c r="F558" s="946">
        <f t="shared" si="167"/>
        <v>0</v>
      </c>
      <c r="G558" s="946">
        <f t="shared" si="167"/>
        <v>0</v>
      </c>
      <c r="H558" s="946">
        <f t="shared" si="167"/>
        <v>0</v>
      </c>
      <c r="I558" s="946">
        <f t="shared" si="167"/>
        <v>0</v>
      </c>
      <c r="J558" s="1151">
        <f t="shared" si="167"/>
        <v>0</v>
      </c>
      <c r="K558" s="1151">
        <f t="shared" si="167"/>
        <v>0</v>
      </c>
    </row>
    <row r="559" spans="1:11" hidden="1" x14ac:dyDescent="0.3">
      <c r="A559" s="987" t="s">
        <v>2148</v>
      </c>
      <c r="B559" s="947" t="s">
        <v>3067</v>
      </c>
      <c r="C559" s="994" t="s">
        <v>5160</v>
      </c>
      <c r="D559" s="946">
        <f>VLOOKUP(A559,'NRHM-RCH Flexible Pool, NDCPs'!A425:Q2137,16,0)</f>
        <v>0</v>
      </c>
      <c r="E559" s="946">
        <f>VLOOKUP(A559,'NRHM-RCH Flexible Pool, NDCPs'!A425:Q2137,17,0)</f>
        <v>0</v>
      </c>
      <c r="F559" s="946"/>
      <c r="G559" s="946"/>
      <c r="H559" s="946">
        <f>VLOOKUP(B559,NUHM!A12:P251,15,0)</f>
        <v>0</v>
      </c>
      <c r="I559" s="946">
        <f>VLOOKUP(B559,NUHM!A12:P251,16,0)</f>
        <v>0</v>
      </c>
      <c r="J559" s="1152">
        <f t="shared" ref="J559:K562" si="168">+D559+F559+H559</f>
        <v>0</v>
      </c>
      <c r="K559" s="1152">
        <f t="shared" si="168"/>
        <v>0</v>
      </c>
    </row>
    <row r="560" spans="1:11" hidden="1" x14ac:dyDescent="0.3">
      <c r="A560" s="987" t="s">
        <v>2149</v>
      </c>
      <c r="B560" s="947" t="s">
        <v>3068</v>
      </c>
      <c r="C560" s="994" t="s">
        <v>5161</v>
      </c>
      <c r="D560" s="946">
        <f>VLOOKUP(A560,'NRHM-RCH Flexible Pool, NDCPs'!A426:Q2138,16,0)</f>
        <v>0</v>
      </c>
      <c r="E560" s="946">
        <f>VLOOKUP(A560,'NRHM-RCH Flexible Pool, NDCPs'!A426:Q2138,17,0)</f>
        <v>0</v>
      </c>
      <c r="F560" s="946"/>
      <c r="G560" s="946"/>
      <c r="H560" s="946">
        <f>VLOOKUP(B560,NUHM!A13:P252,15,0)</f>
        <v>0</v>
      </c>
      <c r="I560" s="946">
        <f>VLOOKUP(B560,NUHM!A13:P252,16,0)</f>
        <v>0</v>
      </c>
      <c r="J560" s="1152">
        <f t="shared" si="168"/>
        <v>0</v>
      </c>
      <c r="K560" s="1152">
        <f t="shared" si="168"/>
        <v>0</v>
      </c>
    </row>
    <row r="561" spans="1:11" hidden="1" x14ac:dyDescent="0.3">
      <c r="A561" s="987" t="s">
        <v>1911</v>
      </c>
      <c r="B561" s="963"/>
      <c r="C561" s="945" t="s">
        <v>561</v>
      </c>
      <c r="D561" s="946">
        <f>VLOOKUP(A561,'NRHM-RCH Flexible Pool, NDCPs'!A427:Q2139,16,0)</f>
        <v>0</v>
      </c>
      <c r="E561" s="946">
        <f>VLOOKUP(A561,'NRHM-RCH Flexible Pool, NDCPs'!A427:Q2139,17,0)</f>
        <v>0</v>
      </c>
      <c r="F561" s="946"/>
      <c r="G561" s="946"/>
      <c r="H561" s="946"/>
      <c r="I561" s="946"/>
      <c r="J561" s="1152">
        <f t="shared" si="168"/>
        <v>0</v>
      </c>
      <c r="K561" s="1152">
        <f t="shared" si="168"/>
        <v>0</v>
      </c>
    </row>
    <row r="562" spans="1:11" hidden="1" x14ac:dyDescent="0.3">
      <c r="A562" s="987" t="s">
        <v>2401</v>
      </c>
      <c r="B562" s="963"/>
      <c r="C562" s="945" t="s">
        <v>2400</v>
      </c>
      <c r="D562" s="946">
        <f>VLOOKUP(A562,'NRHM-RCH Flexible Pool, NDCPs'!A428:Q2140,16,0)</f>
        <v>0</v>
      </c>
      <c r="E562" s="946">
        <f>VLOOKUP(A562,'NRHM-RCH Flexible Pool, NDCPs'!A428:Q2140,17,0)</f>
        <v>0</v>
      </c>
      <c r="F562" s="946"/>
      <c r="G562" s="946"/>
      <c r="H562" s="946"/>
      <c r="I562" s="946"/>
      <c r="J562" s="1152">
        <f t="shared" si="168"/>
        <v>0</v>
      </c>
      <c r="K562" s="1152">
        <f t="shared" si="168"/>
        <v>0</v>
      </c>
    </row>
    <row r="563" spans="1:11" hidden="1" x14ac:dyDescent="0.3">
      <c r="A563" s="985" t="s">
        <v>3545</v>
      </c>
      <c r="B563" s="963"/>
      <c r="C563" s="945" t="s">
        <v>589</v>
      </c>
      <c r="D563" s="946">
        <f t="shared" ref="D563:K563" si="169">SUM(D564:D565)</f>
        <v>0</v>
      </c>
      <c r="E563" s="946">
        <f t="shared" si="169"/>
        <v>0</v>
      </c>
      <c r="F563" s="946">
        <f t="shared" si="169"/>
        <v>0</v>
      </c>
      <c r="G563" s="946">
        <f t="shared" si="169"/>
        <v>0</v>
      </c>
      <c r="H563" s="946">
        <f t="shared" si="169"/>
        <v>0</v>
      </c>
      <c r="I563" s="946">
        <f t="shared" si="169"/>
        <v>0</v>
      </c>
      <c r="J563" s="1151">
        <f t="shared" si="169"/>
        <v>0</v>
      </c>
      <c r="K563" s="1151">
        <f t="shared" si="169"/>
        <v>0</v>
      </c>
    </row>
    <row r="564" spans="1:11" hidden="1" x14ac:dyDescent="0.3">
      <c r="A564" s="987" t="s">
        <v>1909</v>
      </c>
      <c r="B564" s="963"/>
      <c r="C564" s="945" t="s">
        <v>591</v>
      </c>
      <c r="D564" s="946">
        <f>VLOOKUP(A564,'NRHM-RCH Flexible Pool, NDCPs'!A430:Q2142,16,0)</f>
        <v>0</v>
      </c>
      <c r="E564" s="946">
        <f>VLOOKUP(A564,'NRHM-RCH Flexible Pool, NDCPs'!A430:Q2142,17,0)</f>
        <v>0</v>
      </c>
      <c r="F564" s="946"/>
      <c r="G564" s="946"/>
      <c r="H564" s="946"/>
      <c r="I564" s="946"/>
      <c r="J564" s="1152">
        <f>+D564+F564+H564</f>
        <v>0</v>
      </c>
      <c r="K564" s="1152">
        <f>+E564+G564+I564</f>
        <v>0</v>
      </c>
    </row>
    <row r="565" spans="1:11" hidden="1" x14ac:dyDescent="0.3">
      <c r="A565" s="987" t="s">
        <v>2565</v>
      </c>
      <c r="B565" s="961"/>
      <c r="C565" s="945" t="s">
        <v>2400</v>
      </c>
      <c r="D565" s="946">
        <f>VLOOKUP(A565,'NRHM-RCH Flexible Pool, NDCPs'!A431:Q2143,16,0)</f>
        <v>0</v>
      </c>
      <c r="E565" s="946">
        <f>VLOOKUP(A565,'NRHM-RCH Flexible Pool, NDCPs'!A431:Q2143,17,0)</f>
        <v>0</v>
      </c>
      <c r="F565" s="946"/>
      <c r="G565" s="946"/>
      <c r="H565" s="946"/>
      <c r="I565" s="946"/>
      <c r="J565" s="1152">
        <f>+D565+F565+H565</f>
        <v>0</v>
      </c>
      <c r="K565" s="1152">
        <f>+E565+G565+I565</f>
        <v>0</v>
      </c>
    </row>
    <row r="566" spans="1:11" hidden="1" x14ac:dyDescent="0.3">
      <c r="A566" s="985" t="s">
        <v>3546</v>
      </c>
      <c r="B566" s="947" t="s">
        <v>3065</v>
      </c>
      <c r="C566" s="945" t="s">
        <v>3548</v>
      </c>
      <c r="D566" s="946">
        <f>SUM(D567:D571)</f>
        <v>0</v>
      </c>
      <c r="E566" s="946">
        <f>SUM(E567:E571)</f>
        <v>0</v>
      </c>
      <c r="F566" s="946">
        <f>SUM(F567:F571)</f>
        <v>0</v>
      </c>
      <c r="G566" s="946">
        <f>SUM(G567:G571)</f>
        <v>0</v>
      </c>
      <c r="H566" s="946">
        <f>VLOOKUP(B566,NUHM!A19:P258,15,0)</f>
        <v>0</v>
      </c>
      <c r="I566" s="946">
        <f>VLOOKUP(B566,NUHM!A19:P258,16,0)</f>
        <v>0</v>
      </c>
      <c r="J566" s="1151">
        <f>SUM(J567:J571)</f>
        <v>0</v>
      </c>
      <c r="K566" s="1151">
        <f>SUM(K567:K571)</f>
        <v>0</v>
      </c>
    </row>
    <row r="567" spans="1:11" hidden="1" x14ac:dyDescent="0.3">
      <c r="A567" s="987" t="s">
        <v>1912</v>
      </c>
      <c r="B567" s="947" t="s">
        <v>4953</v>
      </c>
      <c r="C567" s="945" t="s">
        <v>3549</v>
      </c>
      <c r="D567" s="946">
        <f>VLOOKUP(A567,'NRHM-RCH Flexible Pool, NDCPs'!A433:Q2145,16,0)</f>
        <v>0</v>
      </c>
      <c r="E567" s="946">
        <f>VLOOKUP(A567,'NRHM-RCH Flexible Pool, NDCPs'!A433:Q2145,17,0)</f>
        <v>0</v>
      </c>
      <c r="F567" s="946"/>
      <c r="G567" s="946"/>
      <c r="H567" s="946">
        <f>VLOOKUP(B567,NUHM!A20:P259,15,0)</f>
        <v>0</v>
      </c>
      <c r="I567" s="946">
        <f>VLOOKUP(B567,NUHM!A20:P259,16,0)</f>
        <v>0</v>
      </c>
      <c r="J567" s="1152">
        <f t="shared" ref="J567:K571" si="170">+D567+F567+H567</f>
        <v>0</v>
      </c>
      <c r="K567" s="1152">
        <f t="shared" si="170"/>
        <v>0</v>
      </c>
    </row>
    <row r="568" spans="1:11" hidden="1" x14ac:dyDescent="0.3">
      <c r="A568" s="987" t="s">
        <v>1913</v>
      </c>
      <c r="B568" s="961"/>
      <c r="C568" s="945" t="s">
        <v>3550</v>
      </c>
      <c r="D568" s="946">
        <f>VLOOKUP(A568,'NRHM-RCH Flexible Pool, NDCPs'!A434:Q2146,16,0)</f>
        <v>0</v>
      </c>
      <c r="E568" s="946">
        <f>VLOOKUP(A568,'NRHM-RCH Flexible Pool, NDCPs'!A434:Q2146,17,0)</f>
        <v>0</v>
      </c>
      <c r="F568" s="946"/>
      <c r="G568" s="946"/>
      <c r="H568" s="946"/>
      <c r="I568" s="946"/>
      <c r="J568" s="1152">
        <f t="shared" si="170"/>
        <v>0</v>
      </c>
      <c r="K568" s="1152">
        <f t="shared" si="170"/>
        <v>0</v>
      </c>
    </row>
    <row r="569" spans="1:11" hidden="1" x14ac:dyDescent="0.3">
      <c r="A569" s="987" t="s">
        <v>1914</v>
      </c>
      <c r="B569" s="947" t="s">
        <v>4954</v>
      </c>
      <c r="C569" s="945" t="s">
        <v>3551</v>
      </c>
      <c r="D569" s="946">
        <f>VLOOKUP(A569,'NRHM-RCH Flexible Pool, NDCPs'!A435:Q2147,16,0)</f>
        <v>0</v>
      </c>
      <c r="E569" s="946">
        <f>VLOOKUP(A569,'NRHM-RCH Flexible Pool, NDCPs'!A435:Q2147,17,0)</f>
        <v>0</v>
      </c>
      <c r="F569" s="946"/>
      <c r="G569" s="946"/>
      <c r="H569" s="946">
        <f>VLOOKUP(B569,NUHM!A22:P261,15,0)</f>
        <v>0</v>
      </c>
      <c r="I569" s="946">
        <f>VLOOKUP(B569,NUHM!A22:P261,16,0)</f>
        <v>0</v>
      </c>
      <c r="J569" s="1152">
        <f t="shared" si="170"/>
        <v>0</v>
      </c>
      <c r="K569" s="1152">
        <f t="shared" si="170"/>
        <v>0</v>
      </c>
    </row>
    <row r="570" spans="1:11" hidden="1" x14ac:dyDescent="0.3">
      <c r="A570" s="987" t="s">
        <v>1915</v>
      </c>
      <c r="B570" s="961"/>
      <c r="C570" s="945" t="s">
        <v>3552</v>
      </c>
      <c r="D570" s="946">
        <f>VLOOKUP(A570,'NRHM-RCH Flexible Pool, NDCPs'!A436:Q2148,16,0)</f>
        <v>0</v>
      </c>
      <c r="E570" s="946">
        <f>VLOOKUP(A570,'NRHM-RCH Flexible Pool, NDCPs'!A436:Q2148,17,0)</f>
        <v>0</v>
      </c>
      <c r="F570" s="946"/>
      <c r="G570" s="946"/>
      <c r="H570" s="946"/>
      <c r="I570" s="946"/>
      <c r="J570" s="1152">
        <f t="shared" si="170"/>
        <v>0</v>
      </c>
      <c r="K570" s="1152">
        <f t="shared" si="170"/>
        <v>0</v>
      </c>
    </row>
    <row r="571" spans="1:11" hidden="1" x14ac:dyDescent="0.3">
      <c r="A571" s="987" t="s">
        <v>3278</v>
      </c>
      <c r="B571" s="972"/>
      <c r="C571" s="945" t="s">
        <v>2400</v>
      </c>
      <c r="D571" s="946">
        <f>VLOOKUP(A571,'NRHM-RCH Flexible Pool, NDCPs'!A437:Q2149,16,0)</f>
        <v>0</v>
      </c>
      <c r="E571" s="946">
        <f>VLOOKUP(A571,'NRHM-RCH Flexible Pool, NDCPs'!A437:Q2149,17,0)</f>
        <v>0</v>
      </c>
      <c r="F571" s="946"/>
      <c r="G571" s="946"/>
      <c r="H571" s="946"/>
      <c r="I571" s="946"/>
      <c r="J571" s="1152">
        <f t="shared" si="170"/>
        <v>0</v>
      </c>
      <c r="K571" s="1152">
        <f t="shared" si="170"/>
        <v>0</v>
      </c>
    </row>
    <row r="572" spans="1:11" hidden="1" x14ac:dyDescent="0.3">
      <c r="A572" s="985" t="s">
        <v>3553</v>
      </c>
      <c r="B572" s="963"/>
      <c r="C572" s="945" t="s">
        <v>3554</v>
      </c>
      <c r="D572" s="946">
        <f t="shared" ref="D572:K572" si="171">D573+D574</f>
        <v>0</v>
      </c>
      <c r="E572" s="946">
        <f t="shared" si="171"/>
        <v>0</v>
      </c>
      <c r="F572" s="946">
        <f t="shared" si="171"/>
        <v>0</v>
      </c>
      <c r="G572" s="946">
        <f t="shared" si="171"/>
        <v>0</v>
      </c>
      <c r="H572" s="946">
        <f t="shared" si="171"/>
        <v>0</v>
      </c>
      <c r="I572" s="946">
        <f t="shared" si="171"/>
        <v>0</v>
      </c>
      <c r="J572" s="1151">
        <f t="shared" si="171"/>
        <v>0</v>
      </c>
      <c r="K572" s="1151">
        <f t="shared" si="171"/>
        <v>0</v>
      </c>
    </row>
    <row r="573" spans="1:11" hidden="1" x14ac:dyDescent="0.3">
      <c r="A573" s="987" t="s">
        <v>2411</v>
      </c>
      <c r="B573" s="996"/>
      <c r="C573" s="992" t="s">
        <v>2413</v>
      </c>
      <c r="D573" s="946">
        <f>VLOOKUP(A573,'NRHM-RCH Flexible Pool, NDCPs'!A439:Q2151,16,0)</f>
        <v>0</v>
      </c>
      <c r="E573" s="946">
        <f>VLOOKUP(A573,'NRHM-RCH Flexible Pool, NDCPs'!A439:Q2151,17,0)</f>
        <v>0</v>
      </c>
      <c r="F573" s="946"/>
      <c r="G573" s="946"/>
      <c r="H573" s="946"/>
      <c r="I573" s="946"/>
      <c r="J573" s="1152">
        <f>+D573+F573+H573</f>
        <v>0</v>
      </c>
      <c r="K573" s="1152">
        <f>+E573+G573+I573</f>
        <v>0</v>
      </c>
    </row>
    <row r="574" spans="1:11" ht="30" hidden="1" x14ac:dyDescent="0.3">
      <c r="A574" s="987" t="s">
        <v>2412</v>
      </c>
      <c r="B574" s="996"/>
      <c r="C574" s="992" t="s">
        <v>4682</v>
      </c>
      <c r="D574" s="946">
        <f>VLOOKUP(A574,'NRHM-RCH Flexible Pool, NDCPs'!A440:Q2152,16,0)</f>
        <v>0</v>
      </c>
      <c r="E574" s="946">
        <f>VLOOKUP(A574,'NRHM-RCH Flexible Pool, NDCPs'!A440:Q2152,17,0)</f>
        <v>0</v>
      </c>
      <c r="F574" s="946"/>
      <c r="G574" s="946"/>
      <c r="H574" s="946"/>
      <c r="I574" s="946"/>
      <c r="J574" s="1152">
        <f>+D574+F574+H574</f>
        <v>0</v>
      </c>
      <c r="K574" s="1152">
        <f>+E574+G574+I574</f>
        <v>0</v>
      </c>
    </row>
    <row r="575" spans="1:11" hidden="1" x14ac:dyDescent="0.3">
      <c r="A575" s="985" t="s">
        <v>3555</v>
      </c>
      <c r="B575" s="963"/>
      <c r="C575" s="945" t="s">
        <v>212</v>
      </c>
      <c r="D575" s="946">
        <f t="shared" ref="D575:K575" si="172">SUM(D576:D578)</f>
        <v>0</v>
      </c>
      <c r="E575" s="946">
        <f t="shared" si="172"/>
        <v>0</v>
      </c>
      <c r="F575" s="946">
        <f t="shared" si="172"/>
        <v>0</v>
      </c>
      <c r="G575" s="946">
        <f t="shared" si="172"/>
        <v>0</v>
      </c>
      <c r="H575" s="946">
        <f t="shared" si="172"/>
        <v>0</v>
      </c>
      <c r="I575" s="946">
        <f t="shared" si="172"/>
        <v>0</v>
      </c>
      <c r="J575" s="1151">
        <f t="shared" si="172"/>
        <v>0</v>
      </c>
      <c r="K575" s="1151">
        <f t="shared" si="172"/>
        <v>0</v>
      </c>
    </row>
    <row r="576" spans="1:11" hidden="1" x14ac:dyDescent="0.3">
      <c r="A576" s="987" t="s">
        <v>2037</v>
      </c>
      <c r="B576" s="963"/>
      <c r="C576" s="945" t="s">
        <v>1715</v>
      </c>
      <c r="D576" s="946">
        <f>VLOOKUP(A576,'NRHM-RCH Flexible Pool, NDCPs'!A442:Q2154,16,0)</f>
        <v>0</v>
      </c>
      <c r="E576" s="946">
        <f>VLOOKUP(A576,'NRHM-RCH Flexible Pool, NDCPs'!A442:Q2154,17,0)</f>
        <v>0</v>
      </c>
      <c r="F576" s="946"/>
      <c r="G576" s="946"/>
      <c r="H576" s="946"/>
      <c r="I576" s="946"/>
      <c r="J576" s="1152">
        <f t="shared" ref="J576:K578" si="173">+D576+F576+H576</f>
        <v>0</v>
      </c>
      <c r="K576" s="1152">
        <f t="shared" si="173"/>
        <v>0</v>
      </c>
    </row>
    <row r="577" spans="1:11" hidden="1" x14ac:dyDescent="0.3">
      <c r="A577" s="987" t="s">
        <v>2038</v>
      </c>
      <c r="B577" s="963"/>
      <c r="C577" s="945" t="s">
        <v>3556</v>
      </c>
      <c r="D577" s="946">
        <f>VLOOKUP(A577,'NRHM-RCH Flexible Pool, NDCPs'!A443:Q2155,16,0)</f>
        <v>0</v>
      </c>
      <c r="E577" s="946">
        <f>VLOOKUP(A577,'NRHM-RCH Flexible Pool, NDCPs'!A443:Q2155,17,0)</f>
        <v>0</v>
      </c>
      <c r="F577" s="946"/>
      <c r="G577" s="946"/>
      <c r="H577" s="946"/>
      <c r="I577" s="946"/>
      <c r="J577" s="1152">
        <f t="shared" si="173"/>
        <v>0</v>
      </c>
      <c r="K577" s="1152">
        <f t="shared" si="173"/>
        <v>0</v>
      </c>
    </row>
    <row r="578" spans="1:11" hidden="1" x14ac:dyDescent="0.3">
      <c r="A578" s="987" t="s">
        <v>2618</v>
      </c>
      <c r="B578" s="963"/>
      <c r="C578" s="945" t="s">
        <v>2619</v>
      </c>
      <c r="D578" s="946">
        <f>VLOOKUP(A578,'NRHM-RCH Flexible Pool, NDCPs'!A444:Q2156,16,0)</f>
        <v>0</v>
      </c>
      <c r="E578" s="946">
        <f>VLOOKUP(A578,'NRHM-RCH Flexible Pool, NDCPs'!A444:Q2156,17,0)</f>
        <v>0</v>
      </c>
      <c r="F578" s="946"/>
      <c r="G578" s="946"/>
      <c r="H578" s="946"/>
      <c r="I578" s="946"/>
      <c r="J578" s="1152">
        <f t="shared" si="173"/>
        <v>0</v>
      </c>
      <c r="K578" s="1152">
        <f t="shared" si="173"/>
        <v>0</v>
      </c>
    </row>
    <row r="579" spans="1:11" hidden="1" x14ac:dyDescent="0.3">
      <c r="A579" s="985" t="s">
        <v>1910</v>
      </c>
      <c r="B579" s="963"/>
      <c r="C579" s="945" t="s">
        <v>344</v>
      </c>
      <c r="D579" s="946">
        <f t="shared" ref="D579:K579" si="174">SUM(D580:D581)</f>
        <v>0</v>
      </c>
      <c r="E579" s="946">
        <f t="shared" si="174"/>
        <v>0</v>
      </c>
      <c r="F579" s="946">
        <f t="shared" si="174"/>
        <v>0</v>
      </c>
      <c r="G579" s="946">
        <f t="shared" si="174"/>
        <v>0</v>
      </c>
      <c r="H579" s="946">
        <f t="shared" si="174"/>
        <v>0</v>
      </c>
      <c r="I579" s="946">
        <f t="shared" si="174"/>
        <v>0</v>
      </c>
      <c r="J579" s="1151">
        <f t="shared" si="174"/>
        <v>0</v>
      </c>
      <c r="K579" s="1151">
        <f t="shared" si="174"/>
        <v>0</v>
      </c>
    </row>
    <row r="580" spans="1:11" hidden="1" x14ac:dyDescent="0.3">
      <c r="A580" s="987" t="s">
        <v>3858</v>
      </c>
      <c r="B580" s="963"/>
      <c r="C580" s="951" t="s">
        <v>5162</v>
      </c>
      <c r="D580" s="946">
        <f>VLOOKUP(A580,'NRHM-RCH Flexible Pool, NDCPs'!A446:Q2158,16,0)</f>
        <v>0</v>
      </c>
      <c r="E580" s="946">
        <f>VLOOKUP(A580,'NRHM-RCH Flexible Pool, NDCPs'!A446:Q2158,17,0)</f>
        <v>0</v>
      </c>
      <c r="F580" s="946"/>
      <c r="G580" s="946"/>
      <c r="H580" s="946"/>
      <c r="I580" s="946"/>
      <c r="J580" s="1152">
        <f>+D580+F580+H580</f>
        <v>0</v>
      </c>
      <c r="K580" s="1152">
        <f>+E580+G580+I580</f>
        <v>0</v>
      </c>
    </row>
    <row r="581" spans="1:11" hidden="1" x14ac:dyDescent="0.3">
      <c r="A581" s="987" t="s">
        <v>3859</v>
      </c>
      <c r="B581" s="996"/>
      <c r="C581" s="951"/>
      <c r="D581" s="946">
        <f>VLOOKUP(A581,'NRHM-RCH Flexible Pool, NDCPs'!A447:Q2159,16,0)</f>
        <v>0</v>
      </c>
      <c r="E581" s="946">
        <f>VLOOKUP(A581,'NRHM-RCH Flexible Pool, NDCPs'!A447:Q2159,17,0)</f>
        <v>0</v>
      </c>
      <c r="F581" s="946"/>
      <c r="G581" s="946"/>
      <c r="H581" s="946"/>
      <c r="I581" s="946"/>
      <c r="J581" s="1152">
        <f>+D581+F581+H581</f>
        <v>0</v>
      </c>
      <c r="K581" s="1152">
        <f>+E581+G581+I581</f>
        <v>0</v>
      </c>
    </row>
    <row r="582" spans="1:11" hidden="1" x14ac:dyDescent="0.3">
      <c r="A582" s="985" t="s">
        <v>3557</v>
      </c>
      <c r="B582" s="963"/>
      <c r="C582" s="945" t="s">
        <v>3558</v>
      </c>
      <c r="D582" s="946">
        <f t="shared" ref="D582:K582" si="175">D583</f>
        <v>0</v>
      </c>
      <c r="E582" s="946">
        <f t="shared" si="175"/>
        <v>0</v>
      </c>
      <c r="F582" s="946">
        <f t="shared" si="175"/>
        <v>0</v>
      </c>
      <c r="G582" s="946">
        <f t="shared" si="175"/>
        <v>0</v>
      </c>
      <c r="H582" s="946">
        <f t="shared" si="175"/>
        <v>0</v>
      </c>
      <c r="I582" s="946">
        <f t="shared" si="175"/>
        <v>0</v>
      </c>
      <c r="J582" s="1151">
        <f t="shared" si="175"/>
        <v>0</v>
      </c>
      <c r="K582" s="1151">
        <f t="shared" si="175"/>
        <v>0</v>
      </c>
    </row>
    <row r="583" spans="1:11" hidden="1" x14ac:dyDescent="0.3">
      <c r="A583" s="987" t="s">
        <v>1916</v>
      </c>
      <c r="B583" s="989"/>
      <c r="C583" s="992" t="s">
        <v>1194</v>
      </c>
      <c r="D583" s="946">
        <f>VLOOKUP(A583,'NRHM-RCH Flexible Pool, NDCPs'!A449:Q2161,16,0)</f>
        <v>0</v>
      </c>
      <c r="E583" s="946">
        <f>VLOOKUP(A583,'NRHM-RCH Flexible Pool, NDCPs'!A449:Q2161,17,0)</f>
        <v>0</v>
      </c>
      <c r="F583" s="946"/>
      <c r="G583" s="946"/>
      <c r="H583" s="946"/>
      <c r="I583" s="946"/>
      <c r="J583" s="1152">
        <f>+D583+F583+H583</f>
        <v>0</v>
      </c>
      <c r="K583" s="1152">
        <f>+E583+G583+I583</f>
        <v>0</v>
      </c>
    </row>
    <row r="584" spans="1:11" hidden="1" x14ac:dyDescent="0.3">
      <c r="A584" s="985" t="s">
        <v>3559</v>
      </c>
      <c r="B584" s="963"/>
      <c r="C584" s="945" t="s">
        <v>3560</v>
      </c>
      <c r="D584" s="946">
        <f t="shared" ref="D584:K584" si="176">SUM(D585:D586)</f>
        <v>0</v>
      </c>
      <c r="E584" s="946">
        <f t="shared" si="176"/>
        <v>0</v>
      </c>
      <c r="F584" s="946">
        <f t="shared" si="176"/>
        <v>0</v>
      </c>
      <c r="G584" s="946">
        <f t="shared" si="176"/>
        <v>0</v>
      </c>
      <c r="H584" s="946">
        <f t="shared" si="176"/>
        <v>0</v>
      </c>
      <c r="I584" s="946">
        <f t="shared" si="176"/>
        <v>0</v>
      </c>
      <c r="J584" s="1151">
        <f t="shared" si="176"/>
        <v>0</v>
      </c>
      <c r="K584" s="1151">
        <f t="shared" si="176"/>
        <v>0</v>
      </c>
    </row>
    <row r="585" spans="1:11" hidden="1" x14ac:dyDescent="0.3">
      <c r="A585" s="987" t="s">
        <v>2052</v>
      </c>
      <c r="B585" s="963"/>
      <c r="C585" s="994" t="s">
        <v>3561</v>
      </c>
      <c r="D585" s="946">
        <f>VLOOKUP(A585,'NRHM-RCH Flexible Pool, NDCPs'!A451:Q2163,16,0)</f>
        <v>0</v>
      </c>
      <c r="E585" s="946">
        <f>VLOOKUP(A585,'NRHM-RCH Flexible Pool, NDCPs'!A451:Q2163,17,0)</f>
        <v>0</v>
      </c>
      <c r="F585" s="946"/>
      <c r="G585" s="946"/>
      <c r="H585" s="946"/>
      <c r="I585" s="946"/>
      <c r="J585" s="1152">
        <f>+D585+F585+H585</f>
        <v>0</v>
      </c>
      <c r="K585" s="1152">
        <f>+E585+G585+I585</f>
        <v>0</v>
      </c>
    </row>
    <row r="586" spans="1:11" hidden="1" x14ac:dyDescent="0.3">
      <c r="A586" s="987" t="s">
        <v>2620</v>
      </c>
      <c r="B586" s="996"/>
      <c r="C586" s="945" t="s">
        <v>2619</v>
      </c>
      <c r="D586" s="946">
        <f>VLOOKUP(A586,'NRHM-RCH Flexible Pool, NDCPs'!A452:Q2164,16,0)</f>
        <v>0</v>
      </c>
      <c r="E586" s="946">
        <f>VLOOKUP(A586,'NRHM-RCH Flexible Pool, NDCPs'!A452:Q2164,17,0)</f>
        <v>0</v>
      </c>
      <c r="F586" s="946"/>
      <c r="G586" s="946"/>
      <c r="H586" s="946"/>
      <c r="I586" s="946"/>
      <c r="J586" s="1152">
        <f>+D586+F586+H586</f>
        <v>0</v>
      </c>
      <c r="K586" s="1152">
        <f>+E586+G586+I586</f>
        <v>0</v>
      </c>
    </row>
    <row r="587" spans="1:11" hidden="1" x14ac:dyDescent="0.3">
      <c r="A587" s="985" t="s">
        <v>3562</v>
      </c>
      <c r="B587" s="996"/>
      <c r="C587" s="945" t="s">
        <v>3563</v>
      </c>
      <c r="D587" s="946">
        <f t="shared" ref="D587:K587" si="177">SUM(D588:D604)</f>
        <v>0</v>
      </c>
      <c r="E587" s="946">
        <f t="shared" si="177"/>
        <v>0</v>
      </c>
      <c r="F587" s="946">
        <f t="shared" si="177"/>
        <v>0</v>
      </c>
      <c r="G587" s="946">
        <f t="shared" si="177"/>
        <v>0</v>
      </c>
      <c r="H587" s="946">
        <f t="shared" si="177"/>
        <v>0</v>
      </c>
      <c r="I587" s="946">
        <f t="shared" si="177"/>
        <v>0</v>
      </c>
      <c r="J587" s="1151">
        <f t="shared" si="177"/>
        <v>0</v>
      </c>
      <c r="K587" s="1151">
        <f t="shared" si="177"/>
        <v>0</v>
      </c>
    </row>
    <row r="588" spans="1:11" hidden="1" x14ac:dyDescent="0.3">
      <c r="A588" s="987" t="s">
        <v>2414</v>
      </c>
      <c r="B588" s="996"/>
      <c r="C588" s="992" t="s">
        <v>2427</v>
      </c>
      <c r="D588" s="946">
        <f>VLOOKUP(A588,'NRHM-RCH Flexible Pool, NDCPs'!A454:Q2166,16,0)</f>
        <v>0</v>
      </c>
      <c r="E588" s="946">
        <f>VLOOKUP(A588,'NRHM-RCH Flexible Pool, NDCPs'!A454:Q2166,17,0)</f>
        <v>0</v>
      </c>
      <c r="F588" s="946"/>
      <c r="G588" s="946"/>
      <c r="H588" s="946"/>
      <c r="I588" s="946"/>
      <c r="J588" s="1152">
        <f t="shared" ref="J588:J604" si="178">+D588+F588+H588</f>
        <v>0</v>
      </c>
      <c r="K588" s="1152">
        <f t="shared" ref="K588:K604" si="179">+E588+G588+I588</f>
        <v>0</v>
      </c>
    </row>
    <row r="589" spans="1:11" hidden="1" x14ac:dyDescent="0.3">
      <c r="A589" s="987" t="s">
        <v>2415</v>
      </c>
      <c r="B589" s="996"/>
      <c r="C589" s="992" t="s">
        <v>2429</v>
      </c>
      <c r="D589" s="946">
        <f>VLOOKUP(A589,'NRHM-RCH Flexible Pool, NDCPs'!A455:Q2167,16,0)</f>
        <v>0</v>
      </c>
      <c r="E589" s="946">
        <f>VLOOKUP(A589,'NRHM-RCH Flexible Pool, NDCPs'!A455:Q2167,17,0)</f>
        <v>0</v>
      </c>
      <c r="F589" s="946"/>
      <c r="G589" s="946"/>
      <c r="H589" s="946"/>
      <c r="I589" s="946"/>
      <c r="J589" s="1152">
        <f t="shared" si="178"/>
        <v>0</v>
      </c>
      <c r="K589" s="1152">
        <f t="shared" si="179"/>
        <v>0</v>
      </c>
    </row>
    <row r="590" spans="1:11" hidden="1" x14ac:dyDescent="0.3">
      <c r="A590" s="987" t="s">
        <v>2416</v>
      </c>
      <c r="B590" s="996"/>
      <c r="C590" s="992" t="s">
        <v>2431</v>
      </c>
      <c r="D590" s="946">
        <f>VLOOKUP(A590,'NRHM-RCH Flexible Pool, NDCPs'!A456:Q2168,16,0)</f>
        <v>0</v>
      </c>
      <c r="E590" s="946">
        <f>VLOOKUP(A590,'NRHM-RCH Flexible Pool, NDCPs'!A456:Q2168,17,0)</f>
        <v>0</v>
      </c>
      <c r="F590" s="946"/>
      <c r="G590" s="946"/>
      <c r="H590" s="946"/>
      <c r="I590" s="946"/>
      <c r="J590" s="1152">
        <f t="shared" si="178"/>
        <v>0</v>
      </c>
      <c r="K590" s="1152">
        <f t="shared" si="179"/>
        <v>0</v>
      </c>
    </row>
    <row r="591" spans="1:11" hidden="1" x14ac:dyDescent="0.3">
      <c r="A591" s="987" t="s">
        <v>2417</v>
      </c>
      <c r="B591" s="996"/>
      <c r="C591" s="992" t="s">
        <v>2433</v>
      </c>
      <c r="D591" s="946">
        <f>VLOOKUP(A591,'NRHM-RCH Flexible Pool, NDCPs'!A457:Q2169,16,0)</f>
        <v>0</v>
      </c>
      <c r="E591" s="946">
        <f>VLOOKUP(A591,'NRHM-RCH Flexible Pool, NDCPs'!A457:Q2169,17,0)</f>
        <v>0</v>
      </c>
      <c r="F591" s="946"/>
      <c r="G591" s="946"/>
      <c r="H591" s="946"/>
      <c r="I591" s="946"/>
      <c r="J591" s="1152">
        <f t="shared" si="178"/>
        <v>0</v>
      </c>
      <c r="K591" s="1152">
        <f t="shared" si="179"/>
        <v>0</v>
      </c>
    </row>
    <row r="592" spans="1:11" hidden="1" x14ac:dyDescent="0.3">
      <c r="A592" s="987" t="s">
        <v>2418</v>
      </c>
      <c r="B592" s="996"/>
      <c r="C592" s="992" t="s">
        <v>5163</v>
      </c>
      <c r="D592" s="946">
        <f>VLOOKUP(A592,'NRHM-RCH Flexible Pool, NDCPs'!A458:Q2170,16,0)</f>
        <v>0</v>
      </c>
      <c r="E592" s="946">
        <f>VLOOKUP(A592,'NRHM-RCH Flexible Pool, NDCPs'!A458:Q2170,17,0)</f>
        <v>0</v>
      </c>
      <c r="F592" s="946"/>
      <c r="G592" s="946"/>
      <c r="H592" s="946"/>
      <c r="I592" s="946"/>
      <c r="J592" s="1152">
        <f t="shared" si="178"/>
        <v>0</v>
      </c>
      <c r="K592" s="1152">
        <f t="shared" si="179"/>
        <v>0</v>
      </c>
    </row>
    <row r="593" spans="1:11" hidden="1" x14ac:dyDescent="0.3">
      <c r="A593" s="987" t="s">
        <v>2419</v>
      </c>
      <c r="B593" s="996"/>
      <c r="C593" s="992" t="s">
        <v>2437</v>
      </c>
      <c r="D593" s="946">
        <f>VLOOKUP(A593,'NRHM-RCH Flexible Pool, NDCPs'!A459:Q2171,16,0)</f>
        <v>0</v>
      </c>
      <c r="E593" s="946">
        <f>VLOOKUP(A593,'NRHM-RCH Flexible Pool, NDCPs'!A459:Q2171,17,0)</f>
        <v>0</v>
      </c>
      <c r="F593" s="946"/>
      <c r="G593" s="946"/>
      <c r="H593" s="946"/>
      <c r="I593" s="946"/>
      <c r="J593" s="1152">
        <f t="shared" si="178"/>
        <v>0</v>
      </c>
      <c r="K593" s="1152">
        <f t="shared" si="179"/>
        <v>0</v>
      </c>
    </row>
    <row r="594" spans="1:11" hidden="1" x14ac:dyDescent="0.3">
      <c r="A594" s="987" t="s">
        <v>2420</v>
      </c>
      <c r="B594" s="996"/>
      <c r="C594" s="992" t="s">
        <v>2439</v>
      </c>
      <c r="D594" s="946">
        <f>VLOOKUP(A594,'NRHM-RCH Flexible Pool, NDCPs'!A460:Q2172,16,0)</f>
        <v>0</v>
      </c>
      <c r="E594" s="946">
        <f>VLOOKUP(A594,'NRHM-RCH Flexible Pool, NDCPs'!A460:Q2172,17,0)</f>
        <v>0</v>
      </c>
      <c r="F594" s="946"/>
      <c r="G594" s="946"/>
      <c r="H594" s="946"/>
      <c r="I594" s="946"/>
      <c r="J594" s="1152">
        <f t="shared" si="178"/>
        <v>0</v>
      </c>
      <c r="K594" s="1152">
        <f t="shared" si="179"/>
        <v>0</v>
      </c>
    </row>
    <row r="595" spans="1:11" hidden="1" x14ac:dyDescent="0.3">
      <c r="A595" s="987" t="s">
        <v>2421</v>
      </c>
      <c r="B595" s="996"/>
      <c r="C595" s="992" t="s">
        <v>2441</v>
      </c>
      <c r="D595" s="946">
        <f>VLOOKUP(A595,'NRHM-RCH Flexible Pool, NDCPs'!A461:Q2173,16,0)</f>
        <v>0</v>
      </c>
      <c r="E595" s="946">
        <f>VLOOKUP(A595,'NRHM-RCH Flexible Pool, NDCPs'!A461:Q2173,17,0)</f>
        <v>0</v>
      </c>
      <c r="F595" s="946"/>
      <c r="G595" s="946"/>
      <c r="H595" s="946"/>
      <c r="I595" s="946"/>
      <c r="J595" s="1152">
        <f t="shared" si="178"/>
        <v>0</v>
      </c>
      <c r="K595" s="1152">
        <f t="shared" si="179"/>
        <v>0</v>
      </c>
    </row>
    <row r="596" spans="1:11" ht="30" hidden="1" x14ac:dyDescent="0.3">
      <c r="A596" s="987" t="s">
        <v>2422</v>
      </c>
      <c r="B596" s="996"/>
      <c r="C596" s="992" t="s">
        <v>2443</v>
      </c>
      <c r="D596" s="946">
        <f>VLOOKUP(A596,'NRHM-RCH Flexible Pool, NDCPs'!A462:Q2174,16,0)</f>
        <v>0</v>
      </c>
      <c r="E596" s="946">
        <f>VLOOKUP(A596,'NRHM-RCH Flexible Pool, NDCPs'!A462:Q2174,17,0)</f>
        <v>0</v>
      </c>
      <c r="F596" s="946"/>
      <c r="G596" s="946"/>
      <c r="H596" s="946"/>
      <c r="I596" s="946"/>
      <c r="J596" s="1152">
        <f t="shared" si="178"/>
        <v>0</v>
      </c>
      <c r="K596" s="1152">
        <f t="shared" si="179"/>
        <v>0</v>
      </c>
    </row>
    <row r="597" spans="1:11" hidden="1" x14ac:dyDescent="0.3">
      <c r="A597" s="987" t="s">
        <v>2423</v>
      </c>
      <c r="B597" s="996"/>
      <c r="C597" s="992" t="s">
        <v>2445</v>
      </c>
      <c r="D597" s="946">
        <f>VLOOKUP(A597,'NRHM-RCH Flexible Pool, NDCPs'!A463:Q2175,16,0)</f>
        <v>0</v>
      </c>
      <c r="E597" s="946">
        <f>VLOOKUP(A597,'NRHM-RCH Flexible Pool, NDCPs'!A463:Q2175,17,0)</f>
        <v>0</v>
      </c>
      <c r="F597" s="946"/>
      <c r="G597" s="946"/>
      <c r="H597" s="946"/>
      <c r="I597" s="946"/>
      <c r="J597" s="1152">
        <f t="shared" si="178"/>
        <v>0</v>
      </c>
      <c r="K597" s="1152">
        <f t="shared" si="179"/>
        <v>0</v>
      </c>
    </row>
    <row r="598" spans="1:11" hidden="1" x14ac:dyDescent="0.3">
      <c r="A598" s="987" t="s">
        <v>2424</v>
      </c>
      <c r="B598" s="993"/>
      <c r="C598" s="992" t="s">
        <v>2447</v>
      </c>
      <c r="D598" s="946">
        <f>VLOOKUP(A598,'NRHM-RCH Flexible Pool, NDCPs'!A464:Q2176,16,0)</f>
        <v>0</v>
      </c>
      <c r="E598" s="946">
        <f>VLOOKUP(A598,'NRHM-RCH Flexible Pool, NDCPs'!A464:Q2176,17,0)</f>
        <v>0</v>
      </c>
      <c r="F598" s="946"/>
      <c r="G598" s="946"/>
      <c r="H598" s="946"/>
      <c r="I598" s="946"/>
      <c r="J598" s="1152">
        <f t="shared" si="178"/>
        <v>0</v>
      </c>
      <c r="K598" s="1152">
        <f t="shared" si="179"/>
        <v>0</v>
      </c>
    </row>
    <row r="599" spans="1:11" hidden="1" x14ac:dyDescent="0.3">
      <c r="A599" s="987" t="s">
        <v>2425</v>
      </c>
      <c r="B599" s="993"/>
      <c r="C599" s="992" t="s">
        <v>2449</v>
      </c>
      <c r="D599" s="946">
        <f>VLOOKUP(A599,'NRHM-RCH Flexible Pool, NDCPs'!A465:Q2177,16,0)</f>
        <v>0</v>
      </c>
      <c r="E599" s="946">
        <f>VLOOKUP(A599,'NRHM-RCH Flexible Pool, NDCPs'!A465:Q2177,17,0)</f>
        <v>0</v>
      </c>
      <c r="F599" s="946"/>
      <c r="G599" s="946"/>
      <c r="H599" s="946"/>
      <c r="I599" s="946"/>
      <c r="J599" s="1152">
        <f t="shared" si="178"/>
        <v>0</v>
      </c>
      <c r="K599" s="1152">
        <f t="shared" si="179"/>
        <v>0</v>
      </c>
    </row>
    <row r="600" spans="1:11" ht="45" hidden="1" x14ac:dyDescent="0.3">
      <c r="A600" s="987" t="s">
        <v>2066</v>
      </c>
      <c r="B600" s="993"/>
      <c r="C600" s="992" t="s">
        <v>269</v>
      </c>
      <c r="D600" s="946">
        <f>VLOOKUP(A600,'NRHM-RCH Flexible Pool, NDCPs'!A466:Q2178,16,0)</f>
        <v>0</v>
      </c>
      <c r="E600" s="946">
        <f>VLOOKUP(A600,'NRHM-RCH Flexible Pool, NDCPs'!A466:Q2178,17,0)</f>
        <v>0</v>
      </c>
      <c r="F600" s="946"/>
      <c r="G600" s="946"/>
      <c r="H600" s="946"/>
      <c r="I600" s="946"/>
      <c r="J600" s="1152">
        <f t="shared" si="178"/>
        <v>0</v>
      </c>
      <c r="K600" s="1152">
        <f t="shared" si="179"/>
        <v>0</v>
      </c>
    </row>
    <row r="601" spans="1:11" hidden="1" x14ac:dyDescent="0.3">
      <c r="A601" s="987" t="s">
        <v>2075</v>
      </c>
      <c r="B601" s="996"/>
      <c r="C601" s="992" t="s">
        <v>506</v>
      </c>
      <c r="D601" s="946">
        <f>VLOOKUP(A601,'NRHM-RCH Flexible Pool, NDCPs'!A467:Q2179,16,0)</f>
        <v>0</v>
      </c>
      <c r="E601" s="946">
        <f>VLOOKUP(A601,'NRHM-RCH Flexible Pool, NDCPs'!A467:Q2179,17,0)</f>
        <v>0</v>
      </c>
      <c r="F601" s="946"/>
      <c r="G601" s="946"/>
      <c r="H601" s="946"/>
      <c r="I601" s="946"/>
      <c r="J601" s="1152">
        <f t="shared" si="178"/>
        <v>0</v>
      </c>
      <c r="K601" s="1152">
        <f t="shared" si="179"/>
        <v>0</v>
      </c>
    </row>
    <row r="602" spans="1:11" hidden="1" x14ac:dyDescent="0.3">
      <c r="A602" s="987" t="s">
        <v>2474</v>
      </c>
      <c r="B602" s="996"/>
      <c r="C602" s="992" t="s">
        <v>2476</v>
      </c>
      <c r="D602" s="946">
        <f>VLOOKUP(A602,'NRHM-RCH Flexible Pool, NDCPs'!A468:Q2180,16,0)</f>
        <v>0</v>
      </c>
      <c r="E602" s="946">
        <f>VLOOKUP(A602,'NRHM-RCH Flexible Pool, NDCPs'!A468:Q2180,17,0)</f>
        <v>0</v>
      </c>
      <c r="F602" s="946"/>
      <c r="G602" s="946"/>
      <c r="H602" s="946"/>
      <c r="I602" s="946"/>
      <c r="J602" s="1152">
        <f t="shared" si="178"/>
        <v>0</v>
      </c>
      <c r="K602" s="1152">
        <f t="shared" si="179"/>
        <v>0</v>
      </c>
    </row>
    <row r="603" spans="1:11" hidden="1" x14ac:dyDescent="0.3">
      <c r="A603" s="987" t="s">
        <v>2621</v>
      </c>
      <c r="B603" s="963"/>
      <c r="C603" s="992" t="s">
        <v>5164</v>
      </c>
      <c r="D603" s="946">
        <f>VLOOKUP(A603,'NRHM-RCH Flexible Pool, NDCPs'!A469:Q2181,16,0)</f>
        <v>0</v>
      </c>
      <c r="E603" s="946">
        <f>VLOOKUP(A603,'NRHM-RCH Flexible Pool, NDCPs'!A469:Q2181,17,0)</f>
        <v>0</v>
      </c>
      <c r="F603" s="946"/>
      <c r="G603" s="946"/>
      <c r="H603" s="946"/>
      <c r="I603" s="946"/>
      <c r="J603" s="1152">
        <f t="shared" si="178"/>
        <v>0</v>
      </c>
      <c r="K603" s="1152">
        <f t="shared" si="179"/>
        <v>0</v>
      </c>
    </row>
    <row r="604" spans="1:11" hidden="1" x14ac:dyDescent="0.3">
      <c r="A604" s="987" t="s">
        <v>2623</v>
      </c>
      <c r="B604" s="989"/>
      <c r="C604" s="945" t="s">
        <v>2624</v>
      </c>
      <c r="D604" s="946">
        <f>VLOOKUP(A604,'NRHM-RCH Flexible Pool, NDCPs'!A470:Q2182,16,0)</f>
        <v>0</v>
      </c>
      <c r="E604" s="946">
        <f>VLOOKUP(A604,'NRHM-RCH Flexible Pool, NDCPs'!A470:Q2182,17,0)</f>
        <v>0</v>
      </c>
      <c r="F604" s="946"/>
      <c r="G604" s="946"/>
      <c r="H604" s="946"/>
      <c r="I604" s="946"/>
      <c r="J604" s="1152">
        <f t="shared" si="178"/>
        <v>0</v>
      </c>
      <c r="K604" s="1152">
        <f t="shared" si="179"/>
        <v>0</v>
      </c>
    </row>
    <row r="605" spans="1:11" hidden="1" x14ac:dyDescent="0.3">
      <c r="A605" s="985" t="s">
        <v>3564</v>
      </c>
      <c r="B605" s="963"/>
      <c r="C605" s="945" t="s">
        <v>3565</v>
      </c>
      <c r="D605" s="946">
        <f t="shared" ref="D605:K605" si="180">SUM(D606:D607)</f>
        <v>0</v>
      </c>
      <c r="E605" s="946">
        <f t="shared" si="180"/>
        <v>0</v>
      </c>
      <c r="F605" s="946">
        <f t="shared" si="180"/>
        <v>0</v>
      </c>
      <c r="G605" s="946">
        <f t="shared" si="180"/>
        <v>0</v>
      </c>
      <c r="H605" s="946">
        <f t="shared" si="180"/>
        <v>0</v>
      </c>
      <c r="I605" s="946">
        <f t="shared" si="180"/>
        <v>0</v>
      </c>
      <c r="J605" s="1151">
        <f t="shared" si="180"/>
        <v>0</v>
      </c>
      <c r="K605" s="1151">
        <f t="shared" si="180"/>
        <v>0</v>
      </c>
    </row>
    <row r="606" spans="1:11" hidden="1" x14ac:dyDescent="0.3">
      <c r="A606" s="987" t="s">
        <v>2450</v>
      </c>
      <c r="B606" s="963"/>
      <c r="C606" s="992" t="s">
        <v>2487</v>
      </c>
      <c r="D606" s="946">
        <f>VLOOKUP(A606,'NRHM-RCH Flexible Pool, NDCPs'!A472:Q2184,16,0)</f>
        <v>0</v>
      </c>
      <c r="E606" s="946">
        <f>VLOOKUP(A606,'NRHM-RCH Flexible Pool, NDCPs'!A472:Q2184,17,0)</f>
        <v>0</v>
      </c>
      <c r="F606" s="946"/>
      <c r="G606" s="946"/>
      <c r="H606" s="946"/>
      <c r="I606" s="946"/>
      <c r="J606" s="1152">
        <f>+D606+F606+H606</f>
        <v>0</v>
      </c>
      <c r="K606" s="1152">
        <f>+E606+G606+I606</f>
        <v>0</v>
      </c>
    </row>
    <row r="607" spans="1:11" hidden="1" x14ac:dyDescent="0.3">
      <c r="A607" s="987" t="s">
        <v>2625</v>
      </c>
      <c r="B607" s="993"/>
      <c r="C607" s="945" t="s">
        <v>2624</v>
      </c>
      <c r="D607" s="946">
        <f>VLOOKUP(A607,'NRHM-RCH Flexible Pool, NDCPs'!A473:Q2185,16,0)</f>
        <v>0</v>
      </c>
      <c r="E607" s="946">
        <f>VLOOKUP(A607,'NRHM-RCH Flexible Pool, NDCPs'!A473:Q2185,17,0)</f>
        <v>0</v>
      </c>
      <c r="F607" s="946"/>
      <c r="G607" s="946"/>
      <c r="H607" s="946"/>
      <c r="I607" s="946"/>
      <c r="J607" s="1152">
        <f>+D607+F607+H607</f>
        <v>0</v>
      </c>
      <c r="K607" s="1152">
        <f>+E607+G607+I607</f>
        <v>0</v>
      </c>
    </row>
    <row r="608" spans="1:11" hidden="1" x14ac:dyDescent="0.3">
      <c r="A608" s="985" t="s">
        <v>3566</v>
      </c>
      <c r="B608" s="993"/>
      <c r="C608" s="945" t="s">
        <v>3567</v>
      </c>
      <c r="D608" s="946">
        <f t="shared" ref="D608:K608" si="181">SUM(D609:D611)</f>
        <v>0</v>
      </c>
      <c r="E608" s="946">
        <f t="shared" si="181"/>
        <v>0</v>
      </c>
      <c r="F608" s="946">
        <f t="shared" si="181"/>
        <v>0</v>
      </c>
      <c r="G608" s="946">
        <f t="shared" si="181"/>
        <v>0</v>
      </c>
      <c r="H608" s="946">
        <f t="shared" si="181"/>
        <v>0</v>
      </c>
      <c r="I608" s="946">
        <f t="shared" si="181"/>
        <v>0</v>
      </c>
      <c r="J608" s="1151">
        <f t="shared" si="181"/>
        <v>0</v>
      </c>
      <c r="K608" s="1151">
        <f t="shared" si="181"/>
        <v>0</v>
      </c>
    </row>
    <row r="609" spans="1:11" hidden="1" x14ac:dyDescent="0.3">
      <c r="A609" s="987" t="s">
        <v>2098</v>
      </c>
      <c r="B609" s="963"/>
      <c r="C609" s="992" t="s">
        <v>881</v>
      </c>
      <c r="D609" s="946">
        <f>VLOOKUP(A609,'NRHM-RCH Flexible Pool, NDCPs'!A475:Q2187,16,0)</f>
        <v>0</v>
      </c>
      <c r="E609" s="946">
        <f>VLOOKUP(A609,'NRHM-RCH Flexible Pool, NDCPs'!A475:Q2187,17,0)</f>
        <v>0</v>
      </c>
      <c r="F609" s="946"/>
      <c r="G609" s="946"/>
      <c r="H609" s="946"/>
      <c r="I609" s="946"/>
      <c r="J609" s="1152">
        <f t="shared" ref="J609:K611" si="182">+D609+F609+H609</f>
        <v>0</v>
      </c>
      <c r="K609" s="1152">
        <f t="shared" si="182"/>
        <v>0</v>
      </c>
    </row>
    <row r="610" spans="1:11" hidden="1" x14ac:dyDescent="0.3">
      <c r="A610" s="987" t="s">
        <v>2099</v>
      </c>
      <c r="B610" s="963"/>
      <c r="C610" s="992" t="s">
        <v>883</v>
      </c>
      <c r="D610" s="946">
        <f>VLOOKUP(A610,'NRHM-RCH Flexible Pool, NDCPs'!A476:Q2188,16,0)</f>
        <v>0</v>
      </c>
      <c r="E610" s="946">
        <f>VLOOKUP(A610,'NRHM-RCH Flexible Pool, NDCPs'!A476:Q2188,17,0)</f>
        <v>0</v>
      </c>
      <c r="F610" s="946"/>
      <c r="G610" s="946"/>
      <c r="H610" s="946"/>
      <c r="I610" s="946"/>
      <c r="J610" s="1152">
        <f t="shared" si="182"/>
        <v>0</v>
      </c>
      <c r="K610" s="1152">
        <f t="shared" si="182"/>
        <v>0</v>
      </c>
    </row>
    <row r="611" spans="1:11" hidden="1" x14ac:dyDescent="0.3">
      <c r="A611" s="987" t="s">
        <v>2626</v>
      </c>
      <c r="B611" s="996"/>
      <c r="C611" s="945" t="s">
        <v>2624</v>
      </c>
      <c r="D611" s="946">
        <f>VLOOKUP(A611,'NRHM-RCH Flexible Pool, NDCPs'!A477:Q2189,16,0)</f>
        <v>0</v>
      </c>
      <c r="E611" s="946">
        <f>VLOOKUP(A611,'NRHM-RCH Flexible Pool, NDCPs'!A477:Q2189,17,0)</f>
        <v>0</v>
      </c>
      <c r="F611" s="946"/>
      <c r="G611" s="946"/>
      <c r="H611" s="946"/>
      <c r="I611" s="946"/>
      <c r="J611" s="1152">
        <f t="shared" si="182"/>
        <v>0</v>
      </c>
      <c r="K611" s="1152">
        <f t="shared" si="182"/>
        <v>0</v>
      </c>
    </row>
    <row r="612" spans="1:11" hidden="1" x14ac:dyDescent="0.3">
      <c r="A612" s="985" t="s">
        <v>1917</v>
      </c>
      <c r="B612" s="963"/>
      <c r="C612" s="945" t="s">
        <v>3568</v>
      </c>
      <c r="D612" s="946">
        <f t="shared" ref="D612:K612" si="183">SUM(D613:D614)</f>
        <v>0</v>
      </c>
      <c r="E612" s="946">
        <f t="shared" si="183"/>
        <v>0</v>
      </c>
      <c r="F612" s="946">
        <f t="shared" si="183"/>
        <v>0</v>
      </c>
      <c r="G612" s="946">
        <f t="shared" si="183"/>
        <v>0</v>
      </c>
      <c r="H612" s="946">
        <f t="shared" si="183"/>
        <v>0</v>
      </c>
      <c r="I612" s="946">
        <f t="shared" si="183"/>
        <v>0</v>
      </c>
      <c r="J612" s="1151">
        <f t="shared" si="183"/>
        <v>0</v>
      </c>
      <c r="K612" s="1151">
        <f t="shared" si="183"/>
        <v>0</v>
      </c>
    </row>
    <row r="613" spans="1:11" ht="30" hidden="1" x14ac:dyDescent="0.3">
      <c r="A613" s="987" t="s">
        <v>2627</v>
      </c>
      <c r="B613" s="963"/>
      <c r="C613" s="992" t="s">
        <v>5165</v>
      </c>
      <c r="D613" s="946">
        <f>VLOOKUP(A613,'NRHM-RCH Flexible Pool, NDCPs'!A479:Q2191,16,0)</f>
        <v>0</v>
      </c>
      <c r="E613" s="946">
        <f>VLOOKUP(A613,'NRHM-RCH Flexible Pool, NDCPs'!A479:Q2191,17,0)</f>
        <v>0</v>
      </c>
      <c r="F613" s="946"/>
      <c r="G613" s="946"/>
      <c r="H613" s="946"/>
      <c r="I613" s="946"/>
      <c r="J613" s="1152">
        <f>+D613+F613+H613</f>
        <v>0</v>
      </c>
      <c r="K613" s="1152">
        <f>+E613+G613+I613</f>
        <v>0</v>
      </c>
    </row>
    <row r="614" spans="1:11" hidden="1" x14ac:dyDescent="0.3">
      <c r="A614" s="987" t="s">
        <v>2629</v>
      </c>
      <c r="B614" s="963"/>
      <c r="C614" s="945" t="s">
        <v>2624</v>
      </c>
      <c r="D614" s="946">
        <f>VLOOKUP(A614,'NRHM-RCH Flexible Pool, NDCPs'!A480:Q2192,16,0)</f>
        <v>0</v>
      </c>
      <c r="E614" s="946">
        <f>VLOOKUP(A614,'NRHM-RCH Flexible Pool, NDCPs'!A480:Q2192,17,0)</f>
        <v>0</v>
      </c>
      <c r="F614" s="946"/>
      <c r="G614" s="946"/>
      <c r="H614" s="946"/>
      <c r="I614" s="946"/>
      <c r="J614" s="1152">
        <f>+D614+F614+H614</f>
        <v>0</v>
      </c>
      <c r="K614" s="1152">
        <f>+E614+G614+I614</f>
        <v>0</v>
      </c>
    </row>
    <row r="615" spans="1:11" hidden="1" x14ac:dyDescent="0.3">
      <c r="A615" s="985" t="s">
        <v>1918</v>
      </c>
      <c r="B615" s="963"/>
      <c r="C615" s="945" t="s">
        <v>3569</v>
      </c>
      <c r="D615" s="946">
        <f t="shared" ref="D615:K615" si="184">SUM(D616:D617)</f>
        <v>0</v>
      </c>
      <c r="E615" s="946">
        <f t="shared" si="184"/>
        <v>0</v>
      </c>
      <c r="F615" s="946">
        <f t="shared" si="184"/>
        <v>0</v>
      </c>
      <c r="G615" s="946">
        <f t="shared" si="184"/>
        <v>0</v>
      </c>
      <c r="H615" s="946">
        <f t="shared" si="184"/>
        <v>0</v>
      </c>
      <c r="I615" s="946">
        <f t="shared" si="184"/>
        <v>0</v>
      </c>
      <c r="J615" s="1151">
        <f t="shared" si="184"/>
        <v>0</v>
      </c>
      <c r="K615" s="1151">
        <f t="shared" si="184"/>
        <v>0</v>
      </c>
    </row>
    <row r="616" spans="1:11" hidden="1" x14ac:dyDescent="0.3">
      <c r="A616" s="987" t="s">
        <v>4684</v>
      </c>
      <c r="B616" s="996"/>
      <c r="C616" s="995" t="s">
        <v>5166</v>
      </c>
      <c r="D616" s="946">
        <f>VLOOKUP(A616,'NRHM-RCH Flexible Pool, NDCPs'!A482:Q2194,16,0)</f>
        <v>0</v>
      </c>
      <c r="E616" s="946">
        <f>VLOOKUP(A616,'NRHM-RCH Flexible Pool, NDCPs'!A482:Q2194,17,0)</f>
        <v>0</v>
      </c>
      <c r="F616" s="946"/>
      <c r="G616" s="946"/>
      <c r="H616" s="946"/>
      <c r="I616" s="946"/>
      <c r="J616" s="1152">
        <f>+D616+F616+H616</f>
        <v>0</v>
      </c>
      <c r="K616" s="1152">
        <f>+E616+G616+I616</f>
        <v>0</v>
      </c>
    </row>
    <row r="617" spans="1:11" hidden="1" x14ac:dyDescent="0.3">
      <c r="A617" s="987" t="s">
        <v>4685</v>
      </c>
      <c r="B617" s="963"/>
      <c r="C617" s="995"/>
      <c r="D617" s="946">
        <f>VLOOKUP(A617,'NRHM-RCH Flexible Pool, NDCPs'!A483:Q2195,16,0)</f>
        <v>0</v>
      </c>
      <c r="E617" s="946">
        <f>VLOOKUP(A617,'NRHM-RCH Flexible Pool, NDCPs'!A483:Q2195,17,0)</f>
        <v>0</v>
      </c>
      <c r="F617" s="946"/>
      <c r="G617" s="946"/>
      <c r="H617" s="946"/>
      <c r="I617" s="946"/>
      <c r="J617" s="1152">
        <f>+D617+F617+H617</f>
        <v>0</v>
      </c>
      <c r="K617" s="1152">
        <f>+E617+G617+I617</f>
        <v>0</v>
      </c>
    </row>
    <row r="618" spans="1:11" hidden="1" x14ac:dyDescent="0.3">
      <c r="A618" s="985" t="s">
        <v>1919</v>
      </c>
      <c r="B618" s="963"/>
      <c r="C618" s="945" t="s">
        <v>3570</v>
      </c>
      <c r="D618" s="946">
        <f t="shared" ref="D618:K618" si="185">SUM(D619:D620)</f>
        <v>0</v>
      </c>
      <c r="E618" s="946">
        <f t="shared" si="185"/>
        <v>0</v>
      </c>
      <c r="F618" s="946">
        <f t="shared" si="185"/>
        <v>0</v>
      </c>
      <c r="G618" s="946">
        <f t="shared" si="185"/>
        <v>0</v>
      </c>
      <c r="H618" s="946">
        <f t="shared" si="185"/>
        <v>0</v>
      </c>
      <c r="I618" s="946">
        <f t="shared" si="185"/>
        <v>0</v>
      </c>
      <c r="J618" s="1151">
        <f t="shared" si="185"/>
        <v>0</v>
      </c>
      <c r="K618" s="1151">
        <f t="shared" si="185"/>
        <v>0</v>
      </c>
    </row>
    <row r="619" spans="1:11" hidden="1" x14ac:dyDescent="0.3">
      <c r="A619" s="987" t="s">
        <v>4686</v>
      </c>
      <c r="B619" s="996"/>
      <c r="C619" s="995" t="s">
        <v>3570</v>
      </c>
      <c r="D619" s="946">
        <f>VLOOKUP(A619,'NRHM-RCH Flexible Pool, NDCPs'!A485:Q2197,16,0)</f>
        <v>0</v>
      </c>
      <c r="E619" s="946">
        <f>VLOOKUP(A619,'NRHM-RCH Flexible Pool, NDCPs'!A485:Q2197,17,0)</f>
        <v>0</v>
      </c>
      <c r="F619" s="946"/>
      <c r="G619" s="946"/>
      <c r="H619" s="946"/>
      <c r="I619" s="946"/>
      <c r="J619" s="1152">
        <f>+D619+F619+H619</f>
        <v>0</v>
      </c>
      <c r="K619" s="1152">
        <f>+E619+G619+I619</f>
        <v>0</v>
      </c>
    </row>
    <row r="620" spans="1:11" hidden="1" x14ac:dyDescent="0.3">
      <c r="A620" s="987" t="s">
        <v>4687</v>
      </c>
      <c r="B620" s="996"/>
      <c r="C620" s="995"/>
      <c r="D620" s="946">
        <f>VLOOKUP(A620,'NRHM-RCH Flexible Pool, NDCPs'!A486:Q2198,16,0)</f>
        <v>0</v>
      </c>
      <c r="E620" s="946">
        <f>VLOOKUP(A620,'NRHM-RCH Flexible Pool, NDCPs'!A486:Q2198,17,0)</f>
        <v>0</v>
      </c>
      <c r="F620" s="946"/>
      <c r="G620" s="946"/>
      <c r="H620" s="946"/>
      <c r="I620" s="946"/>
      <c r="J620" s="1152">
        <f>+D620+F620+H620</f>
        <v>0</v>
      </c>
      <c r="K620" s="1152">
        <f>+E620+G620+I620</f>
        <v>0</v>
      </c>
    </row>
    <row r="621" spans="1:11" hidden="1" x14ac:dyDescent="0.3">
      <c r="A621" s="985" t="s">
        <v>2630</v>
      </c>
      <c r="B621" s="996"/>
      <c r="C621" s="945" t="s">
        <v>2631</v>
      </c>
      <c r="D621" s="946">
        <f t="shared" ref="D621:K621" si="186">SUM(D622:D623)</f>
        <v>0</v>
      </c>
      <c r="E621" s="946">
        <f t="shared" si="186"/>
        <v>0</v>
      </c>
      <c r="F621" s="946">
        <f t="shared" si="186"/>
        <v>0</v>
      </c>
      <c r="G621" s="946">
        <f t="shared" si="186"/>
        <v>0</v>
      </c>
      <c r="H621" s="946">
        <f t="shared" si="186"/>
        <v>0</v>
      </c>
      <c r="I621" s="946">
        <f t="shared" si="186"/>
        <v>0</v>
      </c>
      <c r="J621" s="1151">
        <f t="shared" si="186"/>
        <v>0</v>
      </c>
      <c r="K621" s="1151">
        <f t="shared" si="186"/>
        <v>0</v>
      </c>
    </row>
    <row r="622" spans="1:11" ht="30" hidden="1" x14ac:dyDescent="0.3">
      <c r="A622" s="987" t="s">
        <v>1920</v>
      </c>
      <c r="B622" s="996"/>
      <c r="C622" s="992" t="s">
        <v>1200</v>
      </c>
      <c r="D622" s="946">
        <f>VLOOKUP(A622,'NRHM-RCH Flexible Pool, NDCPs'!A488:Q2200,16,0)</f>
        <v>0</v>
      </c>
      <c r="E622" s="946">
        <f>VLOOKUP(A622,'NRHM-RCH Flexible Pool, NDCPs'!A488:Q2200,17,0)</f>
        <v>0</v>
      </c>
      <c r="F622" s="946"/>
      <c r="G622" s="946"/>
      <c r="H622" s="946"/>
      <c r="I622" s="946"/>
      <c r="J622" s="1152">
        <f>+D622+F622+H622</f>
        <v>0</v>
      </c>
      <c r="K622" s="1152">
        <f>+E622+G622+I622</f>
        <v>0</v>
      </c>
    </row>
    <row r="623" spans="1:11" hidden="1" x14ac:dyDescent="0.3">
      <c r="A623" s="987" t="s">
        <v>2632</v>
      </c>
      <c r="B623" s="996"/>
      <c r="C623" s="945" t="s">
        <v>2624</v>
      </c>
      <c r="D623" s="946">
        <f>VLOOKUP(A623,'NRHM-RCH Flexible Pool, NDCPs'!A489:Q2201,16,0)</f>
        <v>0</v>
      </c>
      <c r="E623" s="946">
        <f>VLOOKUP(A623,'NRHM-RCH Flexible Pool, NDCPs'!A489:Q2201,17,0)</f>
        <v>0</v>
      </c>
      <c r="F623" s="946"/>
      <c r="G623" s="946"/>
      <c r="H623" s="946"/>
      <c r="I623" s="946"/>
      <c r="J623" s="1152">
        <f>+D623+F623+H623</f>
        <v>0</v>
      </c>
      <c r="K623" s="1152">
        <f>+E623+G623+I623</f>
        <v>0</v>
      </c>
    </row>
    <row r="624" spans="1:11" hidden="1" x14ac:dyDescent="0.3">
      <c r="A624" s="985" t="s">
        <v>1921</v>
      </c>
      <c r="B624" s="963"/>
      <c r="C624" s="945" t="s">
        <v>2633</v>
      </c>
      <c r="D624" s="946">
        <f t="shared" ref="D624:K624" si="187">SUM(D625:D630)</f>
        <v>0</v>
      </c>
      <c r="E624" s="946">
        <f t="shared" si="187"/>
        <v>0</v>
      </c>
      <c r="F624" s="946">
        <f t="shared" si="187"/>
        <v>0</v>
      </c>
      <c r="G624" s="946">
        <f t="shared" si="187"/>
        <v>0</v>
      </c>
      <c r="H624" s="946">
        <f t="shared" si="187"/>
        <v>0</v>
      </c>
      <c r="I624" s="946">
        <f t="shared" si="187"/>
        <v>0</v>
      </c>
      <c r="J624" s="1151">
        <f t="shared" si="187"/>
        <v>0</v>
      </c>
      <c r="K624" s="1151">
        <f t="shared" si="187"/>
        <v>0</v>
      </c>
    </row>
    <row r="625" spans="1:11" hidden="1" x14ac:dyDescent="0.3">
      <c r="A625" s="987" t="s">
        <v>2634</v>
      </c>
      <c r="B625" s="963"/>
      <c r="C625" s="992" t="s">
        <v>3571</v>
      </c>
      <c r="D625" s="946">
        <f>VLOOKUP(A625,'NRHM-RCH Flexible Pool, NDCPs'!A491:Q2203,16,0)</f>
        <v>0</v>
      </c>
      <c r="E625" s="946">
        <f>VLOOKUP(A625,'NRHM-RCH Flexible Pool, NDCPs'!A491:Q2203,17,0)</f>
        <v>0</v>
      </c>
      <c r="F625" s="946"/>
      <c r="G625" s="946"/>
      <c r="H625" s="946"/>
      <c r="I625" s="946"/>
      <c r="J625" s="1152">
        <f t="shared" ref="J625:K630" si="188">+D625+F625+H625</f>
        <v>0</v>
      </c>
      <c r="K625" s="1152">
        <f t="shared" si="188"/>
        <v>0</v>
      </c>
    </row>
    <row r="626" spans="1:11" hidden="1" x14ac:dyDescent="0.3">
      <c r="A626" s="987" t="s">
        <v>2635</v>
      </c>
      <c r="B626" s="963"/>
      <c r="C626" s="992" t="s">
        <v>3572</v>
      </c>
      <c r="D626" s="946">
        <f>VLOOKUP(A626,'NRHM-RCH Flexible Pool, NDCPs'!A492:Q2204,16,0)</f>
        <v>0</v>
      </c>
      <c r="E626" s="946">
        <f>VLOOKUP(A626,'NRHM-RCH Flexible Pool, NDCPs'!A492:Q2204,17,0)</f>
        <v>0</v>
      </c>
      <c r="F626" s="946"/>
      <c r="G626" s="946"/>
      <c r="H626" s="946"/>
      <c r="I626" s="946"/>
      <c r="J626" s="1152">
        <f t="shared" si="188"/>
        <v>0</v>
      </c>
      <c r="K626" s="1152">
        <f t="shared" si="188"/>
        <v>0</v>
      </c>
    </row>
    <row r="627" spans="1:11" hidden="1" x14ac:dyDescent="0.3">
      <c r="A627" s="987" t="s">
        <v>2636</v>
      </c>
      <c r="B627" s="963"/>
      <c r="C627" s="992" t="s">
        <v>3573</v>
      </c>
      <c r="D627" s="946">
        <f>VLOOKUP(A627,'NRHM-RCH Flexible Pool, NDCPs'!A493:Q2205,16,0)</f>
        <v>0</v>
      </c>
      <c r="E627" s="946">
        <f>VLOOKUP(A627,'NRHM-RCH Flexible Pool, NDCPs'!A493:Q2205,17,0)</f>
        <v>0</v>
      </c>
      <c r="F627" s="946"/>
      <c r="G627" s="946"/>
      <c r="H627" s="946"/>
      <c r="I627" s="946"/>
      <c r="J627" s="1152">
        <f t="shared" si="188"/>
        <v>0</v>
      </c>
      <c r="K627" s="1152">
        <f t="shared" si="188"/>
        <v>0</v>
      </c>
    </row>
    <row r="628" spans="1:11" hidden="1" x14ac:dyDescent="0.3">
      <c r="A628" s="987" t="s">
        <v>2637</v>
      </c>
      <c r="B628" s="963"/>
      <c r="C628" s="992" t="s">
        <v>3574</v>
      </c>
      <c r="D628" s="946">
        <f>VLOOKUP(A628,'NRHM-RCH Flexible Pool, NDCPs'!A494:Q2206,16,0)</f>
        <v>0</v>
      </c>
      <c r="E628" s="946">
        <f>VLOOKUP(A628,'NRHM-RCH Flexible Pool, NDCPs'!A494:Q2206,17,0)</f>
        <v>0</v>
      </c>
      <c r="F628" s="946"/>
      <c r="G628" s="946"/>
      <c r="H628" s="946"/>
      <c r="I628" s="946"/>
      <c r="J628" s="1152">
        <f t="shared" si="188"/>
        <v>0</v>
      </c>
      <c r="K628" s="1152">
        <f t="shared" si="188"/>
        <v>0</v>
      </c>
    </row>
    <row r="629" spans="1:11" hidden="1" x14ac:dyDescent="0.3">
      <c r="A629" s="987" t="s">
        <v>2638</v>
      </c>
      <c r="B629" s="963"/>
      <c r="C629" s="992" t="s">
        <v>3575</v>
      </c>
      <c r="D629" s="946">
        <f>VLOOKUP(A629,'NRHM-RCH Flexible Pool, NDCPs'!A495:Q2207,16,0)</f>
        <v>0</v>
      </c>
      <c r="E629" s="946">
        <f>VLOOKUP(A629,'NRHM-RCH Flexible Pool, NDCPs'!A495:Q2207,17,0)</f>
        <v>0</v>
      </c>
      <c r="F629" s="946"/>
      <c r="G629" s="946"/>
      <c r="H629" s="946"/>
      <c r="I629" s="946"/>
      <c r="J629" s="1152">
        <f t="shared" si="188"/>
        <v>0</v>
      </c>
      <c r="K629" s="1152">
        <f t="shared" si="188"/>
        <v>0</v>
      </c>
    </row>
    <row r="630" spans="1:11" hidden="1" x14ac:dyDescent="0.3">
      <c r="A630" s="987" t="s">
        <v>2639</v>
      </c>
      <c r="B630" s="961"/>
      <c r="C630" s="992" t="s">
        <v>2640</v>
      </c>
      <c r="D630" s="946">
        <f>VLOOKUP(A630,'NRHM-RCH Flexible Pool, NDCPs'!A496:Q2208,16,0)</f>
        <v>0</v>
      </c>
      <c r="E630" s="946">
        <f>VLOOKUP(A630,'NRHM-RCH Flexible Pool, NDCPs'!A496:Q2208,17,0)</f>
        <v>0</v>
      </c>
      <c r="F630" s="946"/>
      <c r="G630" s="946"/>
      <c r="H630" s="946"/>
      <c r="I630" s="946"/>
      <c r="J630" s="1152">
        <f t="shared" si="188"/>
        <v>0</v>
      </c>
      <c r="K630" s="1152">
        <f t="shared" si="188"/>
        <v>0</v>
      </c>
    </row>
    <row r="631" spans="1:11" hidden="1" x14ac:dyDescent="0.3">
      <c r="A631" s="985" t="s">
        <v>2641</v>
      </c>
      <c r="B631" s="961"/>
      <c r="C631" s="945" t="s">
        <v>2642</v>
      </c>
      <c r="D631" s="946">
        <f t="shared" ref="D631:K631" si="189">SUM(D632:D633)</f>
        <v>0</v>
      </c>
      <c r="E631" s="946">
        <f t="shared" si="189"/>
        <v>0</v>
      </c>
      <c r="F631" s="946">
        <f t="shared" si="189"/>
        <v>0</v>
      </c>
      <c r="G631" s="946">
        <f t="shared" si="189"/>
        <v>0</v>
      </c>
      <c r="H631" s="946">
        <f t="shared" si="189"/>
        <v>0</v>
      </c>
      <c r="I631" s="946">
        <f t="shared" si="189"/>
        <v>0</v>
      </c>
      <c r="J631" s="1151">
        <f t="shared" si="189"/>
        <v>0</v>
      </c>
      <c r="K631" s="1151">
        <f t="shared" si="189"/>
        <v>0</v>
      </c>
    </row>
    <row r="632" spans="1:11" ht="45" hidden="1" x14ac:dyDescent="0.3">
      <c r="A632" s="987" t="s">
        <v>4690</v>
      </c>
      <c r="B632" s="961"/>
      <c r="C632" s="951" t="s">
        <v>4688</v>
      </c>
      <c r="D632" s="946">
        <f>VLOOKUP(A632,'NRHM-RCH Flexible Pool, NDCPs'!A498:Q2210,16,0)</f>
        <v>0</v>
      </c>
      <c r="E632" s="946">
        <f>VLOOKUP(A632,'NRHM-RCH Flexible Pool, NDCPs'!A498:Q2210,17,0)</f>
        <v>0</v>
      </c>
      <c r="F632" s="946"/>
      <c r="G632" s="946"/>
      <c r="H632" s="946"/>
      <c r="I632" s="946"/>
      <c r="J632" s="1152">
        <f>+D632+F632+H632</f>
        <v>0</v>
      </c>
      <c r="K632" s="1152">
        <f>+E632+G632+I632</f>
        <v>0</v>
      </c>
    </row>
    <row r="633" spans="1:11" hidden="1" x14ac:dyDescent="0.3">
      <c r="A633" s="987" t="s">
        <v>4691</v>
      </c>
      <c r="B633" s="961"/>
      <c r="C633" s="951" t="s">
        <v>4689</v>
      </c>
      <c r="D633" s="946">
        <f>VLOOKUP(A633,'NRHM-RCH Flexible Pool, NDCPs'!A499:Q2211,16,0)</f>
        <v>0</v>
      </c>
      <c r="E633" s="946">
        <f>VLOOKUP(A633,'NRHM-RCH Flexible Pool, NDCPs'!A499:Q2211,17,0)</f>
        <v>0</v>
      </c>
      <c r="F633" s="946"/>
      <c r="G633" s="946"/>
      <c r="H633" s="946"/>
      <c r="I633" s="946"/>
      <c r="J633" s="1152">
        <f>+D633+F633+H633</f>
        <v>0</v>
      </c>
      <c r="K633" s="1152">
        <f>+E633+G633+I633</f>
        <v>0</v>
      </c>
    </row>
    <row r="634" spans="1:11" ht="30" hidden="1" x14ac:dyDescent="0.3">
      <c r="A634" s="985" t="s">
        <v>3576</v>
      </c>
      <c r="B634" s="961"/>
      <c r="C634" s="945" t="s">
        <v>5167</v>
      </c>
      <c r="D634" s="946">
        <f t="shared" ref="D634:K634" si="190">SUM(D635:D636)</f>
        <v>0</v>
      </c>
      <c r="E634" s="946">
        <f t="shared" si="190"/>
        <v>0</v>
      </c>
      <c r="F634" s="946">
        <f t="shared" si="190"/>
        <v>0</v>
      </c>
      <c r="G634" s="946">
        <f t="shared" si="190"/>
        <v>0</v>
      </c>
      <c r="H634" s="946">
        <f t="shared" si="190"/>
        <v>0</v>
      </c>
      <c r="I634" s="946">
        <f t="shared" si="190"/>
        <v>0</v>
      </c>
      <c r="J634" s="1151">
        <f t="shared" si="190"/>
        <v>0</v>
      </c>
      <c r="K634" s="1151">
        <f t="shared" si="190"/>
        <v>0</v>
      </c>
    </row>
    <row r="635" spans="1:11" hidden="1" x14ac:dyDescent="0.3">
      <c r="A635" s="987" t="s">
        <v>1907</v>
      </c>
      <c r="B635" s="947" t="s">
        <v>3064</v>
      </c>
      <c r="C635" s="945" t="s">
        <v>5168</v>
      </c>
      <c r="D635" s="946">
        <f>VLOOKUP(A635,'NRHM-RCH Flexible Pool, NDCPs'!A501:Q2213,16,0)</f>
        <v>0</v>
      </c>
      <c r="E635" s="946">
        <f>VLOOKUP(A635,'NRHM-RCH Flexible Pool, NDCPs'!A501:Q2213,17,0)</f>
        <v>0</v>
      </c>
      <c r="F635" s="946"/>
      <c r="G635" s="946"/>
      <c r="H635" s="946">
        <f>VLOOKUP(B635,NUHM!A88:P327,15,0)</f>
        <v>0</v>
      </c>
      <c r="I635" s="946">
        <f>VLOOKUP(B635,NUHM!A88:P327,16,0)</f>
        <v>0</v>
      </c>
      <c r="J635" s="1152">
        <f>+D635+F635+H635</f>
        <v>0</v>
      </c>
      <c r="K635" s="1152">
        <f>+E635+G635+I635</f>
        <v>0</v>
      </c>
    </row>
    <row r="636" spans="1:11" hidden="1" x14ac:dyDescent="0.3">
      <c r="A636" s="987" t="s">
        <v>1908</v>
      </c>
      <c r="B636" s="947" t="s">
        <v>3066</v>
      </c>
      <c r="C636" s="945" t="s">
        <v>3578</v>
      </c>
      <c r="D636" s="946">
        <f>VLOOKUP(A636,'NRHM-RCH Flexible Pool, NDCPs'!A502:Q2214,16,0)</f>
        <v>0</v>
      </c>
      <c r="E636" s="946">
        <f>VLOOKUP(A636,'NRHM-RCH Flexible Pool, NDCPs'!A502:Q2214,17,0)</f>
        <v>0</v>
      </c>
      <c r="F636" s="946"/>
      <c r="G636" s="946"/>
      <c r="H636" s="946">
        <f>VLOOKUP(B636,NUHM!A89:P328,15,0)</f>
        <v>0</v>
      </c>
      <c r="I636" s="946">
        <f>VLOOKUP(B636,NUHM!A89:P328,16,0)</f>
        <v>0</v>
      </c>
      <c r="J636" s="1152">
        <f>+D636+F636+H636</f>
        <v>0</v>
      </c>
      <c r="K636" s="1152">
        <f>+E636+G636+I636</f>
        <v>0</v>
      </c>
    </row>
    <row r="637" spans="1:11" ht="30" hidden="1" x14ac:dyDescent="0.3">
      <c r="A637" s="985" t="s">
        <v>2643</v>
      </c>
      <c r="B637" s="961"/>
      <c r="C637" s="945" t="s">
        <v>2644</v>
      </c>
      <c r="D637" s="946">
        <f t="shared" ref="D637:K637" si="191">SUM(D638:D639)</f>
        <v>0</v>
      </c>
      <c r="E637" s="946">
        <f t="shared" si="191"/>
        <v>0</v>
      </c>
      <c r="F637" s="946">
        <f t="shared" si="191"/>
        <v>0</v>
      </c>
      <c r="G637" s="946">
        <f t="shared" si="191"/>
        <v>0</v>
      </c>
      <c r="H637" s="946">
        <f t="shared" si="191"/>
        <v>0</v>
      </c>
      <c r="I637" s="946">
        <f t="shared" si="191"/>
        <v>0</v>
      </c>
      <c r="J637" s="1151">
        <f t="shared" si="191"/>
        <v>0</v>
      </c>
      <c r="K637" s="1151">
        <f t="shared" si="191"/>
        <v>0</v>
      </c>
    </row>
    <row r="638" spans="1:11" hidden="1" x14ac:dyDescent="0.3">
      <c r="A638" s="987" t="s">
        <v>4692</v>
      </c>
      <c r="B638" s="961"/>
      <c r="C638" s="951" t="s">
        <v>5169</v>
      </c>
      <c r="D638" s="946">
        <f>VLOOKUP(A638,'NRHM-RCH Flexible Pool, NDCPs'!A504:Q2216,16,0)</f>
        <v>0</v>
      </c>
      <c r="E638" s="946">
        <f>VLOOKUP(A638,'NRHM-RCH Flexible Pool, NDCPs'!A504:Q2216,17,0)</f>
        <v>0</v>
      </c>
      <c r="F638" s="946"/>
      <c r="G638" s="946"/>
      <c r="H638" s="946"/>
      <c r="I638" s="946"/>
      <c r="J638" s="1152">
        <f>+D638+F638+H638</f>
        <v>0</v>
      </c>
      <c r="K638" s="1152">
        <f>+E638+G638+I638</f>
        <v>0</v>
      </c>
    </row>
    <row r="639" spans="1:11" hidden="1" x14ac:dyDescent="0.3">
      <c r="A639" s="987" t="s">
        <v>4693</v>
      </c>
      <c r="B639" s="961"/>
      <c r="C639" s="951" t="s">
        <v>5170</v>
      </c>
      <c r="D639" s="946">
        <f>VLOOKUP(A639,'NRHM-RCH Flexible Pool, NDCPs'!A505:Q2217,16,0)</f>
        <v>0</v>
      </c>
      <c r="E639" s="946">
        <f>VLOOKUP(A639,'NRHM-RCH Flexible Pool, NDCPs'!A505:Q2217,17,0)</f>
        <v>0</v>
      </c>
      <c r="F639" s="946"/>
      <c r="G639" s="946"/>
      <c r="H639" s="946"/>
      <c r="I639" s="946"/>
      <c r="J639" s="1152">
        <f>+D639+F639+H639</f>
        <v>0</v>
      </c>
      <c r="K639" s="1152">
        <f>+E639+G639+I639</f>
        <v>0</v>
      </c>
    </row>
    <row r="640" spans="1:11" hidden="1" x14ac:dyDescent="0.3">
      <c r="A640" s="985" t="s">
        <v>5145</v>
      </c>
      <c r="B640" s="961"/>
      <c r="C640" s="986" t="s">
        <v>5171</v>
      </c>
      <c r="D640" s="946">
        <f t="shared" ref="D640:K640" si="192">SUM(D641:D644)</f>
        <v>0</v>
      </c>
      <c r="E640" s="946">
        <f t="shared" si="192"/>
        <v>0</v>
      </c>
      <c r="F640" s="946">
        <f t="shared" si="192"/>
        <v>0</v>
      </c>
      <c r="G640" s="946">
        <f t="shared" si="192"/>
        <v>0</v>
      </c>
      <c r="H640" s="946">
        <f t="shared" si="192"/>
        <v>0</v>
      </c>
      <c r="I640" s="946">
        <f t="shared" si="192"/>
        <v>0</v>
      </c>
      <c r="J640" s="1151">
        <f t="shared" si="192"/>
        <v>0</v>
      </c>
      <c r="K640" s="1151">
        <f t="shared" si="192"/>
        <v>0</v>
      </c>
    </row>
    <row r="641" spans="1:11" hidden="1" x14ac:dyDescent="0.3">
      <c r="A641" s="997" t="s">
        <v>3849</v>
      </c>
      <c r="B641" s="963"/>
      <c r="C641" s="951" t="s">
        <v>3850</v>
      </c>
      <c r="D641" s="946">
        <f>VLOOKUP(A641,'NRHM-RCH Flexible Pool, NDCPs'!A507:Q2219,16,0)</f>
        <v>0</v>
      </c>
      <c r="E641" s="946">
        <f>VLOOKUP(A641,'NRHM-RCH Flexible Pool, NDCPs'!A507:Q2219,17,0)</f>
        <v>0</v>
      </c>
      <c r="F641" s="946"/>
      <c r="G641" s="946"/>
      <c r="H641" s="946"/>
      <c r="I641" s="946"/>
      <c r="J641" s="1152">
        <f t="shared" ref="J641:K644" si="193">+D641+F641+H641</f>
        <v>0</v>
      </c>
      <c r="K641" s="1152">
        <f t="shared" si="193"/>
        <v>0</v>
      </c>
    </row>
    <row r="642" spans="1:11" hidden="1" x14ac:dyDescent="0.3">
      <c r="A642" s="997" t="s">
        <v>3851</v>
      </c>
      <c r="B642" s="963"/>
      <c r="C642" s="951" t="s">
        <v>3852</v>
      </c>
      <c r="D642" s="946">
        <f>VLOOKUP(A642,'NRHM-RCH Flexible Pool, NDCPs'!A508:Q2220,16,0)</f>
        <v>0</v>
      </c>
      <c r="E642" s="946">
        <f>VLOOKUP(A642,'NRHM-RCH Flexible Pool, NDCPs'!A508:Q2220,17,0)</f>
        <v>0</v>
      </c>
      <c r="F642" s="946"/>
      <c r="G642" s="946"/>
      <c r="H642" s="946"/>
      <c r="I642" s="946"/>
      <c r="J642" s="1152">
        <f t="shared" si="193"/>
        <v>0</v>
      </c>
      <c r="K642" s="1152">
        <f t="shared" si="193"/>
        <v>0</v>
      </c>
    </row>
    <row r="643" spans="1:11" ht="60" hidden="1" x14ac:dyDescent="0.3">
      <c r="A643" s="997" t="s">
        <v>3853</v>
      </c>
      <c r="B643" s="963"/>
      <c r="C643" s="951" t="s">
        <v>5172</v>
      </c>
      <c r="D643" s="946">
        <f>VLOOKUP(A643,'NRHM-RCH Flexible Pool, NDCPs'!A510:Q2221,16,0)</f>
        <v>0</v>
      </c>
      <c r="E643" s="946">
        <f>VLOOKUP(A643,'NRHM-RCH Flexible Pool, NDCPs'!A510:Q2221,17,0)</f>
        <v>0</v>
      </c>
      <c r="F643" s="946"/>
      <c r="G643" s="946"/>
      <c r="H643" s="946"/>
      <c r="I643" s="946"/>
      <c r="J643" s="1152">
        <f t="shared" si="193"/>
        <v>0</v>
      </c>
      <c r="K643" s="1152">
        <f t="shared" si="193"/>
        <v>0</v>
      </c>
    </row>
    <row r="644" spans="1:11" ht="30" hidden="1" x14ac:dyDescent="0.3">
      <c r="A644" s="997" t="s">
        <v>3855</v>
      </c>
      <c r="B644" s="963"/>
      <c r="C644" s="951" t="s">
        <v>3856</v>
      </c>
      <c r="D644" s="946">
        <f>VLOOKUP(A644,'NRHM-RCH Flexible Pool, NDCPs'!A511:Q2222,16,0)</f>
        <v>0</v>
      </c>
      <c r="E644" s="946">
        <f>VLOOKUP(A644,'NRHM-RCH Flexible Pool, NDCPs'!A511:Q2222,17,0)</f>
        <v>0</v>
      </c>
      <c r="F644" s="946"/>
      <c r="G644" s="946"/>
      <c r="H644" s="946"/>
      <c r="I644" s="946"/>
      <c r="J644" s="1152">
        <f t="shared" si="193"/>
        <v>0</v>
      </c>
      <c r="K644" s="1152">
        <f t="shared" si="193"/>
        <v>0</v>
      </c>
    </row>
    <row r="645" spans="1:11" hidden="1" x14ac:dyDescent="0.3">
      <c r="A645" s="960" t="s">
        <v>5146</v>
      </c>
      <c r="B645" s="963"/>
      <c r="C645" s="990" t="s">
        <v>5173</v>
      </c>
      <c r="D645" s="946">
        <f t="shared" ref="D645:K645" si="194">SUM(D646:D648)</f>
        <v>0</v>
      </c>
      <c r="E645" s="946">
        <f t="shared" si="194"/>
        <v>0</v>
      </c>
      <c r="F645" s="946">
        <f t="shared" si="194"/>
        <v>0</v>
      </c>
      <c r="G645" s="946">
        <f t="shared" si="194"/>
        <v>0</v>
      </c>
      <c r="H645" s="946">
        <f t="shared" si="194"/>
        <v>0</v>
      </c>
      <c r="I645" s="946">
        <f t="shared" si="194"/>
        <v>0</v>
      </c>
      <c r="J645" s="1151">
        <f t="shared" si="194"/>
        <v>0</v>
      </c>
      <c r="K645" s="1151">
        <f t="shared" si="194"/>
        <v>0</v>
      </c>
    </row>
    <row r="646" spans="1:11" ht="30" hidden="1" x14ac:dyDescent="0.3">
      <c r="A646" s="987" t="s">
        <v>4698</v>
      </c>
      <c r="B646" s="963"/>
      <c r="C646" s="992" t="s">
        <v>4697</v>
      </c>
      <c r="D646" s="946">
        <f>VLOOKUP(A646,'NRHM-RCH Flexible Pool, NDCPs'!A513:Q2224,16,0)</f>
        <v>0</v>
      </c>
      <c r="E646" s="946">
        <f>VLOOKUP(A646,'NRHM-RCH Flexible Pool, NDCPs'!A513:Q2224,17,0)</f>
        <v>0</v>
      </c>
      <c r="F646" s="946"/>
      <c r="G646" s="946"/>
      <c r="H646" s="946"/>
      <c r="I646" s="946"/>
      <c r="J646" s="1152">
        <f t="shared" ref="J646:K648" si="195">+D646+F646+H646</f>
        <v>0</v>
      </c>
      <c r="K646" s="1152">
        <f t="shared" si="195"/>
        <v>0</v>
      </c>
    </row>
    <row r="647" spans="1:11" ht="45" hidden="1" x14ac:dyDescent="0.3">
      <c r="A647" s="987" t="s">
        <v>4699</v>
      </c>
      <c r="B647" s="963"/>
      <c r="C647" s="992" t="s">
        <v>4700</v>
      </c>
      <c r="D647" s="946">
        <f>VLOOKUP(A647,'NRHM-RCH Flexible Pool, NDCPs'!A514:Q2225,16,0)</f>
        <v>0</v>
      </c>
      <c r="E647" s="946">
        <f>VLOOKUP(A647,'NRHM-RCH Flexible Pool, NDCPs'!A514:Q2225,17,0)</f>
        <v>0</v>
      </c>
      <c r="F647" s="946"/>
      <c r="G647" s="946"/>
      <c r="H647" s="946"/>
      <c r="I647" s="946"/>
      <c r="J647" s="1152">
        <f t="shared" si="195"/>
        <v>0</v>
      </c>
      <c r="K647" s="1152">
        <f t="shared" si="195"/>
        <v>0</v>
      </c>
    </row>
    <row r="648" spans="1:11" hidden="1" x14ac:dyDescent="0.3">
      <c r="A648" s="987" t="s">
        <v>4701</v>
      </c>
      <c r="B648" s="963"/>
      <c r="C648" s="992" t="s">
        <v>2330</v>
      </c>
      <c r="D648" s="946">
        <f>VLOOKUP(A648,'NRHM-RCH Flexible Pool, NDCPs'!A515:Q2226,16,0)</f>
        <v>0</v>
      </c>
      <c r="E648" s="946">
        <f>VLOOKUP(A648,'NRHM-RCH Flexible Pool, NDCPs'!A515:Q2226,17,0)</f>
        <v>0</v>
      </c>
      <c r="F648" s="946"/>
      <c r="G648" s="946"/>
      <c r="H648" s="946"/>
      <c r="I648" s="946"/>
      <c r="J648" s="1152">
        <f t="shared" si="195"/>
        <v>0</v>
      </c>
      <c r="K648" s="1152">
        <f t="shared" si="195"/>
        <v>0</v>
      </c>
    </row>
    <row r="649" spans="1:11" s="1114" customFormat="1" x14ac:dyDescent="0.3">
      <c r="A649" s="1128">
        <v>6.3</v>
      </c>
      <c r="B649" s="1134" t="s">
        <v>3069</v>
      </c>
      <c r="C649" s="1112" t="s">
        <v>5174</v>
      </c>
      <c r="D649" s="1113">
        <f t="shared" ref="D649:K649" si="196">D650</f>
        <v>0</v>
      </c>
      <c r="E649" s="1113">
        <f t="shared" si="196"/>
        <v>0</v>
      </c>
      <c r="F649" s="1113">
        <f t="shared" si="196"/>
        <v>0</v>
      </c>
      <c r="G649" s="1113">
        <f t="shared" si="196"/>
        <v>0</v>
      </c>
      <c r="H649" s="1113">
        <f t="shared" si="196"/>
        <v>0</v>
      </c>
      <c r="I649" s="1113">
        <f t="shared" si="196"/>
        <v>0</v>
      </c>
      <c r="J649" s="1113">
        <f t="shared" si="196"/>
        <v>0</v>
      </c>
      <c r="K649" s="1113">
        <f t="shared" si="196"/>
        <v>0</v>
      </c>
    </row>
    <row r="650" spans="1:11" hidden="1" x14ac:dyDescent="0.3">
      <c r="A650" s="987" t="s">
        <v>2646</v>
      </c>
      <c r="B650" s="1106" t="s">
        <v>3279</v>
      </c>
      <c r="C650" s="945"/>
      <c r="D650" s="946">
        <f>VLOOKUP(A650,'NRHM-RCH Flexible Pool, NDCPs'!A517:Q2228,16,0)</f>
        <v>0</v>
      </c>
      <c r="E650" s="946">
        <f>VLOOKUP(A650,'NRHM-RCH Flexible Pool, NDCPs'!A517:Q2228,17,0)</f>
        <v>0</v>
      </c>
      <c r="F650" s="946"/>
      <c r="G650" s="946"/>
      <c r="H650" s="946">
        <f>VLOOKUP(B650,NUHM!A103:P342,15,0)</f>
        <v>0</v>
      </c>
      <c r="I650" s="946">
        <f>VLOOKUP(B650,NUHM!A103:P342,16,0)</f>
        <v>0</v>
      </c>
      <c r="J650" s="946">
        <f>+D650+F650+H650</f>
        <v>0</v>
      </c>
      <c r="K650" s="946">
        <f>+E650+G650+I650</f>
        <v>0</v>
      </c>
    </row>
    <row r="651" spans="1:11" s="1114" customFormat="1" ht="30" x14ac:dyDescent="0.3">
      <c r="A651" s="1128">
        <v>6.4</v>
      </c>
      <c r="B651" s="1129"/>
      <c r="C651" s="1112" t="s">
        <v>5175</v>
      </c>
      <c r="D651" s="1113">
        <f t="shared" ref="D651:K651" si="197">SUM(D652:D656)</f>
        <v>0</v>
      </c>
      <c r="E651" s="1113">
        <f t="shared" si="197"/>
        <v>0</v>
      </c>
      <c r="F651" s="1113">
        <f t="shared" si="197"/>
        <v>0</v>
      </c>
      <c r="G651" s="1113">
        <f t="shared" si="197"/>
        <v>0</v>
      </c>
      <c r="H651" s="1113">
        <f t="shared" si="197"/>
        <v>0</v>
      </c>
      <c r="I651" s="1113">
        <f t="shared" si="197"/>
        <v>0</v>
      </c>
      <c r="J651" s="1113">
        <f t="shared" si="197"/>
        <v>0</v>
      </c>
      <c r="K651" s="1113">
        <f t="shared" si="197"/>
        <v>0</v>
      </c>
    </row>
    <row r="652" spans="1:11" hidden="1" x14ac:dyDescent="0.3">
      <c r="A652" s="987" t="s">
        <v>1922</v>
      </c>
      <c r="B652" s="947" t="s">
        <v>4960</v>
      </c>
      <c r="C652" s="945" t="s">
        <v>1410</v>
      </c>
      <c r="D652" s="946">
        <f>VLOOKUP(A652,'NRHM-RCH Flexible Pool, NDCPs'!A519:Q2230,16,0)</f>
        <v>0</v>
      </c>
      <c r="E652" s="946">
        <f>VLOOKUP(A652,'NRHM-RCH Flexible Pool, NDCPs'!A519:Q2230,17,0)</f>
        <v>0</v>
      </c>
      <c r="F652" s="946"/>
      <c r="G652" s="946"/>
      <c r="H652" s="946">
        <f>VLOOKUP(B652,NUHM!A105:P344,15,0)</f>
        <v>0</v>
      </c>
      <c r="I652" s="946">
        <f>VLOOKUP(B652,NUHM!A105:P344,16,0)</f>
        <v>0</v>
      </c>
      <c r="J652" s="946">
        <f t="shared" ref="J652:K656" si="198">+D652+F652+H652</f>
        <v>0</v>
      </c>
      <c r="K652" s="946">
        <f t="shared" si="198"/>
        <v>0</v>
      </c>
    </row>
    <row r="653" spans="1:11" hidden="1" x14ac:dyDescent="0.3">
      <c r="A653" s="987" t="s">
        <v>1923</v>
      </c>
      <c r="B653" s="947" t="s">
        <v>4961</v>
      </c>
      <c r="C653" s="945" t="s">
        <v>836</v>
      </c>
      <c r="D653" s="946">
        <f>VLOOKUP(A653,'NRHM-RCH Flexible Pool, NDCPs'!A520:Q2231,16,0)</f>
        <v>0</v>
      </c>
      <c r="E653" s="946">
        <f>VLOOKUP(A653,'NRHM-RCH Flexible Pool, NDCPs'!A520:Q2231,17,0)</f>
        <v>0</v>
      </c>
      <c r="F653" s="946"/>
      <c r="G653" s="946"/>
      <c r="H653" s="946">
        <f>VLOOKUP(B653,NUHM!A106:P345,15,0)</f>
        <v>0</v>
      </c>
      <c r="I653" s="946">
        <f>VLOOKUP(B653,NUHM!A106:P345,16,0)</f>
        <v>0</v>
      </c>
      <c r="J653" s="946">
        <f t="shared" si="198"/>
        <v>0</v>
      </c>
      <c r="K653" s="946">
        <f t="shared" si="198"/>
        <v>0</v>
      </c>
    </row>
    <row r="654" spans="1:11" hidden="1" x14ac:dyDescent="0.3">
      <c r="A654" s="987" t="s">
        <v>2133</v>
      </c>
      <c r="B654" s="969"/>
      <c r="C654" s="945" t="s">
        <v>3579</v>
      </c>
      <c r="D654" s="946">
        <f>VLOOKUP(A654,'NRHM-RCH Flexible Pool, NDCPs'!A11:Q1757,16,0)</f>
        <v>0</v>
      </c>
      <c r="E654" s="946">
        <f>VLOOKUP(A654,'NRHM-RCH Flexible Pool, NDCPs'!A11:Q1757,17,0)</f>
        <v>0</v>
      </c>
      <c r="F654" s="946"/>
      <c r="G654" s="946"/>
      <c r="H654" s="946"/>
      <c r="I654" s="946"/>
      <c r="J654" s="1156">
        <f t="shared" si="198"/>
        <v>0</v>
      </c>
      <c r="K654" s="1156">
        <f t="shared" si="198"/>
        <v>0</v>
      </c>
    </row>
    <row r="655" spans="1:11" hidden="1" x14ac:dyDescent="0.3">
      <c r="A655" s="987" t="s">
        <v>2144</v>
      </c>
      <c r="B655" s="961"/>
      <c r="C655" s="945" t="s">
        <v>3580</v>
      </c>
      <c r="D655" s="946">
        <f>VLOOKUP(A655,'NRHM-RCH Flexible Pool, NDCPs'!A12:Q1758,16,0)</f>
        <v>0</v>
      </c>
      <c r="E655" s="946">
        <f>VLOOKUP(A655,'NRHM-RCH Flexible Pool, NDCPs'!A12:Q1758,17,0)</f>
        <v>0</v>
      </c>
      <c r="F655" s="946"/>
      <c r="G655" s="946"/>
      <c r="H655" s="946"/>
      <c r="I655" s="946"/>
      <c r="J655" s="946">
        <f t="shared" si="198"/>
        <v>0</v>
      </c>
      <c r="K655" s="946">
        <f t="shared" si="198"/>
        <v>0</v>
      </c>
    </row>
    <row r="656" spans="1:11" hidden="1" x14ac:dyDescent="0.3">
      <c r="A656" s="987" t="s">
        <v>3280</v>
      </c>
      <c r="B656" s="947" t="s">
        <v>4962</v>
      </c>
      <c r="C656" s="945" t="s">
        <v>2330</v>
      </c>
      <c r="D656" s="946">
        <f>VLOOKUP(A656,'NRHM-RCH Flexible Pool, NDCPs'!A523:Q2234,16,0)</f>
        <v>0</v>
      </c>
      <c r="E656" s="946">
        <f>VLOOKUP(A656,'NRHM-RCH Flexible Pool, NDCPs'!A523:Q2234,17,0)</f>
        <v>0</v>
      </c>
      <c r="F656" s="946"/>
      <c r="G656" s="946"/>
      <c r="H656" s="946">
        <f>VLOOKUP(B656,NUHM!A109:P348,15,0)</f>
        <v>0</v>
      </c>
      <c r="I656" s="946">
        <f>VLOOKUP(B656,NUHM!A109:P348,16,0)</f>
        <v>0</v>
      </c>
      <c r="J656" s="946">
        <f t="shared" si="198"/>
        <v>0</v>
      </c>
      <c r="K656" s="946">
        <f t="shared" si="198"/>
        <v>0</v>
      </c>
    </row>
    <row r="657" spans="1:11" s="1114" customFormat="1" x14ac:dyDescent="0.3">
      <c r="A657" s="1128">
        <v>6.5</v>
      </c>
      <c r="B657" s="1135" t="s">
        <v>3070</v>
      </c>
      <c r="C657" s="1112" t="s">
        <v>3071</v>
      </c>
      <c r="D657" s="1113">
        <f>SUM(D658:D660)</f>
        <v>0</v>
      </c>
      <c r="E657" s="1113">
        <f>SUM(E658:E660)</f>
        <v>0</v>
      </c>
      <c r="F657" s="1113">
        <f>SUM(F658:F660)</f>
        <v>0</v>
      </c>
      <c r="G657" s="1113">
        <f>SUM(G658:G660)</f>
        <v>0</v>
      </c>
      <c r="H657" s="1113">
        <f>VLOOKUP(B657,NUHM!A110:P349,15,0)</f>
        <v>0</v>
      </c>
      <c r="I657" s="1113">
        <f>VLOOKUP(B657,NUHM!A110:P349,16,0)</f>
        <v>0</v>
      </c>
      <c r="J657" s="1113">
        <f>SUM(J658:J660)</f>
        <v>0</v>
      </c>
      <c r="K657" s="1113">
        <f>SUM(K658:K660)</f>
        <v>0</v>
      </c>
    </row>
    <row r="658" spans="1:11" hidden="1" x14ac:dyDescent="0.3">
      <c r="A658" s="987" t="s">
        <v>2100</v>
      </c>
      <c r="B658" s="963"/>
      <c r="C658" s="945" t="s">
        <v>5176</v>
      </c>
      <c r="D658" s="946">
        <f>VLOOKUP(A658,'NRHM-RCH Flexible Pool, NDCPs'!A525:Q2236,16,0)</f>
        <v>0</v>
      </c>
      <c r="E658" s="946">
        <f>VLOOKUP(A658,'NRHM-RCH Flexible Pool, NDCPs'!A525:Q2236,17,0)</f>
        <v>0</v>
      </c>
      <c r="F658" s="946"/>
      <c r="G658" s="946"/>
      <c r="H658" s="946"/>
      <c r="I658" s="946"/>
      <c r="J658" s="1152">
        <f t="shared" ref="J658:K660" si="199">+D658+F658+H658</f>
        <v>0</v>
      </c>
      <c r="K658" s="1152">
        <f t="shared" si="199"/>
        <v>0</v>
      </c>
    </row>
    <row r="659" spans="1:11" hidden="1" x14ac:dyDescent="0.3">
      <c r="A659" s="987" t="s">
        <v>2507</v>
      </c>
      <c r="B659" s="963"/>
      <c r="C659" s="945" t="s">
        <v>2509</v>
      </c>
      <c r="D659" s="946">
        <f>VLOOKUP(A659,'NRHM-RCH Flexible Pool, NDCPs'!A526:Q2237,16,0)</f>
        <v>0</v>
      </c>
      <c r="E659" s="946">
        <f>VLOOKUP(A659,'NRHM-RCH Flexible Pool, NDCPs'!A526:Q2237,17,0)</f>
        <v>0</v>
      </c>
      <c r="F659" s="946"/>
      <c r="G659" s="946"/>
      <c r="H659" s="946"/>
      <c r="I659" s="946"/>
      <c r="J659" s="1152">
        <f t="shared" si="199"/>
        <v>0</v>
      </c>
      <c r="K659" s="1152">
        <f t="shared" si="199"/>
        <v>0</v>
      </c>
    </row>
    <row r="660" spans="1:11" hidden="1" x14ac:dyDescent="0.3">
      <c r="A660" s="987" t="s">
        <v>3281</v>
      </c>
      <c r="B660" s="963"/>
      <c r="C660" s="945" t="s">
        <v>2330</v>
      </c>
      <c r="D660" s="946">
        <f>VLOOKUP(A660,'NRHM-RCH Flexible Pool, NDCPs'!A527:Q2238,16,0)</f>
        <v>0</v>
      </c>
      <c r="E660" s="946">
        <f>VLOOKUP(A660,'NRHM-RCH Flexible Pool, NDCPs'!A527:Q2238,17,0)</f>
        <v>0</v>
      </c>
      <c r="F660" s="946"/>
      <c r="G660" s="946"/>
      <c r="H660" s="946"/>
      <c r="I660" s="946"/>
      <c r="J660" s="1152">
        <f t="shared" si="199"/>
        <v>0</v>
      </c>
      <c r="K660" s="1152">
        <f t="shared" si="199"/>
        <v>0</v>
      </c>
    </row>
    <row r="661" spans="1:11" s="959" customFormat="1" ht="12.75" x14ac:dyDescent="0.2">
      <c r="A661" s="1080">
        <v>7</v>
      </c>
      <c r="B661" s="1075"/>
      <c r="C661" s="1077" t="s">
        <v>3072</v>
      </c>
      <c r="D661" s="941">
        <f t="shared" ref="D661:K661" si="200">D662+D663+D664+D665+D676+D679+D682+D683</f>
        <v>0</v>
      </c>
      <c r="E661" s="941">
        <f t="shared" si="200"/>
        <v>0</v>
      </c>
      <c r="F661" s="941">
        <f t="shared" si="200"/>
        <v>0</v>
      </c>
      <c r="G661" s="941">
        <f t="shared" si="200"/>
        <v>0</v>
      </c>
      <c r="H661" s="941">
        <f t="shared" si="200"/>
        <v>0</v>
      </c>
      <c r="I661" s="941">
        <f t="shared" si="200"/>
        <v>0</v>
      </c>
      <c r="J661" s="941">
        <f t="shared" si="200"/>
        <v>0</v>
      </c>
      <c r="K661" s="941">
        <f t="shared" si="200"/>
        <v>0</v>
      </c>
    </row>
    <row r="662" spans="1:11" hidden="1" x14ac:dyDescent="0.3">
      <c r="A662" s="998">
        <v>7.1</v>
      </c>
      <c r="B662" s="947" t="s">
        <v>4968</v>
      </c>
      <c r="C662" s="999" t="s">
        <v>3581</v>
      </c>
      <c r="D662" s="946">
        <f>VLOOKUP(A662,'NRHM-RCH Flexible Pool, NDCPs'!A19:Q1765,16,0)</f>
        <v>0</v>
      </c>
      <c r="E662" s="946">
        <f>VLOOKUP(A662,'NRHM-RCH Flexible Pool, NDCPs'!A19:Q1765,17,0)</f>
        <v>0</v>
      </c>
      <c r="F662" s="948"/>
      <c r="G662" s="948"/>
      <c r="H662" s="946">
        <f>VLOOKUP(B662,NUHM!A115:P354,15,0)</f>
        <v>0</v>
      </c>
      <c r="I662" s="946">
        <f>VLOOKUP(B662,NUHM!A115:P354,16,0)</f>
        <v>0</v>
      </c>
      <c r="J662" s="1152">
        <f t="shared" ref="J662:K664" si="201">+D662+F662+H662</f>
        <v>0</v>
      </c>
      <c r="K662" s="1152">
        <f t="shared" si="201"/>
        <v>0</v>
      </c>
    </row>
    <row r="663" spans="1:11" hidden="1" x14ac:dyDescent="0.3">
      <c r="A663" s="998">
        <v>7.2</v>
      </c>
      <c r="B663" s="963"/>
      <c r="C663" s="999" t="s">
        <v>3582</v>
      </c>
      <c r="D663" s="946">
        <f>VLOOKUP(A663,'NRHM-RCH Flexible Pool, NDCPs'!A20:Q1766,16,0)</f>
        <v>0</v>
      </c>
      <c r="E663" s="946">
        <f>VLOOKUP(A663,'NRHM-RCH Flexible Pool, NDCPs'!A20:Q1766,17,0)</f>
        <v>0</v>
      </c>
      <c r="F663" s="948"/>
      <c r="G663" s="948"/>
      <c r="H663" s="948"/>
      <c r="I663" s="948"/>
      <c r="J663" s="1152">
        <f t="shared" si="201"/>
        <v>0</v>
      </c>
      <c r="K663" s="1152">
        <f t="shared" si="201"/>
        <v>0</v>
      </c>
    </row>
    <row r="664" spans="1:11" hidden="1" x14ac:dyDescent="0.3">
      <c r="A664" s="998">
        <v>7.3</v>
      </c>
      <c r="B664" s="963"/>
      <c r="C664" s="978" t="s">
        <v>1650</v>
      </c>
      <c r="D664" s="946">
        <f>VLOOKUP(A664,'NRHM-RCH Flexible Pool, NDCPs'!A532:Q2242,16,0)</f>
        <v>0</v>
      </c>
      <c r="E664" s="946">
        <f>VLOOKUP(A664,'NRHM-RCH Flexible Pool, NDCPs'!A532:Q2242,17,0)</f>
        <v>0</v>
      </c>
      <c r="F664" s="948"/>
      <c r="G664" s="948"/>
      <c r="H664" s="948"/>
      <c r="I664" s="948"/>
      <c r="J664" s="1152">
        <f t="shared" si="201"/>
        <v>0</v>
      </c>
      <c r="K664" s="1152">
        <f t="shared" si="201"/>
        <v>0</v>
      </c>
    </row>
    <row r="665" spans="1:11" hidden="1" x14ac:dyDescent="0.3">
      <c r="A665" s="998">
        <v>7.4</v>
      </c>
      <c r="B665" s="963"/>
      <c r="C665" s="999" t="s">
        <v>593</v>
      </c>
      <c r="D665" s="946">
        <f t="shared" ref="D665:K665" si="202">D666+D673</f>
        <v>0</v>
      </c>
      <c r="E665" s="946">
        <f t="shared" si="202"/>
        <v>0</v>
      </c>
      <c r="F665" s="946">
        <f t="shared" si="202"/>
        <v>0</v>
      </c>
      <c r="G665" s="946">
        <f t="shared" si="202"/>
        <v>0</v>
      </c>
      <c r="H665" s="946">
        <f t="shared" si="202"/>
        <v>0</v>
      </c>
      <c r="I665" s="946">
        <f t="shared" si="202"/>
        <v>0</v>
      </c>
      <c r="J665" s="1151">
        <f t="shared" si="202"/>
        <v>0</v>
      </c>
      <c r="K665" s="1151">
        <f t="shared" si="202"/>
        <v>0</v>
      </c>
    </row>
    <row r="666" spans="1:11" hidden="1" x14ac:dyDescent="0.3">
      <c r="A666" s="1000" t="s">
        <v>2647</v>
      </c>
      <c r="B666" s="963"/>
      <c r="C666" s="999" t="s">
        <v>5177</v>
      </c>
      <c r="D666" s="946">
        <f t="shared" ref="D666:K666" si="203">D667+D668+D671+D672</f>
        <v>0</v>
      </c>
      <c r="E666" s="946">
        <f t="shared" si="203"/>
        <v>0</v>
      </c>
      <c r="F666" s="946">
        <f t="shared" si="203"/>
        <v>0</v>
      </c>
      <c r="G666" s="946">
        <f t="shared" si="203"/>
        <v>0</v>
      </c>
      <c r="H666" s="946">
        <f t="shared" si="203"/>
        <v>0</v>
      </c>
      <c r="I666" s="946">
        <f t="shared" si="203"/>
        <v>0</v>
      </c>
      <c r="J666" s="1151">
        <f t="shared" si="203"/>
        <v>0</v>
      </c>
      <c r="K666" s="1151">
        <f t="shared" si="203"/>
        <v>0</v>
      </c>
    </row>
    <row r="667" spans="1:11" hidden="1" x14ac:dyDescent="0.3">
      <c r="A667" s="1000" t="s">
        <v>4702</v>
      </c>
      <c r="B667" s="963"/>
      <c r="C667" s="999" t="s">
        <v>4703</v>
      </c>
      <c r="D667" s="946">
        <f>VLOOKUP(A667,'NRHM-RCH Flexible Pool, NDCPs'!A535:Q2245,16,0)</f>
        <v>0</v>
      </c>
      <c r="E667" s="946">
        <f>VLOOKUP(A667,'NRHM-RCH Flexible Pool, NDCPs'!A535:Q2245,17,0)</f>
        <v>0</v>
      </c>
      <c r="F667" s="946"/>
      <c r="G667" s="946"/>
      <c r="H667" s="946"/>
      <c r="I667" s="946"/>
      <c r="J667" s="1152">
        <f>+D667+F667+H667</f>
        <v>0</v>
      </c>
      <c r="K667" s="1152">
        <f>+E667+G667+I667</f>
        <v>0</v>
      </c>
    </row>
    <row r="668" spans="1:11" hidden="1" x14ac:dyDescent="0.3">
      <c r="A668" s="1000" t="s">
        <v>5181</v>
      </c>
      <c r="B668" s="963"/>
      <c r="C668" s="999" t="s">
        <v>5178</v>
      </c>
      <c r="D668" s="946">
        <f t="shared" ref="D668:K668" si="204">D669+D670</f>
        <v>0</v>
      </c>
      <c r="E668" s="946">
        <f t="shared" si="204"/>
        <v>0</v>
      </c>
      <c r="F668" s="946">
        <f t="shared" si="204"/>
        <v>0</v>
      </c>
      <c r="G668" s="946">
        <f t="shared" si="204"/>
        <v>0</v>
      </c>
      <c r="H668" s="946">
        <f t="shared" si="204"/>
        <v>0</v>
      </c>
      <c r="I668" s="946">
        <f t="shared" si="204"/>
        <v>0</v>
      </c>
      <c r="J668" s="1151">
        <f t="shared" si="204"/>
        <v>0</v>
      </c>
      <c r="K668" s="1151">
        <f t="shared" si="204"/>
        <v>0</v>
      </c>
    </row>
    <row r="669" spans="1:11" hidden="1" x14ac:dyDescent="0.3">
      <c r="A669" s="1000" t="s">
        <v>4706</v>
      </c>
      <c r="B669" s="963"/>
      <c r="C669" s="999" t="s">
        <v>4704</v>
      </c>
      <c r="D669" s="946">
        <f>VLOOKUP(A669,'NRHM-RCH Flexible Pool, NDCPs'!A537:Q2247,16,0)</f>
        <v>0</v>
      </c>
      <c r="E669" s="946">
        <f>VLOOKUP(A669,'NRHM-RCH Flexible Pool, NDCPs'!A537:Q2247,17,0)</f>
        <v>0</v>
      </c>
      <c r="F669" s="946"/>
      <c r="G669" s="946"/>
      <c r="H669" s="946"/>
      <c r="I669" s="946"/>
      <c r="J669" s="1152">
        <f t="shared" ref="J669:K672" si="205">+D669+F669+H669</f>
        <v>0</v>
      </c>
      <c r="K669" s="1152">
        <f t="shared" si="205"/>
        <v>0</v>
      </c>
    </row>
    <row r="670" spans="1:11" hidden="1" x14ac:dyDescent="0.3">
      <c r="A670" s="1000" t="s">
        <v>4707</v>
      </c>
      <c r="B670" s="963"/>
      <c r="C670" s="999" t="s">
        <v>4705</v>
      </c>
      <c r="D670" s="946">
        <f>VLOOKUP(A670,'NRHM-RCH Flexible Pool, NDCPs'!A538:Q2248,16,0)</f>
        <v>0</v>
      </c>
      <c r="E670" s="946">
        <f>VLOOKUP(A670,'NRHM-RCH Flexible Pool, NDCPs'!A538:Q2248,17,0)</f>
        <v>0</v>
      </c>
      <c r="F670" s="946"/>
      <c r="G670" s="946"/>
      <c r="H670" s="946"/>
      <c r="I670" s="946"/>
      <c r="J670" s="1152">
        <f t="shared" si="205"/>
        <v>0</v>
      </c>
      <c r="K670" s="1152">
        <f t="shared" si="205"/>
        <v>0</v>
      </c>
    </row>
    <row r="671" spans="1:11" hidden="1" x14ac:dyDescent="0.3">
      <c r="A671" s="1000" t="s">
        <v>4708</v>
      </c>
      <c r="B671" s="1001"/>
      <c r="C671" s="999" t="s">
        <v>4710</v>
      </c>
      <c r="D671" s="946">
        <f>VLOOKUP(A671,'NRHM-RCH Flexible Pool, NDCPs'!A539:Q2249,16,0)</f>
        <v>0</v>
      </c>
      <c r="E671" s="946">
        <f>VLOOKUP(A671,'NRHM-RCH Flexible Pool, NDCPs'!A539:Q2249,17,0)</f>
        <v>0</v>
      </c>
      <c r="F671" s="946"/>
      <c r="G671" s="946"/>
      <c r="H671" s="946"/>
      <c r="I671" s="946"/>
      <c r="J671" s="1152">
        <f t="shared" si="205"/>
        <v>0</v>
      </c>
      <c r="K671" s="1152">
        <f t="shared" si="205"/>
        <v>0</v>
      </c>
    </row>
    <row r="672" spans="1:11" hidden="1" x14ac:dyDescent="0.3">
      <c r="A672" s="1000" t="s">
        <v>4709</v>
      </c>
      <c r="B672" s="1001"/>
      <c r="C672" s="999" t="s">
        <v>4711</v>
      </c>
      <c r="D672" s="946">
        <f>VLOOKUP(A672,'NRHM-RCH Flexible Pool, NDCPs'!A540:Q2250,16,0)</f>
        <v>0</v>
      </c>
      <c r="E672" s="946">
        <f>VLOOKUP(A672,'NRHM-RCH Flexible Pool, NDCPs'!A540:Q2250,17,0)</f>
        <v>0</v>
      </c>
      <c r="F672" s="946"/>
      <c r="G672" s="946"/>
      <c r="H672" s="946"/>
      <c r="I672" s="946"/>
      <c r="J672" s="1152">
        <f t="shared" si="205"/>
        <v>0</v>
      </c>
      <c r="K672" s="1152">
        <f t="shared" si="205"/>
        <v>0</v>
      </c>
    </row>
    <row r="673" spans="1:11" hidden="1" x14ac:dyDescent="0.3">
      <c r="A673" s="1000" t="s">
        <v>1870</v>
      </c>
      <c r="B673" s="963"/>
      <c r="C673" s="999" t="s">
        <v>5179</v>
      </c>
      <c r="D673" s="946">
        <f t="shared" ref="D673:K673" si="206">D674</f>
        <v>0</v>
      </c>
      <c r="E673" s="946">
        <f t="shared" si="206"/>
        <v>0</v>
      </c>
      <c r="F673" s="946">
        <f t="shared" si="206"/>
        <v>0</v>
      </c>
      <c r="G673" s="946">
        <f t="shared" si="206"/>
        <v>0</v>
      </c>
      <c r="H673" s="946">
        <f t="shared" si="206"/>
        <v>0</v>
      </c>
      <c r="I673" s="946">
        <f t="shared" si="206"/>
        <v>0</v>
      </c>
      <c r="J673" s="1151">
        <f t="shared" si="206"/>
        <v>0</v>
      </c>
      <c r="K673" s="1151">
        <f t="shared" si="206"/>
        <v>0</v>
      </c>
    </row>
    <row r="674" spans="1:11" hidden="1" x14ac:dyDescent="0.3">
      <c r="A674" s="1000" t="s">
        <v>4712</v>
      </c>
      <c r="B674" s="963"/>
      <c r="C674" s="999" t="s">
        <v>5180</v>
      </c>
      <c r="D674" s="946">
        <f>VLOOKUP(A674,'NRHM-RCH Flexible Pool, NDCPs'!A542:Q2252,16,0)</f>
        <v>0</v>
      </c>
      <c r="E674" s="946">
        <f>VLOOKUP(A674,'NRHM-RCH Flexible Pool, NDCPs'!A542:Q2252,17,0)</f>
        <v>0</v>
      </c>
      <c r="F674" s="946"/>
      <c r="G674" s="946"/>
      <c r="H674" s="946"/>
      <c r="I674" s="946"/>
      <c r="J674" s="1152">
        <f>+D674+F674+H674</f>
        <v>0</v>
      </c>
      <c r="K674" s="1152">
        <f>+E674+G674+I674</f>
        <v>0</v>
      </c>
    </row>
    <row r="675" spans="1:11" ht="45" hidden="1" x14ac:dyDescent="0.3">
      <c r="A675" s="1000" t="s">
        <v>1871</v>
      </c>
      <c r="B675" s="961"/>
      <c r="C675" s="999" t="s">
        <v>4713</v>
      </c>
      <c r="D675" s="946">
        <f>VLOOKUP(A675,'NRHM-RCH Flexible Pool, NDCPs'!A543:Q2253,16,0)</f>
        <v>0</v>
      </c>
      <c r="E675" s="946">
        <f>VLOOKUP(A675,'NRHM-RCH Flexible Pool, NDCPs'!A543:Q2253,17,0)</f>
        <v>0</v>
      </c>
      <c r="F675" s="946"/>
      <c r="G675" s="946"/>
      <c r="H675" s="946"/>
      <c r="I675" s="946"/>
      <c r="J675" s="1152">
        <f>+D675+F675+H675</f>
        <v>0</v>
      </c>
      <c r="K675" s="1152">
        <f>+E675+G675+I675</f>
        <v>0</v>
      </c>
    </row>
    <row r="676" spans="1:11" hidden="1" x14ac:dyDescent="0.3">
      <c r="A676" s="998">
        <v>7.5</v>
      </c>
      <c r="B676" s="961"/>
      <c r="C676" s="999" t="s">
        <v>886</v>
      </c>
      <c r="D676" s="946">
        <f t="shared" ref="D676:K676" si="207">SUM(D677:D678)</f>
        <v>0</v>
      </c>
      <c r="E676" s="946">
        <f t="shared" si="207"/>
        <v>0</v>
      </c>
      <c r="F676" s="946">
        <f t="shared" si="207"/>
        <v>0</v>
      </c>
      <c r="G676" s="946">
        <f t="shared" si="207"/>
        <v>0</v>
      </c>
      <c r="H676" s="946">
        <f t="shared" si="207"/>
        <v>0</v>
      </c>
      <c r="I676" s="946">
        <f t="shared" si="207"/>
        <v>0</v>
      </c>
      <c r="J676" s="1151">
        <f t="shared" si="207"/>
        <v>0</v>
      </c>
      <c r="K676" s="1151">
        <f t="shared" si="207"/>
        <v>0</v>
      </c>
    </row>
    <row r="677" spans="1:11" hidden="1" x14ac:dyDescent="0.3">
      <c r="A677" s="998" t="s">
        <v>4715</v>
      </c>
      <c r="B677" s="963"/>
      <c r="C677" s="970" t="s">
        <v>4714</v>
      </c>
      <c r="D677" s="946">
        <f>VLOOKUP(A677,'NRHM-RCH Flexible Pool, NDCPs'!A545:Q2255,16,0)</f>
        <v>0</v>
      </c>
      <c r="E677" s="946">
        <f>VLOOKUP(A677,'NRHM-RCH Flexible Pool, NDCPs'!A545:Q2255,17,0)</f>
        <v>0</v>
      </c>
      <c r="F677" s="946"/>
      <c r="G677" s="946"/>
      <c r="H677" s="946"/>
      <c r="I677" s="946"/>
      <c r="J677" s="1152">
        <f>+D677+F677+H677</f>
        <v>0</v>
      </c>
      <c r="K677" s="1152">
        <f>+E677+G677+I677</f>
        <v>0</v>
      </c>
    </row>
    <row r="678" spans="1:11" hidden="1" x14ac:dyDescent="0.3">
      <c r="A678" s="998" t="s">
        <v>4716</v>
      </c>
      <c r="B678" s="961"/>
      <c r="C678" s="999" t="s">
        <v>4486</v>
      </c>
      <c r="D678" s="946">
        <f>VLOOKUP(A678,'NRHM-RCH Flexible Pool, NDCPs'!A546:Q2256,16,0)</f>
        <v>0</v>
      </c>
      <c r="E678" s="946">
        <f>VLOOKUP(A678,'NRHM-RCH Flexible Pool, NDCPs'!A546:Q2256,17,0)</f>
        <v>0</v>
      </c>
      <c r="F678" s="1002"/>
      <c r="G678" s="1002"/>
      <c r="H678" s="1002"/>
      <c r="I678" s="1002"/>
      <c r="J678" s="1152">
        <f>+D678+F678+H678</f>
        <v>0</v>
      </c>
      <c r="K678" s="1152">
        <f>+E678+G678+I678</f>
        <v>0</v>
      </c>
    </row>
    <row r="679" spans="1:11" ht="30" hidden="1" x14ac:dyDescent="0.3">
      <c r="A679" s="998">
        <v>7.6</v>
      </c>
      <c r="B679" s="961"/>
      <c r="C679" s="999" t="s">
        <v>765</v>
      </c>
      <c r="D679" s="1002">
        <f t="shared" ref="D679:K679" si="208">D680+D681</f>
        <v>0</v>
      </c>
      <c r="E679" s="1002">
        <f t="shared" si="208"/>
        <v>0</v>
      </c>
      <c r="F679" s="1002">
        <f t="shared" si="208"/>
        <v>0</v>
      </c>
      <c r="G679" s="1002">
        <f t="shared" si="208"/>
        <v>0</v>
      </c>
      <c r="H679" s="1002">
        <f t="shared" si="208"/>
        <v>0</v>
      </c>
      <c r="I679" s="1002">
        <f t="shared" si="208"/>
        <v>0</v>
      </c>
      <c r="J679" s="1154">
        <f t="shared" si="208"/>
        <v>0</v>
      </c>
      <c r="K679" s="1154">
        <f t="shared" si="208"/>
        <v>0</v>
      </c>
    </row>
    <row r="680" spans="1:11" hidden="1" x14ac:dyDescent="0.3">
      <c r="A680" s="1000" t="s">
        <v>2985</v>
      </c>
      <c r="B680" s="961"/>
      <c r="C680" s="978" t="s">
        <v>763</v>
      </c>
      <c r="D680" s="946"/>
      <c r="E680" s="946"/>
      <c r="F680" s="948">
        <f>VLOOKUP(A680,NCDs!A12:Q255,16,0)</f>
        <v>0</v>
      </c>
      <c r="G680" s="948">
        <f>VLOOKUP(A680,NCDs!A12:Q255,17,0)</f>
        <v>0</v>
      </c>
      <c r="H680" s="1002"/>
      <c r="I680" s="1002"/>
      <c r="J680" s="1152">
        <f t="shared" ref="J680:K683" si="209">+D680+F680+H680</f>
        <v>0</v>
      </c>
      <c r="K680" s="1152">
        <f t="shared" si="209"/>
        <v>0</v>
      </c>
    </row>
    <row r="681" spans="1:11" hidden="1" x14ac:dyDescent="0.3">
      <c r="A681" s="1000" t="s">
        <v>2986</v>
      </c>
      <c r="B681" s="961"/>
      <c r="C681" s="978" t="s">
        <v>764</v>
      </c>
      <c r="D681" s="946"/>
      <c r="E681" s="946"/>
      <c r="F681" s="948">
        <f>VLOOKUP(A681,NCDs!A13:Q256,16,0)</f>
        <v>0</v>
      </c>
      <c r="G681" s="948">
        <f>VLOOKUP(A681,NCDs!A13:Q256,17,0)</f>
        <v>0</v>
      </c>
      <c r="H681" s="1002"/>
      <c r="I681" s="1002"/>
      <c r="J681" s="1152">
        <f t="shared" si="209"/>
        <v>0</v>
      </c>
      <c r="K681" s="1152">
        <f t="shared" si="209"/>
        <v>0</v>
      </c>
    </row>
    <row r="682" spans="1:11" hidden="1" x14ac:dyDescent="0.3">
      <c r="A682" s="998">
        <v>7.7</v>
      </c>
      <c r="B682" s="961"/>
      <c r="C682" s="999" t="s">
        <v>686</v>
      </c>
      <c r="D682" s="946"/>
      <c r="E682" s="946"/>
      <c r="F682" s="948">
        <f>VLOOKUP(A682,NCDs!A14:Q257,16,0)</f>
        <v>0</v>
      </c>
      <c r="G682" s="948">
        <f>VLOOKUP(A682,NCDs!A14:Q257,17,0)</f>
        <v>0</v>
      </c>
      <c r="H682" s="1002"/>
      <c r="I682" s="1002"/>
      <c r="J682" s="1152">
        <f t="shared" si="209"/>
        <v>0</v>
      </c>
      <c r="K682" s="1152">
        <f t="shared" si="209"/>
        <v>0</v>
      </c>
    </row>
    <row r="683" spans="1:11" hidden="1" x14ac:dyDescent="0.3">
      <c r="A683" s="998">
        <v>7.8</v>
      </c>
      <c r="B683" s="961"/>
      <c r="C683" s="999" t="s">
        <v>3207</v>
      </c>
      <c r="D683" s="946">
        <f>VLOOKUP(A683,'NRHM-RCH Flexible Pool, NDCPs'!A551:Q2261,16,0)</f>
        <v>0</v>
      </c>
      <c r="E683" s="946">
        <f>VLOOKUP(A683,'NRHM-RCH Flexible Pool, NDCPs'!A551:Q2261,17,0)</f>
        <v>0</v>
      </c>
      <c r="F683" s="946"/>
      <c r="G683" s="1002"/>
      <c r="H683" s="1002"/>
      <c r="I683" s="1002"/>
      <c r="J683" s="1152">
        <f t="shared" si="209"/>
        <v>0</v>
      </c>
      <c r="K683" s="1152">
        <f t="shared" si="209"/>
        <v>0</v>
      </c>
    </row>
    <row r="684" spans="1:11" s="1084" customFormat="1" ht="12.75" x14ac:dyDescent="0.2">
      <c r="A684" s="1081">
        <v>8</v>
      </c>
      <c r="B684" s="1082"/>
      <c r="C684" s="1083" t="s">
        <v>235</v>
      </c>
      <c r="D684" s="1083">
        <f t="shared" ref="D684:K684" si="210">D685+D836+D837+D838</f>
        <v>0</v>
      </c>
      <c r="E684" s="1083">
        <f t="shared" si="210"/>
        <v>0</v>
      </c>
      <c r="F684" s="1083">
        <f t="shared" si="210"/>
        <v>0</v>
      </c>
      <c r="G684" s="1083">
        <f t="shared" si="210"/>
        <v>0</v>
      </c>
      <c r="H684" s="1083">
        <f t="shared" si="210"/>
        <v>0</v>
      </c>
      <c r="I684" s="1083">
        <f t="shared" si="210"/>
        <v>0</v>
      </c>
      <c r="J684" s="941">
        <f t="shared" si="210"/>
        <v>0</v>
      </c>
      <c r="K684" s="941">
        <f t="shared" si="210"/>
        <v>0</v>
      </c>
    </row>
    <row r="685" spans="1:11" s="1114" customFormat="1" x14ac:dyDescent="0.3">
      <c r="A685" s="1131">
        <v>8.1</v>
      </c>
      <c r="B685" s="1129"/>
      <c r="C685" s="1112" t="s">
        <v>235</v>
      </c>
      <c r="D685" s="1136">
        <f t="shared" ref="D685:K685" si="211">D686+D702+D709+D720+D728+D731+D735+D755+D762+D769+D774+D783+D806+D812+D828+D780</f>
        <v>0</v>
      </c>
      <c r="E685" s="1136">
        <f t="shared" si="211"/>
        <v>0</v>
      </c>
      <c r="F685" s="1136">
        <f t="shared" si="211"/>
        <v>0</v>
      </c>
      <c r="G685" s="1136">
        <f t="shared" si="211"/>
        <v>0</v>
      </c>
      <c r="H685" s="1136">
        <f t="shared" si="211"/>
        <v>0</v>
      </c>
      <c r="I685" s="1136">
        <f t="shared" si="211"/>
        <v>0</v>
      </c>
      <c r="J685" s="1113">
        <f t="shared" si="211"/>
        <v>0</v>
      </c>
      <c r="K685" s="1113">
        <f t="shared" si="211"/>
        <v>0</v>
      </c>
    </row>
    <row r="686" spans="1:11" hidden="1" x14ac:dyDescent="0.3">
      <c r="A686" s="962" t="s">
        <v>2649</v>
      </c>
      <c r="B686" s="961"/>
      <c r="C686" s="945" t="s">
        <v>1116</v>
      </c>
      <c r="D686" s="946">
        <f t="shared" ref="D686:K686" si="212">SUM(D687:D689)+SUM(D693:D701)</f>
        <v>0</v>
      </c>
      <c r="E686" s="946">
        <f t="shared" si="212"/>
        <v>0</v>
      </c>
      <c r="F686" s="946">
        <f t="shared" si="212"/>
        <v>0</v>
      </c>
      <c r="G686" s="946">
        <f t="shared" si="212"/>
        <v>0</v>
      </c>
      <c r="H686" s="946">
        <f t="shared" si="212"/>
        <v>0</v>
      </c>
      <c r="I686" s="946">
        <f t="shared" si="212"/>
        <v>0</v>
      </c>
      <c r="J686" s="1151">
        <f t="shared" si="212"/>
        <v>0</v>
      </c>
      <c r="K686" s="1151">
        <f t="shared" si="212"/>
        <v>0</v>
      </c>
    </row>
    <row r="687" spans="1:11" hidden="1" x14ac:dyDescent="0.3">
      <c r="A687" s="962" t="s">
        <v>1942</v>
      </c>
      <c r="B687" s="962" t="s">
        <v>3073</v>
      </c>
      <c r="C687" s="964" t="s">
        <v>339</v>
      </c>
      <c r="D687" s="946">
        <f>VLOOKUP(A687,'NRHM-RCH Flexible Pool, NDCPs'!A555:Q2265,16,0)</f>
        <v>0</v>
      </c>
      <c r="E687" s="946">
        <f>VLOOKUP(A687,'NRHM-RCH Flexible Pool, NDCPs'!A555:Q2265,17,0)</f>
        <v>0</v>
      </c>
      <c r="F687" s="946"/>
      <c r="G687" s="946"/>
      <c r="H687" s="946">
        <f>VLOOKUP(B687,NUHM!A12:P251,15,0)</f>
        <v>0</v>
      </c>
      <c r="I687" s="946">
        <f>VLOOKUP(B687,NUHM!A12:P251,16,0)</f>
        <v>0</v>
      </c>
      <c r="J687" s="1152">
        <f>+D687+F687+H687</f>
        <v>0</v>
      </c>
      <c r="K687" s="1152">
        <f>+E687+G687+I687</f>
        <v>0</v>
      </c>
    </row>
    <row r="688" spans="1:11" hidden="1" x14ac:dyDescent="0.3">
      <c r="A688" s="962" t="s">
        <v>1943</v>
      </c>
      <c r="B688" s="962" t="s">
        <v>3078</v>
      </c>
      <c r="C688" s="964" t="s">
        <v>322</v>
      </c>
      <c r="D688" s="946">
        <f>VLOOKUP(A688,'NRHM-RCH Flexible Pool, NDCPs'!A556:Q2266,16,0)</f>
        <v>0</v>
      </c>
      <c r="E688" s="946">
        <f>VLOOKUP(A688,'NRHM-RCH Flexible Pool, NDCPs'!A556:Q2266,17,0)</f>
        <v>0</v>
      </c>
      <c r="F688" s="946"/>
      <c r="G688" s="946"/>
      <c r="H688" s="946">
        <f>VLOOKUP(B688,NUHM!A13:P252,15,0)</f>
        <v>0</v>
      </c>
      <c r="I688" s="946">
        <f>VLOOKUP(B688,NUHM!A13:P252,16,0)</f>
        <v>0</v>
      </c>
      <c r="J688" s="1152">
        <f>+D688+F688+H688</f>
        <v>0</v>
      </c>
      <c r="K688" s="1152">
        <f>+E688+G688+I688</f>
        <v>0</v>
      </c>
    </row>
    <row r="689" spans="1:11" hidden="1" x14ac:dyDescent="0.3">
      <c r="A689" s="962" t="s">
        <v>2650</v>
      </c>
      <c r="B689" s="962"/>
      <c r="C689" s="964" t="s">
        <v>2651</v>
      </c>
      <c r="D689" s="946">
        <f t="shared" ref="D689:K689" si="213">SUM(D690:D692)</f>
        <v>0</v>
      </c>
      <c r="E689" s="946">
        <f t="shared" si="213"/>
        <v>0</v>
      </c>
      <c r="F689" s="946">
        <f t="shared" si="213"/>
        <v>0</v>
      </c>
      <c r="G689" s="946">
        <f t="shared" si="213"/>
        <v>0</v>
      </c>
      <c r="H689" s="946">
        <f t="shared" si="213"/>
        <v>0</v>
      </c>
      <c r="I689" s="946">
        <f t="shared" si="213"/>
        <v>0</v>
      </c>
      <c r="J689" s="1151">
        <f t="shared" si="213"/>
        <v>0</v>
      </c>
      <c r="K689" s="1151">
        <f t="shared" si="213"/>
        <v>0</v>
      </c>
    </row>
    <row r="690" spans="1:11" hidden="1" x14ac:dyDescent="0.3">
      <c r="A690" s="962" t="s">
        <v>4717</v>
      </c>
      <c r="B690" s="961"/>
      <c r="C690" s="964" t="s">
        <v>2652</v>
      </c>
      <c r="D690" s="946">
        <f>VLOOKUP(A690,'NRHM-RCH Flexible Pool, NDCPs'!A558:Q2268,16,0)</f>
        <v>0</v>
      </c>
      <c r="E690" s="946">
        <f>VLOOKUP(A690,'NRHM-RCH Flexible Pool, NDCPs'!A558:Q2268,17,0)</f>
        <v>0</v>
      </c>
      <c r="F690" s="946"/>
      <c r="G690" s="946"/>
      <c r="H690" s="946"/>
      <c r="I690" s="946"/>
      <c r="J690" s="1152">
        <f t="shared" ref="J690:J701" si="214">+D690+F690+H690</f>
        <v>0</v>
      </c>
      <c r="K690" s="1152">
        <f t="shared" ref="K690:K701" si="215">+E690+G690+I690</f>
        <v>0</v>
      </c>
    </row>
    <row r="691" spans="1:11" hidden="1" x14ac:dyDescent="0.3">
      <c r="A691" s="962" t="s">
        <v>4718</v>
      </c>
      <c r="B691" s="961"/>
      <c r="C691" s="964" t="s">
        <v>2653</v>
      </c>
      <c r="D691" s="946">
        <f>VLOOKUP(A691,'NRHM-RCH Flexible Pool, NDCPs'!A559:Q2269,16,0)</f>
        <v>0</v>
      </c>
      <c r="E691" s="946">
        <f>VLOOKUP(A691,'NRHM-RCH Flexible Pool, NDCPs'!A559:Q2269,17,0)</f>
        <v>0</v>
      </c>
      <c r="F691" s="1002"/>
      <c r="G691" s="1002"/>
      <c r="H691" s="1002"/>
      <c r="I691" s="1002"/>
      <c r="J691" s="1152">
        <f t="shared" si="214"/>
        <v>0</v>
      </c>
      <c r="K691" s="1152">
        <f t="shared" si="215"/>
        <v>0</v>
      </c>
    </row>
    <row r="692" spans="1:11" hidden="1" x14ac:dyDescent="0.3">
      <c r="A692" s="962" t="s">
        <v>4719</v>
      </c>
      <c r="B692" s="961"/>
      <c r="C692" s="964" t="s">
        <v>2654</v>
      </c>
      <c r="D692" s="946">
        <f>VLOOKUP(A692,'NRHM-RCH Flexible Pool, NDCPs'!A560:Q2270,16,0)</f>
        <v>0</v>
      </c>
      <c r="E692" s="946">
        <f>VLOOKUP(A692,'NRHM-RCH Flexible Pool, NDCPs'!A560:Q2270,17,0)</f>
        <v>0</v>
      </c>
      <c r="F692" s="1002"/>
      <c r="G692" s="1002"/>
      <c r="H692" s="1002"/>
      <c r="I692" s="1002"/>
      <c r="J692" s="1152">
        <f t="shared" si="214"/>
        <v>0</v>
      </c>
      <c r="K692" s="1152">
        <f t="shared" si="215"/>
        <v>0</v>
      </c>
    </row>
    <row r="693" spans="1:11" ht="30" hidden="1" x14ac:dyDescent="0.3">
      <c r="A693" s="962" t="s">
        <v>1944</v>
      </c>
      <c r="B693" s="961"/>
      <c r="C693" s="964" t="s">
        <v>1117</v>
      </c>
      <c r="D693" s="946">
        <f>VLOOKUP(A693,'NRHM-RCH Flexible Pool, NDCPs'!A561:Q2271,16,0)</f>
        <v>0</v>
      </c>
      <c r="E693" s="946">
        <f>VLOOKUP(A693,'NRHM-RCH Flexible Pool, NDCPs'!A561:Q2271,17,0)</f>
        <v>0</v>
      </c>
      <c r="F693" s="1002"/>
      <c r="G693" s="1002"/>
      <c r="H693" s="1002"/>
      <c r="I693" s="1002"/>
      <c r="J693" s="1152">
        <f t="shared" si="214"/>
        <v>0</v>
      </c>
      <c r="K693" s="1152">
        <f t="shared" si="215"/>
        <v>0</v>
      </c>
    </row>
    <row r="694" spans="1:11" hidden="1" x14ac:dyDescent="0.3">
      <c r="A694" s="962" t="s">
        <v>1945</v>
      </c>
      <c r="B694" s="1105" t="s">
        <v>3082</v>
      </c>
      <c r="C694" s="964" t="s">
        <v>323</v>
      </c>
      <c r="D694" s="946">
        <f>VLOOKUP(A694,'NRHM-RCH Flexible Pool, NDCPs'!A562:Q2272,16,0)</f>
        <v>0</v>
      </c>
      <c r="E694" s="946">
        <f>VLOOKUP(A694,'NRHM-RCH Flexible Pool, NDCPs'!A562:Q2272,17,0)</f>
        <v>0</v>
      </c>
      <c r="F694" s="1002"/>
      <c r="G694" s="1002"/>
      <c r="H694" s="946">
        <f>VLOOKUP(B694,NUHM!A19:P258,15,0)</f>
        <v>0</v>
      </c>
      <c r="I694" s="946">
        <f>VLOOKUP(B694,NUHM!A19:P258,16,0)</f>
        <v>0</v>
      </c>
      <c r="J694" s="1152">
        <f t="shared" si="214"/>
        <v>0</v>
      </c>
      <c r="K694" s="1152">
        <f t="shared" si="215"/>
        <v>0</v>
      </c>
    </row>
    <row r="695" spans="1:11" hidden="1" x14ac:dyDescent="0.3">
      <c r="A695" s="962" t="s">
        <v>1946</v>
      </c>
      <c r="B695" s="961"/>
      <c r="C695" s="964" t="s">
        <v>1118</v>
      </c>
      <c r="D695" s="946">
        <f>VLOOKUP(A695,'NRHM-RCH Flexible Pool, NDCPs'!A563:Q2273,16,0)</f>
        <v>0</v>
      </c>
      <c r="E695" s="946">
        <f>VLOOKUP(A695,'NRHM-RCH Flexible Pool, NDCPs'!A563:Q2273,17,0)</f>
        <v>0</v>
      </c>
      <c r="F695" s="946"/>
      <c r="G695" s="946"/>
      <c r="H695" s="946"/>
      <c r="I695" s="946"/>
      <c r="J695" s="1152">
        <f t="shared" si="214"/>
        <v>0</v>
      </c>
      <c r="K695" s="1152">
        <f t="shared" si="215"/>
        <v>0</v>
      </c>
    </row>
    <row r="696" spans="1:11" ht="30" hidden="1" x14ac:dyDescent="0.3">
      <c r="A696" s="962" t="s">
        <v>1947</v>
      </c>
      <c r="B696" s="961"/>
      <c r="C696" s="964" t="s">
        <v>1119</v>
      </c>
      <c r="D696" s="946">
        <f>VLOOKUP(A696,'NRHM-RCH Flexible Pool, NDCPs'!A564:Q2274,16,0)</f>
        <v>0</v>
      </c>
      <c r="E696" s="946">
        <f>VLOOKUP(A696,'NRHM-RCH Flexible Pool, NDCPs'!A564:Q2274,17,0)</f>
        <v>0</v>
      </c>
      <c r="F696" s="946"/>
      <c r="G696" s="946"/>
      <c r="H696" s="946"/>
      <c r="I696" s="946"/>
      <c r="J696" s="1152">
        <f t="shared" si="214"/>
        <v>0</v>
      </c>
      <c r="K696" s="1152">
        <f t="shared" si="215"/>
        <v>0</v>
      </c>
    </row>
    <row r="697" spans="1:11" hidden="1" x14ac:dyDescent="0.3">
      <c r="A697" s="962" t="s">
        <v>1948</v>
      </c>
      <c r="B697" s="1105" t="s">
        <v>3086</v>
      </c>
      <c r="C697" s="964" t="s">
        <v>324</v>
      </c>
      <c r="D697" s="946">
        <f>VLOOKUP(A697,'NRHM-RCH Flexible Pool, NDCPs'!A565:Q2275,16,0)</f>
        <v>0</v>
      </c>
      <c r="E697" s="946">
        <f>VLOOKUP(A697,'NRHM-RCH Flexible Pool, NDCPs'!A565:Q2275,17,0)</f>
        <v>0</v>
      </c>
      <c r="F697" s="1002"/>
      <c r="G697" s="1002"/>
      <c r="H697" s="946">
        <f>VLOOKUP(B697,NUHM!A22:P261,15,0)</f>
        <v>0</v>
      </c>
      <c r="I697" s="946">
        <f>VLOOKUP(B697,NUHM!A22:P261,16,0)</f>
        <v>0</v>
      </c>
      <c r="J697" s="1152">
        <f t="shared" si="214"/>
        <v>0</v>
      </c>
      <c r="K697" s="1152">
        <f t="shared" si="215"/>
        <v>0</v>
      </c>
    </row>
    <row r="698" spans="1:11" hidden="1" x14ac:dyDescent="0.3">
      <c r="A698" s="962" t="s">
        <v>1949</v>
      </c>
      <c r="B698" s="972" t="s">
        <v>3091</v>
      </c>
      <c r="C698" s="964" t="s">
        <v>3583</v>
      </c>
      <c r="D698" s="946">
        <f>VLOOKUP(A698,'NRHM-RCH Flexible Pool, NDCPs'!A566:Q2276,16,0)</f>
        <v>0</v>
      </c>
      <c r="E698" s="946">
        <f>VLOOKUP(A698,'NRHM-RCH Flexible Pool, NDCPs'!A566:Q2276,17,0)</f>
        <v>0</v>
      </c>
      <c r="F698" s="1002"/>
      <c r="G698" s="1002"/>
      <c r="H698" s="946">
        <f>VLOOKUP(B698,NUHM!A23:P262,15,0)</f>
        <v>0</v>
      </c>
      <c r="I698" s="946">
        <f>VLOOKUP(B698,NUHM!A23:P262,16,0)</f>
        <v>0</v>
      </c>
      <c r="J698" s="1152">
        <f t="shared" si="214"/>
        <v>0</v>
      </c>
      <c r="K698" s="1152">
        <f t="shared" si="215"/>
        <v>0</v>
      </c>
    </row>
    <row r="699" spans="1:11" hidden="1" x14ac:dyDescent="0.3">
      <c r="A699" s="962" t="s">
        <v>1950</v>
      </c>
      <c r="B699" s="961"/>
      <c r="C699" s="964" t="s">
        <v>1120</v>
      </c>
      <c r="D699" s="946">
        <f>VLOOKUP(A699,'NRHM-RCH Flexible Pool, NDCPs'!A567:Q2277,16,0)</f>
        <v>0</v>
      </c>
      <c r="E699" s="946">
        <f>VLOOKUP(A699,'NRHM-RCH Flexible Pool, NDCPs'!A567:Q2277,17,0)</f>
        <v>0</v>
      </c>
      <c r="F699" s="1002"/>
      <c r="G699" s="1002"/>
      <c r="H699" s="1002"/>
      <c r="I699" s="1002"/>
      <c r="J699" s="1152">
        <f t="shared" si="214"/>
        <v>0</v>
      </c>
      <c r="K699" s="1152">
        <f t="shared" si="215"/>
        <v>0</v>
      </c>
    </row>
    <row r="700" spans="1:11" hidden="1" x14ac:dyDescent="0.3">
      <c r="A700" s="962" t="s">
        <v>1951</v>
      </c>
      <c r="B700" s="961"/>
      <c r="C700" s="964" t="s">
        <v>1121</v>
      </c>
      <c r="D700" s="946">
        <f>VLOOKUP(A700,'NRHM-RCH Flexible Pool, NDCPs'!A568:Q2278,16,0)</f>
        <v>0</v>
      </c>
      <c r="E700" s="946">
        <f>VLOOKUP(A700,'NRHM-RCH Flexible Pool, NDCPs'!A568:Q2278,17,0)</f>
        <v>0</v>
      </c>
      <c r="F700" s="1002"/>
      <c r="G700" s="1002"/>
      <c r="H700" s="1002"/>
      <c r="I700" s="1002"/>
      <c r="J700" s="1152">
        <f t="shared" si="214"/>
        <v>0</v>
      </c>
      <c r="K700" s="1152">
        <f t="shared" si="215"/>
        <v>0</v>
      </c>
    </row>
    <row r="701" spans="1:11" hidden="1" x14ac:dyDescent="0.3">
      <c r="A701" s="962" t="s">
        <v>1952</v>
      </c>
      <c r="B701" s="961"/>
      <c r="C701" s="964" t="s">
        <v>3584</v>
      </c>
      <c r="D701" s="946">
        <f>VLOOKUP(A701,'NRHM-RCH Flexible Pool, NDCPs'!A570:Q2279,16,0)</f>
        <v>0</v>
      </c>
      <c r="E701" s="946">
        <f>VLOOKUP(A701,'NRHM-RCH Flexible Pool, NDCPs'!A570:Q2279,17,0)</f>
        <v>0</v>
      </c>
      <c r="F701" s="946"/>
      <c r="G701" s="946"/>
      <c r="H701" s="946"/>
      <c r="I701" s="946"/>
      <c r="J701" s="1152">
        <f t="shared" si="214"/>
        <v>0</v>
      </c>
      <c r="K701" s="1152">
        <f t="shared" si="215"/>
        <v>0</v>
      </c>
    </row>
    <row r="702" spans="1:11" hidden="1" x14ac:dyDescent="0.3">
      <c r="A702" s="962" t="s">
        <v>2655</v>
      </c>
      <c r="B702" s="961"/>
      <c r="C702" s="945" t="s">
        <v>1122</v>
      </c>
      <c r="D702" s="946">
        <f t="shared" ref="D702:K702" si="216">SUM(D703:D708)</f>
        <v>0</v>
      </c>
      <c r="E702" s="946">
        <f t="shared" si="216"/>
        <v>0</v>
      </c>
      <c r="F702" s="946">
        <f t="shared" si="216"/>
        <v>0</v>
      </c>
      <c r="G702" s="946">
        <f t="shared" si="216"/>
        <v>0</v>
      </c>
      <c r="H702" s="946">
        <f t="shared" si="216"/>
        <v>0</v>
      </c>
      <c r="I702" s="946">
        <f t="shared" si="216"/>
        <v>0</v>
      </c>
      <c r="J702" s="1151">
        <f t="shared" si="216"/>
        <v>0</v>
      </c>
      <c r="K702" s="1151">
        <f t="shared" si="216"/>
        <v>0</v>
      </c>
    </row>
    <row r="703" spans="1:11" hidden="1" x14ac:dyDescent="0.3">
      <c r="A703" s="962" t="s">
        <v>1953</v>
      </c>
      <c r="B703" s="947" t="s">
        <v>3095</v>
      </c>
      <c r="C703" s="964" t="s">
        <v>1413</v>
      </c>
      <c r="D703" s="946">
        <f>VLOOKUP(A703,'NRHM-RCH Flexible Pool, NDCPs'!A572:Q2281,16,0)</f>
        <v>0</v>
      </c>
      <c r="E703" s="946">
        <f>VLOOKUP(A703,'NRHM-RCH Flexible Pool, NDCPs'!A572:Q2281,17,0)</f>
        <v>0</v>
      </c>
      <c r="F703" s="946"/>
      <c r="G703" s="946"/>
      <c r="H703" s="946">
        <f>VLOOKUP(B703,NUHM!A28:P267,15,0)</f>
        <v>0</v>
      </c>
      <c r="I703" s="946">
        <f>VLOOKUP(B703,NUHM!A28:P267,16,0)</f>
        <v>0</v>
      </c>
      <c r="J703" s="1152">
        <f t="shared" ref="J703:K708" si="217">+D703+F703+H703</f>
        <v>0</v>
      </c>
      <c r="K703" s="1152">
        <f t="shared" si="217"/>
        <v>0</v>
      </c>
    </row>
    <row r="704" spans="1:11" hidden="1" x14ac:dyDescent="0.3">
      <c r="A704" s="962" t="s">
        <v>1954</v>
      </c>
      <c r="B704" s="947" t="s">
        <v>3096</v>
      </c>
      <c r="C704" s="964" t="s">
        <v>1414</v>
      </c>
      <c r="D704" s="946">
        <f>VLOOKUP(A704,'NRHM-RCH Flexible Pool, NDCPs'!A573:Q2282,16,0)</f>
        <v>0</v>
      </c>
      <c r="E704" s="946">
        <f>VLOOKUP(A704,'NRHM-RCH Flexible Pool, NDCPs'!A573:Q2282,17,0)</f>
        <v>0</v>
      </c>
      <c r="F704" s="946"/>
      <c r="G704" s="946"/>
      <c r="H704" s="946">
        <f>VLOOKUP(B704,NUHM!A29:P268,15,0)</f>
        <v>0</v>
      </c>
      <c r="I704" s="946">
        <f>VLOOKUP(B704,NUHM!A29:P268,16,0)</f>
        <v>0</v>
      </c>
      <c r="J704" s="1152">
        <f t="shared" si="217"/>
        <v>0</v>
      </c>
      <c r="K704" s="1152">
        <f t="shared" si="217"/>
        <v>0</v>
      </c>
    </row>
    <row r="705" spans="1:11" hidden="1" x14ac:dyDescent="0.3">
      <c r="A705" s="962" t="s">
        <v>1955</v>
      </c>
      <c r="B705" s="947" t="s">
        <v>3097</v>
      </c>
      <c r="C705" s="964" t="s">
        <v>1415</v>
      </c>
      <c r="D705" s="946">
        <f>VLOOKUP(A705,'NRHM-RCH Flexible Pool, NDCPs'!A574:Q2283,16,0)</f>
        <v>0</v>
      </c>
      <c r="E705" s="946">
        <f>VLOOKUP(A705,'NRHM-RCH Flexible Pool, NDCPs'!A574:Q2283,17,0)</f>
        <v>0</v>
      </c>
      <c r="F705" s="946"/>
      <c r="G705" s="946"/>
      <c r="H705" s="946">
        <f>VLOOKUP(B705,NUHM!A30:P269,15,0)</f>
        <v>0</v>
      </c>
      <c r="I705" s="946">
        <f>VLOOKUP(B705,NUHM!A30:P269,16,0)</f>
        <v>0</v>
      </c>
      <c r="J705" s="1152">
        <f t="shared" si="217"/>
        <v>0</v>
      </c>
      <c r="K705" s="1152">
        <f t="shared" si="217"/>
        <v>0</v>
      </c>
    </row>
    <row r="706" spans="1:11" hidden="1" x14ac:dyDescent="0.3">
      <c r="A706" s="962" t="s">
        <v>1957</v>
      </c>
      <c r="B706" s="947" t="s">
        <v>3098</v>
      </c>
      <c r="C706" s="964" t="s">
        <v>358</v>
      </c>
      <c r="D706" s="946">
        <f>VLOOKUP(A706,'NRHM-RCH Flexible Pool, NDCPs'!A575:Q2284,16,0)</f>
        <v>0</v>
      </c>
      <c r="E706" s="946">
        <f>VLOOKUP(A706,'NRHM-RCH Flexible Pool, NDCPs'!A575:Q2284,17,0)</f>
        <v>0</v>
      </c>
      <c r="F706" s="946"/>
      <c r="G706" s="946"/>
      <c r="H706" s="946">
        <f>VLOOKUP(B706,NUHM!A31:P270,15,0)</f>
        <v>0</v>
      </c>
      <c r="I706" s="946">
        <f>VLOOKUP(B706,NUHM!A31:P270,16,0)</f>
        <v>0</v>
      </c>
      <c r="J706" s="1152">
        <f t="shared" si="217"/>
        <v>0</v>
      </c>
      <c r="K706" s="1152">
        <f t="shared" si="217"/>
        <v>0</v>
      </c>
    </row>
    <row r="707" spans="1:11" hidden="1" x14ac:dyDescent="0.3">
      <c r="A707" s="962" t="s">
        <v>1958</v>
      </c>
      <c r="B707" s="947" t="s">
        <v>3100</v>
      </c>
      <c r="C707" s="964" t="s">
        <v>321</v>
      </c>
      <c r="D707" s="946">
        <f>VLOOKUP(A707,'NRHM-RCH Flexible Pool, NDCPs'!A576:Q2285,16,0)</f>
        <v>0</v>
      </c>
      <c r="E707" s="946">
        <f>VLOOKUP(A707,'NRHM-RCH Flexible Pool, NDCPs'!A576:Q2285,17,0)</f>
        <v>0</v>
      </c>
      <c r="F707" s="946"/>
      <c r="G707" s="946"/>
      <c r="H707" s="946">
        <f>VLOOKUP(B707,NUHM!A32:P271,15,0)</f>
        <v>0</v>
      </c>
      <c r="I707" s="946">
        <f>VLOOKUP(B707,NUHM!A32:P271,16,0)</f>
        <v>0</v>
      </c>
      <c r="J707" s="1152">
        <f t="shared" si="217"/>
        <v>0</v>
      </c>
      <c r="K707" s="1152">
        <f t="shared" si="217"/>
        <v>0</v>
      </c>
    </row>
    <row r="708" spans="1:11" hidden="1" x14ac:dyDescent="0.3">
      <c r="A708" s="962" t="s">
        <v>1959</v>
      </c>
      <c r="B708" s="947" t="s">
        <v>3099</v>
      </c>
      <c r="C708" s="964" t="s">
        <v>5182</v>
      </c>
      <c r="D708" s="946">
        <f>VLOOKUP(A708,'NRHM-RCH Flexible Pool, NDCPs'!A577:Q2286,16,0)</f>
        <v>0</v>
      </c>
      <c r="E708" s="946">
        <f>VLOOKUP(A708,'NRHM-RCH Flexible Pool, NDCPs'!A577:Q2286,17,0)</f>
        <v>0</v>
      </c>
      <c r="F708" s="946"/>
      <c r="G708" s="946"/>
      <c r="H708" s="946">
        <f>VLOOKUP(B708,NUHM!A33:P272,15,0)</f>
        <v>0</v>
      </c>
      <c r="I708" s="946">
        <f>VLOOKUP(B708,NUHM!A33:P272,16,0)</f>
        <v>0</v>
      </c>
      <c r="J708" s="1152">
        <f t="shared" si="217"/>
        <v>0</v>
      </c>
      <c r="K708" s="1152">
        <f t="shared" si="217"/>
        <v>0</v>
      </c>
    </row>
    <row r="709" spans="1:11" hidden="1" x14ac:dyDescent="0.3">
      <c r="A709" s="962" t="s">
        <v>2656</v>
      </c>
      <c r="B709" s="947" t="s">
        <v>3101</v>
      </c>
      <c r="C709" s="945" t="s">
        <v>1124</v>
      </c>
      <c r="D709" s="946">
        <f>SUM(D710:D719)</f>
        <v>0</v>
      </c>
      <c r="E709" s="946">
        <f>SUM(E710:E719)</f>
        <v>0</v>
      </c>
      <c r="F709" s="946">
        <f>SUM(F710:F719)</f>
        <v>0</v>
      </c>
      <c r="G709" s="946">
        <f>SUM(G710:G719)</f>
        <v>0</v>
      </c>
      <c r="H709" s="946">
        <f>VLOOKUP(B709,NUHM!A34:P273,15,0)</f>
        <v>0</v>
      </c>
      <c r="I709" s="946">
        <f>VLOOKUP(B709,NUHM!A34:P273,16,0)</f>
        <v>0</v>
      </c>
      <c r="J709" s="1151">
        <f>SUM(J710:J719)</f>
        <v>0</v>
      </c>
      <c r="K709" s="1151">
        <f>SUM(K710:K719)</f>
        <v>0</v>
      </c>
    </row>
    <row r="710" spans="1:11" hidden="1" x14ac:dyDescent="0.3">
      <c r="A710" s="962" t="s">
        <v>1956</v>
      </c>
      <c r="B710" s="961"/>
      <c r="C710" s="964" t="s">
        <v>3586</v>
      </c>
      <c r="D710" s="946">
        <f>VLOOKUP(A710,'NRHM-RCH Flexible Pool, NDCPs'!A579:Q2288,16,0)</f>
        <v>0</v>
      </c>
      <c r="E710" s="946">
        <f>VLOOKUP(A710,'NRHM-RCH Flexible Pool, NDCPs'!A579:Q2288,17,0)</f>
        <v>0</v>
      </c>
      <c r="F710" s="946"/>
      <c r="G710" s="946"/>
      <c r="H710" s="946"/>
      <c r="I710" s="946"/>
      <c r="J710" s="1152">
        <f t="shared" ref="J710:J719" si="218">+D710+F710+H710</f>
        <v>0</v>
      </c>
      <c r="K710" s="1152">
        <f t="shared" ref="K710:K719" si="219">+E710+G710+I710</f>
        <v>0</v>
      </c>
    </row>
    <row r="711" spans="1:11" hidden="1" x14ac:dyDescent="0.3">
      <c r="A711" s="962" t="s">
        <v>1961</v>
      </c>
      <c r="B711" s="961"/>
      <c r="C711" s="964" t="s">
        <v>1125</v>
      </c>
      <c r="D711" s="946">
        <f>VLOOKUP(A711,'NRHM-RCH Flexible Pool, NDCPs'!A580:Q2289,16,0)</f>
        <v>0</v>
      </c>
      <c r="E711" s="946">
        <f>VLOOKUP(A711,'NRHM-RCH Flexible Pool, NDCPs'!A580:Q2289,17,0)</f>
        <v>0</v>
      </c>
      <c r="F711" s="946"/>
      <c r="G711" s="946"/>
      <c r="H711" s="946"/>
      <c r="I711" s="946"/>
      <c r="J711" s="1152">
        <f t="shared" si="218"/>
        <v>0</v>
      </c>
      <c r="K711" s="1152">
        <f t="shared" si="219"/>
        <v>0</v>
      </c>
    </row>
    <row r="712" spans="1:11" hidden="1" x14ac:dyDescent="0.3">
      <c r="A712" s="962" t="s">
        <v>1962</v>
      </c>
      <c r="B712" s="963"/>
      <c r="C712" s="964" t="s">
        <v>1126</v>
      </c>
      <c r="D712" s="946">
        <f>VLOOKUP(A712,'NRHM-RCH Flexible Pool, NDCPs'!A581:Q2290,16,0)</f>
        <v>0</v>
      </c>
      <c r="E712" s="946">
        <f>VLOOKUP(A712,'NRHM-RCH Flexible Pool, NDCPs'!A581:Q2290,17,0)</f>
        <v>0</v>
      </c>
      <c r="F712" s="946"/>
      <c r="G712" s="946"/>
      <c r="H712" s="946"/>
      <c r="I712" s="946"/>
      <c r="J712" s="1152">
        <f t="shared" si="218"/>
        <v>0</v>
      </c>
      <c r="K712" s="1152">
        <f t="shared" si="219"/>
        <v>0</v>
      </c>
    </row>
    <row r="713" spans="1:11" hidden="1" x14ac:dyDescent="0.3">
      <c r="A713" s="962" t="s">
        <v>1960</v>
      </c>
      <c r="B713" s="961"/>
      <c r="C713" s="964" t="s">
        <v>1123</v>
      </c>
      <c r="D713" s="946">
        <f>VLOOKUP(A713,'NRHM-RCH Flexible Pool, NDCPs'!A582:Q2291,16,0)</f>
        <v>0</v>
      </c>
      <c r="E713" s="946">
        <f>VLOOKUP(A713,'NRHM-RCH Flexible Pool, NDCPs'!A582:Q2291,17,0)</f>
        <v>0</v>
      </c>
      <c r="F713" s="946"/>
      <c r="G713" s="946"/>
      <c r="H713" s="946"/>
      <c r="I713" s="946"/>
      <c r="J713" s="1152">
        <f t="shared" si="218"/>
        <v>0</v>
      </c>
      <c r="K713" s="1152">
        <f t="shared" si="219"/>
        <v>0</v>
      </c>
    </row>
    <row r="714" spans="1:11" hidden="1" x14ac:dyDescent="0.3">
      <c r="A714" s="962" t="s">
        <v>1963</v>
      </c>
      <c r="B714" s="961"/>
      <c r="C714" s="964" t="s">
        <v>1416</v>
      </c>
      <c r="D714" s="946">
        <f>VLOOKUP(A714,'NRHM-RCH Flexible Pool, NDCPs'!A583:Q2292,16,0)</f>
        <v>0</v>
      </c>
      <c r="E714" s="946">
        <f>VLOOKUP(A714,'NRHM-RCH Flexible Pool, NDCPs'!A583:Q2292,17,0)</f>
        <v>0</v>
      </c>
      <c r="F714" s="946"/>
      <c r="G714" s="946"/>
      <c r="H714" s="946"/>
      <c r="I714" s="946"/>
      <c r="J714" s="1152">
        <f t="shared" si="218"/>
        <v>0</v>
      </c>
      <c r="K714" s="1152">
        <f t="shared" si="219"/>
        <v>0</v>
      </c>
    </row>
    <row r="715" spans="1:11" hidden="1" x14ac:dyDescent="0.3">
      <c r="A715" s="962" t="s">
        <v>1964</v>
      </c>
      <c r="B715" s="961"/>
      <c r="C715" s="964" t="s">
        <v>1127</v>
      </c>
      <c r="D715" s="946">
        <f>VLOOKUP(A715,'NRHM-RCH Flexible Pool, NDCPs'!A584:Q2293,16,0)</f>
        <v>0</v>
      </c>
      <c r="E715" s="946">
        <f>VLOOKUP(A715,'NRHM-RCH Flexible Pool, NDCPs'!A584:Q2293,17,0)</f>
        <v>0</v>
      </c>
      <c r="F715" s="946"/>
      <c r="G715" s="946"/>
      <c r="H715" s="946"/>
      <c r="I715" s="946"/>
      <c r="J715" s="1152">
        <f t="shared" si="218"/>
        <v>0</v>
      </c>
      <c r="K715" s="1152">
        <f t="shared" si="219"/>
        <v>0</v>
      </c>
    </row>
    <row r="716" spans="1:11" hidden="1" x14ac:dyDescent="0.3">
      <c r="A716" s="962" t="s">
        <v>1965</v>
      </c>
      <c r="B716" s="961"/>
      <c r="C716" s="964" t="s">
        <v>1128</v>
      </c>
      <c r="D716" s="946">
        <f>VLOOKUP(A716,'NRHM-RCH Flexible Pool, NDCPs'!A585:Q2294,16,0)</f>
        <v>0</v>
      </c>
      <c r="E716" s="946">
        <f>VLOOKUP(A716,'NRHM-RCH Flexible Pool, NDCPs'!A585:Q2294,17,0)</f>
        <v>0</v>
      </c>
      <c r="F716" s="946"/>
      <c r="G716" s="946"/>
      <c r="H716" s="946"/>
      <c r="I716" s="946"/>
      <c r="J716" s="1152">
        <f t="shared" si="218"/>
        <v>0</v>
      </c>
      <c r="K716" s="1152">
        <f t="shared" si="219"/>
        <v>0</v>
      </c>
    </row>
    <row r="717" spans="1:11" hidden="1" x14ac:dyDescent="0.3">
      <c r="A717" s="962" t="s">
        <v>1966</v>
      </c>
      <c r="B717" s="961"/>
      <c r="C717" s="964" t="s">
        <v>2681</v>
      </c>
      <c r="D717" s="946">
        <f>VLOOKUP(A717,'NRHM-RCH Flexible Pool, NDCPs'!A586:Q2295,16,0)</f>
        <v>0</v>
      </c>
      <c r="E717" s="946">
        <f>VLOOKUP(A717,'NRHM-RCH Flexible Pool, NDCPs'!A586:Q2295,17,0)</f>
        <v>0</v>
      </c>
      <c r="F717" s="946"/>
      <c r="G717" s="946"/>
      <c r="H717" s="946"/>
      <c r="I717" s="946"/>
      <c r="J717" s="1152">
        <f t="shared" si="218"/>
        <v>0</v>
      </c>
      <c r="K717" s="1152">
        <f t="shared" si="219"/>
        <v>0</v>
      </c>
    </row>
    <row r="718" spans="1:11" hidden="1" x14ac:dyDescent="0.3">
      <c r="A718" s="962" t="s">
        <v>1967</v>
      </c>
      <c r="B718" s="961"/>
      <c r="C718" s="964" t="s">
        <v>1130</v>
      </c>
      <c r="D718" s="946">
        <f>VLOOKUP(A718,'NRHM-RCH Flexible Pool, NDCPs'!A587:Q2296,16,0)</f>
        <v>0</v>
      </c>
      <c r="E718" s="946">
        <f>VLOOKUP(A718,'NRHM-RCH Flexible Pool, NDCPs'!A587:Q2296,17,0)</f>
        <v>0</v>
      </c>
      <c r="F718" s="946"/>
      <c r="G718" s="946"/>
      <c r="H718" s="946"/>
      <c r="I718" s="946"/>
      <c r="J718" s="1152">
        <f t="shared" si="218"/>
        <v>0</v>
      </c>
      <c r="K718" s="1152">
        <f t="shared" si="219"/>
        <v>0</v>
      </c>
    </row>
    <row r="719" spans="1:11" hidden="1" x14ac:dyDescent="0.3">
      <c r="A719" s="962" t="s">
        <v>1968</v>
      </c>
      <c r="B719" s="961"/>
      <c r="C719" s="964" t="s">
        <v>161</v>
      </c>
      <c r="D719" s="946">
        <f>VLOOKUP(A719,'NRHM-RCH Flexible Pool, NDCPs'!A588:Q2297,16,0)</f>
        <v>0</v>
      </c>
      <c r="E719" s="946">
        <f>VLOOKUP(A719,'NRHM-RCH Flexible Pool, NDCPs'!A588:Q2297,17,0)</f>
        <v>0</v>
      </c>
      <c r="F719" s="946"/>
      <c r="G719" s="946"/>
      <c r="H719" s="946"/>
      <c r="I719" s="946"/>
      <c r="J719" s="1152">
        <f t="shared" si="218"/>
        <v>0</v>
      </c>
      <c r="K719" s="1152">
        <f t="shared" si="219"/>
        <v>0</v>
      </c>
    </row>
    <row r="720" spans="1:11" hidden="1" x14ac:dyDescent="0.3">
      <c r="A720" s="962" t="s">
        <v>2657</v>
      </c>
      <c r="B720" s="972" t="s">
        <v>3102</v>
      </c>
      <c r="C720" s="945" t="s">
        <v>1131</v>
      </c>
      <c r="D720" s="946">
        <f>SUM(D721:D723)</f>
        <v>0</v>
      </c>
      <c r="E720" s="946">
        <f>SUM(E721:E723)</f>
        <v>0</v>
      </c>
      <c r="F720" s="946">
        <f>SUM(F721:F723)</f>
        <v>0</v>
      </c>
      <c r="G720" s="946">
        <f>SUM(G721:G723)</f>
        <v>0</v>
      </c>
      <c r="H720" s="946">
        <f>VLOOKUP(B720,NUHM!A45:P284,15,0)</f>
        <v>0</v>
      </c>
      <c r="I720" s="946">
        <f>VLOOKUP(B720,NUHM!A45:P284,16,0)</f>
        <v>0</v>
      </c>
      <c r="J720" s="1151">
        <f>SUM(J721:J723)</f>
        <v>0</v>
      </c>
      <c r="K720" s="1151">
        <f>SUM(K721:K723)</f>
        <v>0</v>
      </c>
    </row>
    <row r="721" spans="1:11" hidden="1" x14ac:dyDescent="0.3">
      <c r="A721" s="962" t="s">
        <v>1969</v>
      </c>
      <c r="B721" s="961"/>
      <c r="C721" s="964" t="s">
        <v>1132</v>
      </c>
      <c r="D721" s="946">
        <f>VLOOKUP(A721,'NRHM-RCH Flexible Pool, NDCPs'!A590:Q2299,16,0)</f>
        <v>0</v>
      </c>
      <c r="E721" s="946">
        <f>VLOOKUP(A721,'NRHM-RCH Flexible Pool, NDCPs'!A590:Q2299,17,0)</f>
        <v>0</v>
      </c>
      <c r="F721" s="946"/>
      <c r="G721" s="946"/>
      <c r="H721" s="946"/>
      <c r="I721" s="946"/>
      <c r="J721" s="1152">
        <f t="shared" ref="J721:K727" si="220">+D721+F721+H721</f>
        <v>0</v>
      </c>
      <c r="K721" s="1152">
        <f t="shared" si="220"/>
        <v>0</v>
      </c>
    </row>
    <row r="722" spans="1:11" hidden="1" x14ac:dyDescent="0.3">
      <c r="A722" s="962" t="s">
        <v>1970</v>
      </c>
      <c r="B722" s="961"/>
      <c r="C722" s="964" t="s">
        <v>1133</v>
      </c>
      <c r="D722" s="946">
        <f>VLOOKUP(A722,'NRHM-RCH Flexible Pool, NDCPs'!A591:Q2300,16,0)</f>
        <v>0</v>
      </c>
      <c r="E722" s="946">
        <f>VLOOKUP(A722,'NRHM-RCH Flexible Pool, NDCPs'!A591:Q2300,17,0)</f>
        <v>0</v>
      </c>
      <c r="F722" s="946"/>
      <c r="G722" s="946"/>
      <c r="H722" s="946"/>
      <c r="I722" s="946"/>
      <c r="J722" s="1152">
        <f t="shared" si="220"/>
        <v>0</v>
      </c>
      <c r="K722" s="1152">
        <f t="shared" si="220"/>
        <v>0</v>
      </c>
    </row>
    <row r="723" spans="1:11" hidden="1" x14ac:dyDescent="0.3">
      <c r="A723" s="960" t="s">
        <v>2658</v>
      </c>
      <c r="B723" s="961"/>
      <c r="C723" s="945" t="s">
        <v>1134</v>
      </c>
      <c r="D723" s="946">
        <f>VLOOKUP(A723,'NRHM-RCH Flexible Pool, NDCPs'!A592:Q2301,16,0)</f>
        <v>0</v>
      </c>
      <c r="E723" s="946">
        <f>VLOOKUP(A723,'NRHM-RCH Flexible Pool, NDCPs'!A592:Q2301,17,0)</f>
        <v>0</v>
      </c>
      <c r="F723" s="946"/>
      <c r="G723" s="946"/>
      <c r="H723" s="946"/>
      <c r="I723" s="946"/>
      <c r="J723" s="1152">
        <f t="shared" si="220"/>
        <v>0</v>
      </c>
      <c r="K723" s="1152">
        <f t="shared" si="220"/>
        <v>0</v>
      </c>
    </row>
    <row r="724" spans="1:11" hidden="1" x14ac:dyDescent="0.3">
      <c r="A724" s="962" t="s">
        <v>4720</v>
      </c>
      <c r="B724" s="969"/>
      <c r="C724" s="964" t="s">
        <v>1135</v>
      </c>
      <c r="D724" s="946">
        <f>VLOOKUP(A724,'NRHM-RCH Flexible Pool, NDCPs'!A593:Q2302,16,0)</f>
        <v>0</v>
      </c>
      <c r="E724" s="946">
        <f>VLOOKUP(A724,'NRHM-RCH Flexible Pool, NDCPs'!A593:Q2302,17,0)</f>
        <v>0</v>
      </c>
      <c r="F724" s="946"/>
      <c r="G724" s="946"/>
      <c r="H724" s="946"/>
      <c r="I724" s="946"/>
      <c r="J724" s="1152">
        <f t="shared" si="220"/>
        <v>0</v>
      </c>
      <c r="K724" s="1152">
        <f t="shared" si="220"/>
        <v>0</v>
      </c>
    </row>
    <row r="725" spans="1:11" hidden="1" x14ac:dyDescent="0.3">
      <c r="A725" s="962" t="s">
        <v>4721</v>
      </c>
      <c r="B725" s="961"/>
      <c r="C725" s="964" t="s">
        <v>1136</v>
      </c>
      <c r="D725" s="946">
        <f>VLOOKUP(A725,'NRHM-RCH Flexible Pool, NDCPs'!A594:Q2303,16,0)</f>
        <v>0</v>
      </c>
      <c r="E725" s="946">
        <f>VLOOKUP(A725,'NRHM-RCH Flexible Pool, NDCPs'!A594:Q2303,17,0)</f>
        <v>0</v>
      </c>
      <c r="F725" s="946"/>
      <c r="G725" s="946"/>
      <c r="H725" s="946"/>
      <c r="I725" s="946"/>
      <c r="J725" s="1152">
        <f t="shared" si="220"/>
        <v>0</v>
      </c>
      <c r="K725" s="1152">
        <f t="shared" si="220"/>
        <v>0</v>
      </c>
    </row>
    <row r="726" spans="1:11" hidden="1" x14ac:dyDescent="0.3">
      <c r="A726" s="962" t="s">
        <v>4722</v>
      </c>
      <c r="B726" s="963"/>
      <c r="C726" s="964" t="s">
        <v>1137</v>
      </c>
      <c r="D726" s="946">
        <f>VLOOKUP(A726,'NRHM-RCH Flexible Pool, NDCPs'!A595:Q2304,16,0)</f>
        <v>0</v>
      </c>
      <c r="E726" s="946">
        <f>VLOOKUP(A726,'NRHM-RCH Flexible Pool, NDCPs'!A595:Q2304,17,0)</f>
        <v>0</v>
      </c>
      <c r="F726" s="946"/>
      <c r="G726" s="946"/>
      <c r="H726" s="946"/>
      <c r="I726" s="946"/>
      <c r="J726" s="1152">
        <f t="shared" si="220"/>
        <v>0</v>
      </c>
      <c r="K726" s="1152">
        <f t="shared" si="220"/>
        <v>0</v>
      </c>
    </row>
    <row r="727" spans="1:11" hidden="1" x14ac:dyDescent="0.3">
      <c r="A727" s="962" t="s">
        <v>4723</v>
      </c>
      <c r="B727" s="961"/>
      <c r="C727" s="964" t="s">
        <v>161</v>
      </c>
      <c r="D727" s="946">
        <f>VLOOKUP(A727,'NRHM-RCH Flexible Pool, NDCPs'!A596:Q2305,16,0)</f>
        <v>0</v>
      </c>
      <c r="E727" s="946">
        <f>VLOOKUP(A727,'NRHM-RCH Flexible Pool, NDCPs'!A596:Q2305,17,0)</f>
        <v>0</v>
      </c>
      <c r="F727" s="946"/>
      <c r="G727" s="946"/>
      <c r="H727" s="946"/>
      <c r="I727" s="946"/>
      <c r="J727" s="1152">
        <f t="shared" si="220"/>
        <v>0</v>
      </c>
      <c r="K727" s="1152">
        <f t="shared" si="220"/>
        <v>0</v>
      </c>
    </row>
    <row r="728" spans="1:11" hidden="1" x14ac:dyDescent="0.3">
      <c r="A728" s="962" t="s">
        <v>1971</v>
      </c>
      <c r="B728" s="962" t="s">
        <v>3103</v>
      </c>
      <c r="C728" s="945" t="s">
        <v>325</v>
      </c>
      <c r="D728" s="946">
        <f>SUM(D729:D730)</f>
        <v>0</v>
      </c>
      <c r="E728" s="946">
        <f>SUM(E729:E730)</f>
        <v>0</v>
      </c>
      <c r="F728" s="946">
        <f>SUM(F729:F730)</f>
        <v>0</v>
      </c>
      <c r="G728" s="946">
        <f>SUM(G729:G730)</f>
        <v>0</v>
      </c>
      <c r="H728" s="946">
        <f>VLOOKUP(B728,NUHM!A12:P251,15,0)</f>
        <v>0</v>
      </c>
      <c r="I728" s="946">
        <f>VLOOKUP(B728,NUHM!A12:P251,16,0)</f>
        <v>0</v>
      </c>
      <c r="J728" s="1151">
        <f>SUM(J729:J730)</f>
        <v>0</v>
      </c>
      <c r="K728" s="1151">
        <f>SUM(K729:K730)</f>
        <v>0</v>
      </c>
    </row>
    <row r="729" spans="1:11" hidden="1" x14ac:dyDescent="0.3">
      <c r="A729" s="974" t="s">
        <v>3864</v>
      </c>
      <c r="B729" s="961"/>
      <c r="C729" s="945" t="s">
        <v>3865</v>
      </c>
      <c r="D729" s="946">
        <f>VLOOKUP(A729,'NRHM-RCH Flexible Pool, NDCPs'!A598:Q2307,16,0)</f>
        <v>0</v>
      </c>
      <c r="E729" s="946">
        <f>VLOOKUP(A729,'NRHM-RCH Flexible Pool, NDCPs'!A598:Q2307,17,0)</f>
        <v>0</v>
      </c>
      <c r="F729" s="946"/>
      <c r="G729" s="946"/>
      <c r="H729" s="946"/>
      <c r="I729" s="946"/>
      <c r="J729" s="1152">
        <f>+D729+F729+H729</f>
        <v>0</v>
      </c>
      <c r="K729" s="1152">
        <f>+E729+G729+I729</f>
        <v>0</v>
      </c>
    </row>
    <row r="730" spans="1:11" hidden="1" x14ac:dyDescent="0.3">
      <c r="A730" s="974" t="s">
        <v>3866</v>
      </c>
      <c r="B730" s="961"/>
      <c r="C730" s="945" t="s">
        <v>3867</v>
      </c>
      <c r="D730" s="946">
        <f>VLOOKUP(A730,'NRHM-RCH Flexible Pool, NDCPs'!A599:Q2308,16,0)</f>
        <v>0</v>
      </c>
      <c r="E730" s="946">
        <f>VLOOKUP(A730,'NRHM-RCH Flexible Pool, NDCPs'!A599:Q2308,17,0)</f>
        <v>0</v>
      </c>
      <c r="F730" s="946"/>
      <c r="G730" s="946"/>
      <c r="H730" s="946"/>
      <c r="I730" s="946"/>
      <c r="J730" s="1152">
        <f>+D730+F730+H730</f>
        <v>0</v>
      </c>
      <c r="K730" s="1152">
        <f>+E730+G730+I730</f>
        <v>0</v>
      </c>
    </row>
    <row r="731" spans="1:11" hidden="1" x14ac:dyDescent="0.3">
      <c r="A731" s="962" t="s">
        <v>2659</v>
      </c>
      <c r="B731" s="961"/>
      <c r="C731" s="945" t="s">
        <v>1138</v>
      </c>
      <c r="D731" s="946">
        <f t="shared" ref="D731:K731" si="221">SUM(D732:D734)</f>
        <v>0</v>
      </c>
      <c r="E731" s="946">
        <f t="shared" si="221"/>
        <v>0</v>
      </c>
      <c r="F731" s="946">
        <f t="shared" si="221"/>
        <v>0</v>
      </c>
      <c r="G731" s="946">
        <f t="shared" si="221"/>
        <v>0</v>
      </c>
      <c r="H731" s="946">
        <f t="shared" si="221"/>
        <v>0</v>
      </c>
      <c r="I731" s="946">
        <f t="shared" si="221"/>
        <v>0</v>
      </c>
      <c r="J731" s="1151">
        <f t="shared" si="221"/>
        <v>0</v>
      </c>
      <c r="K731" s="1151">
        <f t="shared" si="221"/>
        <v>0</v>
      </c>
    </row>
    <row r="732" spans="1:11" hidden="1" x14ac:dyDescent="0.3">
      <c r="A732" s="962" t="s">
        <v>1972</v>
      </c>
      <c r="B732" s="961"/>
      <c r="C732" s="964" t="s">
        <v>1139</v>
      </c>
      <c r="D732" s="946">
        <f>VLOOKUP(A732,'NRHM-RCH Flexible Pool, NDCPs'!A601:Q2310,16,0)</f>
        <v>0</v>
      </c>
      <c r="E732" s="946">
        <f>VLOOKUP(A732,'NRHM-RCH Flexible Pool, NDCPs'!A601:Q2310,17,0)</f>
        <v>0</v>
      </c>
      <c r="F732" s="946"/>
      <c r="G732" s="946"/>
      <c r="H732" s="946"/>
      <c r="I732" s="946"/>
      <c r="J732" s="1152">
        <f t="shared" ref="J732:K734" si="222">+D732+F732+H732</f>
        <v>0</v>
      </c>
      <c r="K732" s="1152">
        <f t="shared" si="222"/>
        <v>0</v>
      </c>
    </row>
    <row r="733" spans="1:11" hidden="1" x14ac:dyDescent="0.3">
      <c r="A733" s="962" t="s">
        <v>1973</v>
      </c>
      <c r="B733" s="961"/>
      <c r="C733" s="964" t="s">
        <v>1140</v>
      </c>
      <c r="D733" s="946">
        <f>VLOOKUP(A733,'NRHM-RCH Flexible Pool, NDCPs'!A602:Q2311,16,0)</f>
        <v>0</v>
      </c>
      <c r="E733" s="946">
        <f>VLOOKUP(A733,'NRHM-RCH Flexible Pool, NDCPs'!A602:Q2311,17,0)</f>
        <v>0</v>
      </c>
      <c r="F733" s="946"/>
      <c r="G733" s="946"/>
      <c r="H733" s="946"/>
      <c r="I733" s="946"/>
      <c r="J733" s="1152">
        <f t="shared" si="222"/>
        <v>0</v>
      </c>
      <c r="K733" s="1152">
        <f t="shared" si="222"/>
        <v>0</v>
      </c>
    </row>
    <row r="734" spans="1:11" hidden="1" x14ac:dyDescent="0.3">
      <c r="A734" s="962" t="s">
        <v>1974</v>
      </c>
      <c r="B734" s="961"/>
      <c r="C734" s="964" t="s">
        <v>161</v>
      </c>
      <c r="D734" s="946">
        <f>VLOOKUP(A734,'NRHM-RCH Flexible Pool, NDCPs'!A603:Q2312,16,0)</f>
        <v>0</v>
      </c>
      <c r="E734" s="946">
        <f>VLOOKUP(A734,'NRHM-RCH Flexible Pool, NDCPs'!A603:Q2312,17,0)</f>
        <v>0</v>
      </c>
      <c r="F734" s="946"/>
      <c r="G734" s="946"/>
      <c r="H734" s="946"/>
      <c r="I734" s="946"/>
      <c r="J734" s="1152">
        <f t="shared" si="222"/>
        <v>0</v>
      </c>
      <c r="K734" s="1152">
        <f t="shared" si="222"/>
        <v>0</v>
      </c>
    </row>
    <row r="735" spans="1:11" ht="30" hidden="1" x14ac:dyDescent="0.3">
      <c r="A735" s="962" t="s">
        <v>2660</v>
      </c>
      <c r="B735" s="961"/>
      <c r="C735" s="945" t="s">
        <v>614</v>
      </c>
      <c r="D735" s="946">
        <f t="shared" ref="D735:K735" si="223">D736+D742</f>
        <v>0</v>
      </c>
      <c r="E735" s="946">
        <f t="shared" si="223"/>
        <v>0</v>
      </c>
      <c r="F735" s="946">
        <f t="shared" si="223"/>
        <v>0</v>
      </c>
      <c r="G735" s="946">
        <f t="shared" si="223"/>
        <v>0</v>
      </c>
      <c r="H735" s="946">
        <f t="shared" si="223"/>
        <v>0</v>
      </c>
      <c r="I735" s="946">
        <f t="shared" si="223"/>
        <v>0</v>
      </c>
      <c r="J735" s="1151">
        <f t="shared" si="223"/>
        <v>0</v>
      </c>
      <c r="K735" s="1151">
        <f t="shared" si="223"/>
        <v>0</v>
      </c>
    </row>
    <row r="736" spans="1:11" hidden="1" x14ac:dyDescent="0.3">
      <c r="A736" s="962" t="s">
        <v>2661</v>
      </c>
      <c r="B736" s="961"/>
      <c r="C736" s="964" t="s">
        <v>1141</v>
      </c>
      <c r="D736" s="946">
        <f t="shared" ref="D736:K736" si="224">SUM(D737:D741)</f>
        <v>0</v>
      </c>
      <c r="E736" s="946">
        <f t="shared" si="224"/>
        <v>0</v>
      </c>
      <c r="F736" s="946">
        <f t="shared" si="224"/>
        <v>0</v>
      </c>
      <c r="G736" s="946">
        <f t="shared" si="224"/>
        <v>0</v>
      </c>
      <c r="H736" s="946">
        <f t="shared" si="224"/>
        <v>0</v>
      </c>
      <c r="I736" s="946">
        <f t="shared" si="224"/>
        <v>0</v>
      </c>
      <c r="J736" s="1151">
        <f t="shared" si="224"/>
        <v>0</v>
      </c>
      <c r="K736" s="1151">
        <f t="shared" si="224"/>
        <v>0</v>
      </c>
    </row>
    <row r="737" spans="1:11" hidden="1" x14ac:dyDescent="0.3">
      <c r="A737" s="976" t="s">
        <v>4724</v>
      </c>
      <c r="B737" s="961"/>
      <c r="C737" s="964" t="s">
        <v>1439</v>
      </c>
      <c r="D737" s="946">
        <f>VLOOKUP(A737,'NRHM-RCH Flexible Pool, NDCPs'!A606:Q2315,16,0)</f>
        <v>0</v>
      </c>
      <c r="E737" s="946">
        <f>VLOOKUP(A737,'NRHM-RCH Flexible Pool, NDCPs'!A606:Q2315,17,0)</f>
        <v>0</v>
      </c>
      <c r="F737" s="946"/>
      <c r="G737" s="946"/>
      <c r="H737" s="946"/>
      <c r="I737" s="946"/>
      <c r="J737" s="1152">
        <f t="shared" ref="J737:K741" si="225">+D737+F737+H737</f>
        <v>0</v>
      </c>
      <c r="K737" s="1152">
        <f t="shared" si="225"/>
        <v>0</v>
      </c>
    </row>
    <row r="738" spans="1:11" hidden="1" x14ac:dyDescent="0.3">
      <c r="A738" s="976" t="s">
        <v>4725</v>
      </c>
      <c r="B738" s="961"/>
      <c r="C738" s="964" t="s">
        <v>1440</v>
      </c>
      <c r="D738" s="946">
        <f>VLOOKUP(A738,'NRHM-RCH Flexible Pool, NDCPs'!A607:Q2316,16,0)</f>
        <v>0</v>
      </c>
      <c r="E738" s="946">
        <f>VLOOKUP(A738,'NRHM-RCH Flexible Pool, NDCPs'!A607:Q2316,17,0)</f>
        <v>0</v>
      </c>
      <c r="F738" s="946"/>
      <c r="G738" s="946"/>
      <c r="H738" s="946"/>
      <c r="I738" s="946"/>
      <c r="J738" s="1152">
        <f t="shared" si="225"/>
        <v>0</v>
      </c>
      <c r="K738" s="1152">
        <f t="shared" si="225"/>
        <v>0</v>
      </c>
    </row>
    <row r="739" spans="1:11" hidden="1" x14ac:dyDescent="0.3">
      <c r="A739" s="976" t="s">
        <v>4726</v>
      </c>
      <c r="B739" s="961"/>
      <c r="C739" s="964" t="s">
        <v>1143</v>
      </c>
      <c r="D739" s="946">
        <f>VLOOKUP(A739,'NRHM-RCH Flexible Pool, NDCPs'!A608:Q2317,16,0)</f>
        <v>0</v>
      </c>
      <c r="E739" s="946">
        <f>VLOOKUP(A739,'NRHM-RCH Flexible Pool, NDCPs'!A608:Q2317,17,0)</f>
        <v>0</v>
      </c>
      <c r="F739" s="946"/>
      <c r="G739" s="946"/>
      <c r="H739" s="946"/>
      <c r="I739" s="946"/>
      <c r="J739" s="1152">
        <f t="shared" si="225"/>
        <v>0</v>
      </c>
      <c r="K739" s="1152">
        <f t="shared" si="225"/>
        <v>0</v>
      </c>
    </row>
    <row r="740" spans="1:11" hidden="1" x14ac:dyDescent="0.3">
      <c r="A740" s="976" t="s">
        <v>4727</v>
      </c>
      <c r="B740" s="961"/>
      <c r="C740" s="964" t="s">
        <v>359</v>
      </c>
      <c r="D740" s="946">
        <f>VLOOKUP(A740,'NRHM-RCH Flexible Pool, NDCPs'!A609:Q2318,16,0)</f>
        <v>0</v>
      </c>
      <c r="E740" s="946">
        <f>VLOOKUP(A740,'NRHM-RCH Flexible Pool, NDCPs'!A609:Q2318,17,0)</f>
        <v>0</v>
      </c>
      <c r="F740" s="946"/>
      <c r="G740" s="946"/>
      <c r="H740" s="946"/>
      <c r="I740" s="946"/>
      <c r="J740" s="1152">
        <f t="shared" si="225"/>
        <v>0</v>
      </c>
      <c r="K740" s="1152">
        <f t="shared" si="225"/>
        <v>0</v>
      </c>
    </row>
    <row r="741" spans="1:11" hidden="1" x14ac:dyDescent="0.3">
      <c r="A741" s="976" t="s">
        <v>4728</v>
      </c>
      <c r="B741" s="963"/>
      <c r="C741" s="964" t="s">
        <v>360</v>
      </c>
      <c r="D741" s="946">
        <f>VLOOKUP(A741,'NRHM-RCH Flexible Pool, NDCPs'!A610:Q2319,16,0)</f>
        <v>0</v>
      </c>
      <c r="E741" s="946">
        <f>VLOOKUP(A741,'NRHM-RCH Flexible Pool, NDCPs'!A610:Q2319,17,0)</f>
        <v>0</v>
      </c>
      <c r="F741" s="946"/>
      <c r="G741" s="946"/>
      <c r="H741" s="946"/>
      <c r="I741" s="946"/>
      <c r="J741" s="1152">
        <f t="shared" si="225"/>
        <v>0</v>
      </c>
      <c r="K741" s="1152">
        <f t="shared" si="225"/>
        <v>0</v>
      </c>
    </row>
    <row r="742" spans="1:11" hidden="1" x14ac:dyDescent="0.3">
      <c r="A742" s="962" t="s">
        <v>2662</v>
      </c>
      <c r="B742" s="961"/>
      <c r="C742" s="964" t="s">
        <v>571</v>
      </c>
      <c r="D742" s="946">
        <f t="shared" ref="D742:K742" si="226">SUM(D743:D754)</f>
        <v>0</v>
      </c>
      <c r="E742" s="946">
        <f t="shared" si="226"/>
        <v>0</v>
      </c>
      <c r="F742" s="946">
        <f t="shared" si="226"/>
        <v>0</v>
      </c>
      <c r="G742" s="946">
        <f t="shared" si="226"/>
        <v>0</v>
      </c>
      <c r="H742" s="946">
        <f t="shared" si="226"/>
        <v>0</v>
      </c>
      <c r="I742" s="946">
        <f t="shared" si="226"/>
        <v>0</v>
      </c>
      <c r="J742" s="1151">
        <f t="shared" si="226"/>
        <v>0</v>
      </c>
      <c r="K742" s="1151">
        <f t="shared" si="226"/>
        <v>0</v>
      </c>
    </row>
    <row r="743" spans="1:11" hidden="1" x14ac:dyDescent="0.3">
      <c r="A743" s="976" t="s">
        <v>4729</v>
      </c>
      <c r="B743" s="961"/>
      <c r="C743" s="964" t="s">
        <v>842</v>
      </c>
      <c r="D743" s="946">
        <f>VLOOKUP(A743,'NRHM-RCH Flexible Pool, NDCPs'!A612:Q2321,16,0)</f>
        <v>0</v>
      </c>
      <c r="E743" s="946">
        <f>VLOOKUP(A743,'NRHM-RCH Flexible Pool, NDCPs'!A612:Q2321,17,0)</f>
        <v>0</v>
      </c>
      <c r="F743" s="946"/>
      <c r="G743" s="946"/>
      <c r="H743" s="946"/>
      <c r="I743" s="946"/>
      <c r="J743" s="1152">
        <f t="shared" ref="J743:J754" si="227">+D743+F743+H743</f>
        <v>0</v>
      </c>
      <c r="K743" s="1152">
        <f t="shared" ref="K743:K754" si="228">+E743+G743+I743</f>
        <v>0</v>
      </c>
    </row>
    <row r="744" spans="1:11" hidden="1" x14ac:dyDescent="0.3">
      <c r="A744" s="976" t="s">
        <v>4730</v>
      </c>
      <c r="B744" s="961"/>
      <c r="C744" s="964" t="s">
        <v>572</v>
      </c>
      <c r="D744" s="946">
        <f>VLOOKUP(A744,'NRHM-RCH Flexible Pool, NDCPs'!A613:Q2322,16,0)</f>
        <v>0</v>
      </c>
      <c r="E744" s="946">
        <f>VLOOKUP(A744,'NRHM-RCH Flexible Pool, NDCPs'!A613:Q2322,17,0)</f>
        <v>0</v>
      </c>
      <c r="F744" s="946"/>
      <c r="G744" s="946"/>
      <c r="H744" s="946"/>
      <c r="I744" s="946"/>
      <c r="J744" s="1152">
        <f t="shared" si="227"/>
        <v>0</v>
      </c>
      <c r="K744" s="1152">
        <f t="shared" si="228"/>
        <v>0</v>
      </c>
    </row>
    <row r="745" spans="1:11" hidden="1" x14ac:dyDescent="0.3">
      <c r="A745" s="976" t="s">
        <v>4731</v>
      </c>
      <c r="B745" s="963"/>
      <c r="C745" s="964" t="s">
        <v>573</v>
      </c>
      <c r="D745" s="946">
        <f>VLOOKUP(A745,'NRHM-RCH Flexible Pool, NDCPs'!A614:Q2323,16,0)</f>
        <v>0</v>
      </c>
      <c r="E745" s="946">
        <f>VLOOKUP(A745,'NRHM-RCH Flexible Pool, NDCPs'!A614:Q2323,17,0)</f>
        <v>0</v>
      </c>
      <c r="F745" s="946"/>
      <c r="G745" s="946"/>
      <c r="H745" s="946"/>
      <c r="I745" s="946"/>
      <c r="J745" s="1152">
        <f t="shared" si="227"/>
        <v>0</v>
      </c>
      <c r="K745" s="1152">
        <f t="shared" si="228"/>
        <v>0</v>
      </c>
    </row>
    <row r="746" spans="1:11" hidden="1" x14ac:dyDescent="0.3">
      <c r="A746" s="976" t="s">
        <v>4732</v>
      </c>
      <c r="B746" s="961"/>
      <c r="C746" s="964" t="s">
        <v>1143</v>
      </c>
      <c r="D746" s="946">
        <f>VLOOKUP(A746,'NRHM-RCH Flexible Pool, NDCPs'!A615:Q2324,16,0)</f>
        <v>0</v>
      </c>
      <c r="E746" s="946">
        <f>VLOOKUP(A746,'NRHM-RCH Flexible Pool, NDCPs'!A615:Q2324,17,0)</f>
        <v>0</v>
      </c>
      <c r="F746" s="946"/>
      <c r="G746" s="946"/>
      <c r="H746" s="946"/>
      <c r="I746" s="946"/>
      <c r="J746" s="1152">
        <f t="shared" si="227"/>
        <v>0</v>
      </c>
      <c r="K746" s="1152">
        <f t="shared" si="228"/>
        <v>0</v>
      </c>
    </row>
    <row r="747" spans="1:11" hidden="1" x14ac:dyDescent="0.3">
      <c r="A747" s="976" t="s">
        <v>4733</v>
      </c>
      <c r="B747" s="961"/>
      <c r="C747" s="964" t="s">
        <v>574</v>
      </c>
      <c r="D747" s="946">
        <f>VLOOKUP(A747,'NRHM-RCH Flexible Pool, NDCPs'!A616:Q2325,16,0)</f>
        <v>0</v>
      </c>
      <c r="E747" s="946">
        <f>VLOOKUP(A747,'NRHM-RCH Flexible Pool, NDCPs'!A616:Q2325,17,0)</f>
        <v>0</v>
      </c>
      <c r="F747" s="946"/>
      <c r="G747" s="946"/>
      <c r="H747" s="946"/>
      <c r="I747" s="946"/>
      <c r="J747" s="1152">
        <f t="shared" si="227"/>
        <v>0</v>
      </c>
      <c r="K747" s="1152">
        <f t="shared" si="228"/>
        <v>0</v>
      </c>
    </row>
    <row r="748" spans="1:11" hidden="1" x14ac:dyDescent="0.3">
      <c r="A748" s="976" t="s">
        <v>4734</v>
      </c>
      <c r="B748" s="961"/>
      <c r="C748" s="964" t="s">
        <v>575</v>
      </c>
      <c r="D748" s="946">
        <f>VLOOKUP(A748,'NRHM-RCH Flexible Pool, NDCPs'!A617:Q2326,16,0)</f>
        <v>0</v>
      </c>
      <c r="E748" s="946">
        <f>VLOOKUP(A748,'NRHM-RCH Flexible Pool, NDCPs'!A617:Q2326,17,0)</f>
        <v>0</v>
      </c>
      <c r="F748" s="946"/>
      <c r="G748" s="946"/>
      <c r="H748" s="946"/>
      <c r="I748" s="946"/>
      <c r="J748" s="1152">
        <f t="shared" si="227"/>
        <v>0</v>
      </c>
      <c r="K748" s="1152">
        <f t="shared" si="228"/>
        <v>0</v>
      </c>
    </row>
    <row r="749" spans="1:11" hidden="1" x14ac:dyDescent="0.3">
      <c r="A749" s="976" t="s">
        <v>4735</v>
      </c>
      <c r="B749" s="961"/>
      <c r="C749" s="964" t="s">
        <v>576</v>
      </c>
      <c r="D749" s="946">
        <f>VLOOKUP(A749,'NRHM-RCH Flexible Pool, NDCPs'!A618:Q2327,16,0)</f>
        <v>0</v>
      </c>
      <c r="E749" s="946">
        <f>VLOOKUP(A749,'NRHM-RCH Flexible Pool, NDCPs'!A618:Q2327,17,0)</f>
        <v>0</v>
      </c>
      <c r="F749" s="946"/>
      <c r="G749" s="946"/>
      <c r="H749" s="946"/>
      <c r="I749" s="946"/>
      <c r="J749" s="1152">
        <f t="shared" si="227"/>
        <v>0</v>
      </c>
      <c r="K749" s="1152">
        <f t="shared" si="228"/>
        <v>0</v>
      </c>
    </row>
    <row r="750" spans="1:11" hidden="1" x14ac:dyDescent="0.3">
      <c r="A750" s="976" t="s">
        <v>4736</v>
      </c>
      <c r="B750" s="961"/>
      <c r="C750" s="964" t="s">
        <v>577</v>
      </c>
      <c r="D750" s="946">
        <f>VLOOKUP(A750,'NRHM-RCH Flexible Pool, NDCPs'!A619:Q2328,16,0)</f>
        <v>0</v>
      </c>
      <c r="E750" s="946">
        <f>VLOOKUP(A750,'NRHM-RCH Flexible Pool, NDCPs'!A619:Q2328,17,0)</f>
        <v>0</v>
      </c>
      <c r="F750" s="946"/>
      <c r="G750" s="946"/>
      <c r="H750" s="946"/>
      <c r="I750" s="946"/>
      <c r="J750" s="1152">
        <f t="shared" si="227"/>
        <v>0</v>
      </c>
      <c r="K750" s="1152">
        <f t="shared" si="228"/>
        <v>0</v>
      </c>
    </row>
    <row r="751" spans="1:11" hidden="1" x14ac:dyDescent="0.3">
      <c r="A751" s="976" t="s">
        <v>4737</v>
      </c>
      <c r="B751" s="961"/>
      <c r="C751" s="964" t="s">
        <v>578</v>
      </c>
      <c r="D751" s="946">
        <f>VLOOKUP(A751,'NRHM-RCH Flexible Pool, NDCPs'!A620:Q2329,16,0)</f>
        <v>0</v>
      </c>
      <c r="E751" s="946">
        <f>VLOOKUP(A751,'NRHM-RCH Flexible Pool, NDCPs'!A620:Q2329,17,0)</f>
        <v>0</v>
      </c>
      <c r="F751" s="946"/>
      <c r="G751" s="946"/>
      <c r="H751" s="946"/>
      <c r="I751" s="946"/>
      <c r="J751" s="1152">
        <f t="shared" si="227"/>
        <v>0</v>
      </c>
      <c r="K751" s="1152">
        <f t="shared" si="228"/>
        <v>0</v>
      </c>
    </row>
    <row r="752" spans="1:11" hidden="1" x14ac:dyDescent="0.3">
      <c r="A752" s="976" t="s">
        <v>4738</v>
      </c>
      <c r="B752" s="961"/>
      <c r="C752" s="964" t="s">
        <v>579</v>
      </c>
      <c r="D752" s="946">
        <f>VLOOKUP(A752,'NRHM-RCH Flexible Pool, NDCPs'!A621:Q2330,16,0)</f>
        <v>0</v>
      </c>
      <c r="E752" s="946">
        <f>VLOOKUP(A752,'NRHM-RCH Flexible Pool, NDCPs'!A621:Q2330,17,0)</f>
        <v>0</v>
      </c>
      <c r="F752" s="946"/>
      <c r="G752" s="946"/>
      <c r="H752" s="946"/>
      <c r="I752" s="946"/>
      <c r="J752" s="1152">
        <f t="shared" si="227"/>
        <v>0</v>
      </c>
      <c r="K752" s="1152">
        <f t="shared" si="228"/>
        <v>0</v>
      </c>
    </row>
    <row r="753" spans="1:11" hidden="1" x14ac:dyDescent="0.3">
      <c r="A753" s="976" t="s">
        <v>4739</v>
      </c>
      <c r="B753" s="961"/>
      <c r="C753" s="964" t="s">
        <v>580</v>
      </c>
      <c r="D753" s="946">
        <f>VLOOKUP(A753,'NRHM-RCH Flexible Pool, NDCPs'!A622:Q2331,16,0)</f>
        <v>0</v>
      </c>
      <c r="E753" s="946">
        <f>VLOOKUP(A753,'NRHM-RCH Flexible Pool, NDCPs'!A622:Q2331,17,0)</f>
        <v>0</v>
      </c>
      <c r="F753" s="946"/>
      <c r="G753" s="946"/>
      <c r="H753" s="946"/>
      <c r="I753" s="946"/>
      <c r="J753" s="1152">
        <f t="shared" si="227"/>
        <v>0</v>
      </c>
      <c r="K753" s="1152">
        <f t="shared" si="228"/>
        <v>0</v>
      </c>
    </row>
    <row r="754" spans="1:11" hidden="1" x14ac:dyDescent="0.3">
      <c r="A754" s="976" t="s">
        <v>4740</v>
      </c>
      <c r="B754" s="961"/>
      <c r="C754" s="964" t="s">
        <v>581</v>
      </c>
      <c r="D754" s="946">
        <f>VLOOKUP(A754,'NRHM-RCH Flexible Pool, NDCPs'!A623:Q2332,16,0)</f>
        <v>0</v>
      </c>
      <c r="E754" s="946">
        <f>VLOOKUP(A754,'NRHM-RCH Flexible Pool, NDCPs'!A623:Q2332,17,0)</f>
        <v>0</v>
      </c>
      <c r="F754" s="946"/>
      <c r="G754" s="946"/>
      <c r="H754" s="946"/>
      <c r="I754" s="946"/>
      <c r="J754" s="1152">
        <f t="shared" si="227"/>
        <v>0</v>
      </c>
      <c r="K754" s="1152">
        <f t="shared" si="228"/>
        <v>0</v>
      </c>
    </row>
    <row r="755" spans="1:11" hidden="1" x14ac:dyDescent="0.3">
      <c r="A755" s="962" t="s">
        <v>2663</v>
      </c>
      <c r="B755" s="961"/>
      <c r="C755" s="945" t="s">
        <v>1142</v>
      </c>
      <c r="D755" s="946">
        <f t="shared" ref="D755:K755" si="229">SUM(D756:D761)</f>
        <v>0</v>
      </c>
      <c r="E755" s="946">
        <f t="shared" si="229"/>
        <v>0</v>
      </c>
      <c r="F755" s="946">
        <f t="shared" si="229"/>
        <v>0</v>
      </c>
      <c r="G755" s="946">
        <f t="shared" si="229"/>
        <v>0</v>
      </c>
      <c r="H755" s="946">
        <f t="shared" si="229"/>
        <v>0</v>
      </c>
      <c r="I755" s="946">
        <f t="shared" si="229"/>
        <v>0</v>
      </c>
      <c r="J755" s="1151">
        <f t="shared" si="229"/>
        <v>0</v>
      </c>
      <c r="K755" s="1151">
        <f t="shared" si="229"/>
        <v>0</v>
      </c>
    </row>
    <row r="756" spans="1:11" hidden="1" x14ac:dyDescent="0.3">
      <c r="A756" s="962" t="s">
        <v>1975</v>
      </c>
      <c r="B756" s="961"/>
      <c r="C756" s="964" t="s">
        <v>325</v>
      </c>
      <c r="D756" s="946">
        <f>VLOOKUP(A756,'NRHM-RCH Flexible Pool, NDCPs'!A625:Q2334,16,0)</f>
        <v>0</v>
      </c>
      <c r="E756" s="946">
        <f>VLOOKUP(A756,'NRHM-RCH Flexible Pool, NDCPs'!A625:Q2334,17,0)</f>
        <v>0</v>
      </c>
      <c r="F756" s="946"/>
      <c r="G756" s="946"/>
      <c r="H756" s="946"/>
      <c r="I756" s="946"/>
      <c r="J756" s="1152">
        <f t="shared" ref="J756:K761" si="230">+D756+F756+H756</f>
        <v>0</v>
      </c>
      <c r="K756" s="1152">
        <f t="shared" si="230"/>
        <v>0</v>
      </c>
    </row>
    <row r="757" spans="1:11" hidden="1" x14ac:dyDescent="0.3">
      <c r="A757" s="962" t="s">
        <v>1976</v>
      </c>
      <c r="B757" s="1096"/>
      <c r="C757" s="964" t="s">
        <v>1143</v>
      </c>
      <c r="D757" s="946">
        <f>VLOOKUP(A757,'NRHM-RCH Flexible Pool, NDCPs'!A626:Q2335,16,0)</f>
        <v>0</v>
      </c>
      <c r="E757" s="946">
        <f>VLOOKUP(A757,'NRHM-RCH Flexible Pool, NDCPs'!A626:Q2335,17,0)</f>
        <v>0</v>
      </c>
      <c r="F757" s="946"/>
      <c r="G757" s="946"/>
      <c r="H757" s="946"/>
      <c r="I757" s="946"/>
      <c r="J757" s="1152">
        <f t="shared" si="230"/>
        <v>0</v>
      </c>
      <c r="K757" s="1152">
        <f t="shared" si="230"/>
        <v>0</v>
      </c>
    </row>
    <row r="758" spans="1:11" hidden="1" x14ac:dyDescent="0.3">
      <c r="A758" s="962" t="s">
        <v>1977</v>
      </c>
      <c r="B758" s="972"/>
      <c r="C758" s="964" t="s">
        <v>1144</v>
      </c>
      <c r="D758" s="946">
        <f>VLOOKUP(A758,'NRHM-RCH Flexible Pool, NDCPs'!A627:Q2336,16,0)</f>
        <v>0</v>
      </c>
      <c r="E758" s="946">
        <f>VLOOKUP(A758,'NRHM-RCH Flexible Pool, NDCPs'!A627:Q2336,17,0)</f>
        <v>0</v>
      </c>
      <c r="F758" s="946"/>
      <c r="G758" s="946"/>
      <c r="H758" s="946"/>
      <c r="I758" s="946"/>
      <c r="J758" s="1152">
        <f t="shared" si="230"/>
        <v>0</v>
      </c>
      <c r="K758" s="1152">
        <f t="shared" si="230"/>
        <v>0</v>
      </c>
    </row>
    <row r="759" spans="1:11" hidden="1" x14ac:dyDescent="0.3">
      <c r="A759" s="962" t="s">
        <v>1978</v>
      </c>
      <c r="B759" s="972"/>
      <c r="C759" s="964" t="s">
        <v>1145</v>
      </c>
      <c r="D759" s="946">
        <f>VLOOKUP(A759,'NRHM-RCH Flexible Pool, NDCPs'!A628:Q2337,16,0)</f>
        <v>0</v>
      </c>
      <c r="E759" s="946">
        <f>VLOOKUP(A759,'NRHM-RCH Flexible Pool, NDCPs'!A628:Q2337,17,0)</f>
        <v>0</v>
      </c>
      <c r="F759" s="946"/>
      <c r="G759" s="946"/>
      <c r="H759" s="946"/>
      <c r="I759" s="946"/>
      <c r="J759" s="1152">
        <f t="shared" si="230"/>
        <v>0</v>
      </c>
      <c r="K759" s="1152">
        <f t="shared" si="230"/>
        <v>0</v>
      </c>
    </row>
    <row r="760" spans="1:11" hidden="1" x14ac:dyDescent="0.3">
      <c r="A760" s="962" t="s">
        <v>2028</v>
      </c>
      <c r="B760" s="961"/>
      <c r="C760" s="964" t="s">
        <v>1259</v>
      </c>
      <c r="D760" s="946">
        <f>VLOOKUP(A760,'NRHM-RCH Flexible Pool, NDCPs'!A629:Q2338,16,0)</f>
        <v>0</v>
      </c>
      <c r="E760" s="946">
        <f>VLOOKUP(A760,'NRHM-RCH Flexible Pool, NDCPs'!A629:Q2338,17,0)</f>
        <v>0</v>
      </c>
      <c r="F760" s="946"/>
      <c r="G760" s="946"/>
      <c r="H760" s="946"/>
      <c r="I760" s="946"/>
      <c r="J760" s="1152">
        <f t="shared" si="230"/>
        <v>0</v>
      </c>
      <c r="K760" s="1152">
        <f t="shared" si="230"/>
        <v>0</v>
      </c>
    </row>
    <row r="761" spans="1:11" hidden="1" x14ac:dyDescent="0.3">
      <c r="A761" s="962" t="s">
        <v>1979</v>
      </c>
      <c r="B761" s="961"/>
      <c r="C761" s="964" t="s">
        <v>161</v>
      </c>
      <c r="D761" s="946">
        <f>VLOOKUP(A761,'NRHM-RCH Flexible Pool, NDCPs'!A630:Q2339,16,0)</f>
        <v>0</v>
      </c>
      <c r="E761" s="946">
        <f>VLOOKUP(A761,'NRHM-RCH Flexible Pool, NDCPs'!A630:Q2339,17,0)</f>
        <v>0</v>
      </c>
      <c r="F761" s="946"/>
      <c r="G761" s="946"/>
      <c r="H761" s="946"/>
      <c r="I761" s="946"/>
      <c r="J761" s="1152">
        <f t="shared" si="230"/>
        <v>0</v>
      </c>
      <c r="K761" s="1152">
        <f t="shared" si="230"/>
        <v>0</v>
      </c>
    </row>
    <row r="762" spans="1:11" ht="19.5" hidden="1" customHeight="1" x14ac:dyDescent="0.3">
      <c r="A762" s="962" t="s">
        <v>2664</v>
      </c>
      <c r="B762" s="961"/>
      <c r="C762" s="945" t="s">
        <v>4741</v>
      </c>
      <c r="D762" s="946">
        <f t="shared" ref="D762:K762" si="231">SUM(D763:D768)</f>
        <v>0</v>
      </c>
      <c r="E762" s="946">
        <f t="shared" si="231"/>
        <v>0</v>
      </c>
      <c r="F762" s="946">
        <f t="shared" si="231"/>
        <v>0</v>
      </c>
      <c r="G762" s="946">
        <f t="shared" si="231"/>
        <v>0</v>
      </c>
      <c r="H762" s="946">
        <f t="shared" si="231"/>
        <v>0</v>
      </c>
      <c r="I762" s="946">
        <f t="shared" si="231"/>
        <v>0</v>
      </c>
      <c r="J762" s="1151">
        <f t="shared" si="231"/>
        <v>0</v>
      </c>
      <c r="K762" s="1151">
        <f t="shared" si="231"/>
        <v>0</v>
      </c>
    </row>
    <row r="763" spans="1:11" hidden="1" x14ac:dyDescent="0.3">
      <c r="A763" s="962" t="s">
        <v>1980</v>
      </c>
      <c r="B763" s="961"/>
      <c r="C763" s="964" t="s">
        <v>842</v>
      </c>
      <c r="D763" s="946">
        <f>VLOOKUP(A763,'NRHM-RCH Flexible Pool, NDCPs'!A632:Q2341,16,0)</f>
        <v>0</v>
      </c>
      <c r="E763" s="946">
        <f>VLOOKUP(A763,'NRHM-RCH Flexible Pool, NDCPs'!A632:Q2341,17,0)</f>
        <v>0</v>
      </c>
      <c r="F763" s="946"/>
      <c r="G763" s="946"/>
      <c r="H763" s="946"/>
      <c r="I763" s="946"/>
      <c r="J763" s="1152">
        <f t="shared" ref="J763:K768" si="232">+D763+F763+H763</f>
        <v>0</v>
      </c>
      <c r="K763" s="1152">
        <f t="shared" si="232"/>
        <v>0</v>
      </c>
    </row>
    <row r="764" spans="1:11" hidden="1" x14ac:dyDescent="0.3">
      <c r="A764" s="962" t="s">
        <v>1981</v>
      </c>
      <c r="B764" s="961"/>
      <c r="C764" s="964" t="s">
        <v>325</v>
      </c>
      <c r="D764" s="946">
        <f>VLOOKUP(A764,'NRHM-RCH Flexible Pool, NDCPs'!A633:Q2342,16,0)</f>
        <v>0</v>
      </c>
      <c r="E764" s="946">
        <f>VLOOKUP(A764,'NRHM-RCH Flexible Pool, NDCPs'!A633:Q2342,17,0)</f>
        <v>0</v>
      </c>
      <c r="F764" s="946"/>
      <c r="G764" s="946"/>
      <c r="H764" s="946"/>
      <c r="I764" s="946"/>
      <c r="J764" s="1152">
        <f t="shared" si="232"/>
        <v>0</v>
      </c>
      <c r="K764" s="1152">
        <f t="shared" si="232"/>
        <v>0</v>
      </c>
    </row>
    <row r="765" spans="1:11" hidden="1" x14ac:dyDescent="0.3">
      <c r="A765" s="962" t="s">
        <v>1982</v>
      </c>
      <c r="B765" s="963"/>
      <c r="C765" s="964" t="s">
        <v>1143</v>
      </c>
      <c r="D765" s="946">
        <f>VLOOKUP(A765,'NRHM-RCH Flexible Pool, NDCPs'!A634:Q2343,16,0)</f>
        <v>0</v>
      </c>
      <c r="E765" s="946">
        <f>VLOOKUP(A765,'NRHM-RCH Flexible Pool, NDCPs'!A634:Q2343,17,0)</f>
        <v>0</v>
      </c>
      <c r="F765" s="946"/>
      <c r="G765" s="946"/>
      <c r="H765" s="946"/>
      <c r="I765" s="946"/>
      <c r="J765" s="1152">
        <f t="shared" si="232"/>
        <v>0</v>
      </c>
      <c r="K765" s="1152">
        <f t="shared" si="232"/>
        <v>0</v>
      </c>
    </row>
    <row r="766" spans="1:11" hidden="1" x14ac:dyDescent="0.3">
      <c r="A766" s="962" t="s">
        <v>1983</v>
      </c>
      <c r="B766" s="961"/>
      <c r="C766" s="949" t="s">
        <v>3868</v>
      </c>
      <c r="D766" s="946">
        <f>VLOOKUP(A766,'NRHM-RCH Flexible Pool, NDCPs'!A635:Q2344,16,0)</f>
        <v>0</v>
      </c>
      <c r="E766" s="946">
        <f>VLOOKUP(A766,'NRHM-RCH Flexible Pool, NDCPs'!A635:Q2344,17,0)</f>
        <v>0</v>
      </c>
      <c r="F766" s="946"/>
      <c r="G766" s="946"/>
      <c r="H766" s="946"/>
      <c r="I766" s="946"/>
      <c r="J766" s="1152">
        <f t="shared" si="232"/>
        <v>0</v>
      </c>
      <c r="K766" s="1152">
        <f t="shared" si="232"/>
        <v>0</v>
      </c>
    </row>
    <row r="767" spans="1:11" hidden="1" x14ac:dyDescent="0.3">
      <c r="A767" s="962" t="s">
        <v>3870</v>
      </c>
      <c r="B767" s="961"/>
      <c r="C767" s="949" t="s">
        <v>3869</v>
      </c>
      <c r="D767" s="946">
        <f>VLOOKUP(A767,'NRHM-RCH Flexible Pool, NDCPs'!A636:Q2345,16,0)</f>
        <v>0</v>
      </c>
      <c r="E767" s="946">
        <f>VLOOKUP(A767,'NRHM-RCH Flexible Pool, NDCPs'!A636:Q2345,17,0)</f>
        <v>0</v>
      </c>
      <c r="F767" s="946"/>
      <c r="G767" s="946"/>
      <c r="H767" s="946"/>
      <c r="I767" s="946"/>
      <c r="J767" s="1152">
        <f t="shared" si="232"/>
        <v>0</v>
      </c>
      <c r="K767" s="1152">
        <f t="shared" si="232"/>
        <v>0</v>
      </c>
    </row>
    <row r="768" spans="1:11" hidden="1" x14ac:dyDescent="0.3">
      <c r="A768" s="962" t="s">
        <v>3871</v>
      </c>
      <c r="B768" s="961"/>
      <c r="C768" s="964" t="s">
        <v>334</v>
      </c>
      <c r="D768" s="946">
        <f>VLOOKUP(A768,'NRHM-RCH Flexible Pool, NDCPs'!A637:Q2346,16,0)</f>
        <v>0</v>
      </c>
      <c r="E768" s="946">
        <f>VLOOKUP(A768,'NRHM-RCH Flexible Pool, NDCPs'!A637:Q2346,17,0)</f>
        <v>0</v>
      </c>
      <c r="F768" s="946"/>
      <c r="G768" s="946"/>
      <c r="H768" s="946"/>
      <c r="I768" s="946"/>
      <c r="J768" s="1152">
        <f t="shared" si="232"/>
        <v>0</v>
      </c>
      <c r="K768" s="1152">
        <f t="shared" si="232"/>
        <v>0</v>
      </c>
    </row>
    <row r="769" spans="1:11" hidden="1" x14ac:dyDescent="0.3">
      <c r="A769" s="962" t="s">
        <v>2665</v>
      </c>
      <c r="B769" s="961"/>
      <c r="C769" s="945" t="s">
        <v>2666</v>
      </c>
      <c r="D769" s="946">
        <f t="shared" ref="D769:K769" si="233">SUM(D770:D773)</f>
        <v>0</v>
      </c>
      <c r="E769" s="946">
        <f t="shared" si="233"/>
        <v>0</v>
      </c>
      <c r="F769" s="946">
        <f t="shared" si="233"/>
        <v>0</v>
      </c>
      <c r="G769" s="946">
        <f t="shared" si="233"/>
        <v>0</v>
      </c>
      <c r="H769" s="946">
        <f t="shared" si="233"/>
        <v>0</v>
      </c>
      <c r="I769" s="946">
        <f t="shared" si="233"/>
        <v>0</v>
      </c>
      <c r="J769" s="1151">
        <f t="shared" si="233"/>
        <v>0</v>
      </c>
      <c r="K769" s="1151">
        <f t="shared" si="233"/>
        <v>0</v>
      </c>
    </row>
    <row r="770" spans="1:11" hidden="1" x14ac:dyDescent="0.3">
      <c r="A770" s="962" t="s">
        <v>2667</v>
      </c>
      <c r="B770" s="971"/>
      <c r="C770" s="964" t="s">
        <v>1415</v>
      </c>
      <c r="D770" s="946">
        <f>VLOOKUP(A770,'NRHM-RCH Flexible Pool, NDCPs'!A639:Q2348,16,0)</f>
        <v>0</v>
      </c>
      <c r="E770" s="946">
        <f>VLOOKUP(A770,'NRHM-RCH Flexible Pool, NDCPs'!A639:Q2348,17,0)</f>
        <v>0</v>
      </c>
      <c r="F770" s="946"/>
      <c r="G770" s="946"/>
      <c r="H770" s="946"/>
      <c r="I770" s="946"/>
      <c r="J770" s="1152">
        <f t="shared" ref="J770:K773" si="234">+D770+F770+H770</f>
        <v>0</v>
      </c>
      <c r="K770" s="1152">
        <f t="shared" si="234"/>
        <v>0</v>
      </c>
    </row>
    <row r="771" spans="1:11" hidden="1" x14ac:dyDescent="0.3">
      <c r="A771" s="962" t="s">
        <v>2669</v>
      </c>
      <c r="B771" s="971"/>
      <c r="C771" s="964" t="s">
        <v>325</v>
      </c>
      <c r="D771" s="946">
        <f>VLOOKUP(A771,'NRHM-RCH Flexible Pool, NDCPs'!A640:Q2349,16,0)</f>
        <v>0</v>
      </c>
      <c r="E771" s="946">
        <f>VLOOKUP(A771,'NRHM-RCH Flexible Pool, NDCPs'!A640:Q2349,17,0)</f>
        <v>0</v>
      </c>
      <c r="F771" s="946"/>
      <c r="G771" s="946"/>
      <c r="H771" s="946"/>
      <c r="I771" s="946"/>
      <c r="J771" s="1152">
        <f t="shared" si="234"/>
        <v>0</v>
      </c>
      <c r="K771" s="1152">
        <f t="shared" si="234"/>
        <v>0</v>
      </c>
    </row>
    <row r="772" spans="1:11" hidden="1" x14ac:dyDescent="0.3">
      <c r="A772" s="962" t="s">
        <v>2670</v>
      </c>
      <c r="B772" s="963"/>
      <c r="C772" s="964" t="s">
        <v>322</v>
      </c>
      <c r="D772" s="946">
        <f>VLOOKUP(A772,'NRHM-RCH Flexible Pool, NDCPs'!A641:Q2350,16,0)</f>
        <v>0</v>
      </c>
      <c r="E772" s="946">
        <f>VLOOKUP(A772,'NRHM-RCH Flexible Pool, NDCPs'!A641:Q2350,17,0)</f>
        <v>0</v>
      </c>
      <c r="F772" s="946"/>
      <c r="G772" s="946"/>
      <c r="H772" s="946"/>
      <c r="I772" s="946"/>
      <c r="J772" s="1152">
        <f t="shared" si="234"/>
        <v>0</v>
      </c>
      <c r="K772" s="1152">
        <f t="shared" si="234"/>
        <v>0</v>
      </c>
    </row>
    <row r="773" spans="1:11" hidden="1" x14ac:dyDescent="0.3">
      <c r="A773" s="962" t="s">
        <v>2671</v>
      </c>
      <c r="B773" s="961"/>
      <c r="C773" s="964" t="s">
        <v>161</v>
      </c>
      <c r="D773" s="946">
        <f>VLOOKUP(A773,'NRHM-RCH Flexible Pool, NDCPs'!A642:Q2351,16,0)</f>
        <v>0</v>
      </c>
      <c r="E773" s="946">
        <f>VLOOKUP(A773,'NRHM-RCH Flexible Pool, NDCPs'!A642:Q2351,17,0)</f>
        <v>0</v>
      </c>
      <c r="F773" s="946"/>
      <c r="G773" s="946"/>
      <c r="H773" s="946"/>
      <c r="I773" s="946"/>
      <c r="J773" s="1152">
        <f t="shared" si="234"/>
        <v>0</v>
      </c>
      <c r="K773" s="1152">
        <f t="shared" si="234"/>
        <v>0</v>
      </c>
    </row>
    <row r="774" spans="1:11" hidden="1" x14ac:dyDescent="0.3">
      <c r="A774" s="960" t="s">
        <v>2672</v>
      </c>
      <c r="B774" s="961"/>
      <c r="C774" s="945" t="s">
        <v>1146</v>
      </c>
      <c r="D774" s="946">
        <f t="shared" ref="D774:K774" si="235">SUM(D775:D779)</f>
        <v>0</v>
      </c>
      <c r="E774" s="946">
        <f t="shared" si="235"/>
        <v>0</v>
      </c>
      <c r="F774" s="946">
        <f t="shared" si="235"/>
        <v>0</v>
      </c>
      <c r="G774" s="946">
        <f t="shared" si="235"/>
        <v>0</v>
      </c>
      <c r="H774" s="946">
        <f t="shared" si="235"/>
        <v>0</v>
      </c>
      <c r="I774" s="946">
        <f t="shared" si="235"/>
        <v>0</v>
      </c>
      <c r="J774" s="1151">
        <f t="shared" si="235"/>
        <v>0</v>
      </c>
      <c r="K774" s="1151">
        <f t="shared" si="235"/>
        <v>0</v>
      </c>
    </row>
    <row r="775" spans="1:11" hidden="1" x14ac:dyDescent="0.3">
      <c r="A775" s="962" t="s">
        <v>1984</v>
      </c>
      <c r="B775" s="961"/>
      <c r="C775" s="964" t="s">
        <v>325</v>
      </c>
      <c r="D775" s="946">
        <f>VLOOKUP(A775,'NRHM-RCH Flexible Pool, NDCPs'!A644:Q2353,16,0)</f>
        <v>0</v>
      </c>
      <c r="E775" s="946">
        <f>VLOOKUP(A775,'NRHM-RCH Flexible Pool, NDCPs'!A644:Q2353,17,0)</f>
        <v>0</v>
      </c>
      <c r="F775" s="946"/>
      <c r="G775" s="946"/>
      <c r="H775" s="946"/>
      <c r="I775" s="946"/>
      <c r="J775" s="1152">
        <f t="shared" ref="J775:K779" si="236">+D775+F775+H775</f>
        <v>0</v>
      </c>
      <c r="K775" s="1152">
        <f t="shared" si="236"/>
        <v>0</v>
      </c>
    </row>
    <row r="776" spans="1:11" hidden="1" x14ac:dyDescent="0.3">
      <c r="A776" s="962" t="s">
        <v>1985</v>
      </c>
      <c r="B776" s="961"/>
      <c r="C776" s="964" t="s">
        <v>570</v>
      </c>
      <c r="D776" s="946">
        <f>VLOOKUP(A776,'NRHM-RCH Flexible Pool, NDCPs'!A645:Q2354,16,0)</f>
        <v>0</v>
      </c>
      <c r="E776" s="946">
        <f>VLOOKUP(A776,'NRHM-RCH Flexible Pool, NDCPs'!A645:Q2354,17,0)</f>
        <v>0</v>
      </c>
      <c r="F776" s="946"/>
      <c r="G776" s="946"/>
      <c r="H776" s="946"/>
      <c r="I776" s="946"/>
      <c r="J776" s="1152">
        <f t="shared" si="236"/>
        <v>0</v>
      </c>
      <c r="K776" s="1152">
        <f t="shared" si="236"/>
        <v>0</v>
      </c>
    </row>
    <row r="777" spans="1:11" hidden="1" x14ac:dyDescent="0.3">
      <c r="A777" s="962" t="s">
        <v>1986</v>
      </c>
      <c r="B777" s="961"/>
      <c r="C777" s="964" t="s">
        <v>324</v>
      </c>
      <c r="D777" s="946">
        <f>VLOOKUP(A777,'NRHM-RCH Flexible Pool, NDCPs'!A646:Q2355,16,0)</f>
        <v>0</v>
      </c>
      <c r="E777" s="946">
        <f>VLOOKUP(A777,'NRHM-RCH Flexible Pool, NDCPs'!A646:Q2355,17,0)</f>
        <v>0</v>
      </c>
      <c r="F777" s="946"/>
      <c r="G777" s="946"/>
      <c r="H777" s="946"/>
      <c r="I777" s="946"/>
      <c r="J777" s="1152">
        <f t="shared" si="236"/>
        <v>0</v>
      </c>
      <c r="K777" s="1152">
        <f t="shared" si="236"/>
        <v>0</v>
      </c>
    </row>
    <row r="778" spans="1:11" hidden="1" x14ac:dyDescent="0.3">
      <c r="A778" s="962" t="s">
        <v>1987</v>
      </c>
      <c r="B778" s="961"/>
      <c r="C778" s="964" t="s">
        <v>580</v>
      </c>
      <c r="D778" s="946">
        <f>VLOOKUP(A778,'NRHM-RCH Flexible Pool, NDCPs'!A647:Q2356,16,0)</f>
        <v>0</v>
      </c>
      <c r="E778" s="946">
        <f>VLOOKUP(A778,'NRHM-RCH Flexible Pool, NDCPs'!A647:Q2356,17,0)</f>
        <v>0</v>
      </c>
      <c r="F778" s="946"/>
      <c r="G778" s="946"/>
      <c r="H778" s="946"/>
      <c r="I778" s="946"/>
      <c r="J778" s="1152">
        <f t="shared" si="236"/>
        <v>0</v>
      </c>
      <c r="K778" s="1152">
        <f t="shared" si="236"/>
        <v>0</v>
      </c>
    </row>
    <row r="779" spans="1:11" hidden="1" x14ac:dyDescent="0.3">
      <c r="A779" s="962" t="s">
        <v>1988</v>
      </c>
      <c r="B779" s="963"/>
      <c r="C779" s="964" t="s">
        <v>161</v>
      </c>
      <c r="D779" s="946">
        <f>VLOOKUP(A779,'NRHM-RCH Flexible Pool, NDCPs'!A648:Q2357,16,0)</f>
        <v>0</v>
      </c>
      <c r="E779" s="946">
        <f>VLOOKUP(A779,'NRHM-RCH Flexible Pool, NDCPs'!A648:Q2357,17,0)</f>
        <v>0</v>
      </c>
      <c r="F779" s="946"/>
      <c r="G779" s="946"/>
      <c r="H779" s="946"/>
      <c r="I779" s="946"/>
      <c r="J779" s="1152">
        <f t="shared" si="236"/>
        <v>0</v>
      </c>
      <c r="K779" s="1152">
        <f t="shared" si="236"/>
        <v>0</v>
      </c>
    </row>
    <row r="780" spans="1:11" hidden="1" x14ac:dyDescent="0.3">
      <c r="A780" s="962" t="s">
        <v>2673</v>
      </c>
      <c r="B780" s="961"/>
      <c r="C780" s="945" t="s">
        <v>2675</v>
      </c>
      <c r="D780" s="946">
        <f t="shared" ref="D780:K780" si="237">SUM(D781:D782)</f>
        <v>0</v>
      </c>
      <c r="E780" s="946">
        <f t="shared" si="237"/>
        <v>0</v>
      </c>
      <c r="F780" s="946">
        <f t="shared" si="237"/>
        <v>0</v>
      </c>
      <c r="G780" s="946">
        <f t="shared" si="237"/>
        <v>0</v>
      </c>
      <c r="H780" s="946">
        <f t="shared" si="237"/>
        <v>0</v>
      </c>
      <c r="I780" s="946">
        <f t="shared" si="237"/>
        <v>0</v>
      </c>
      <c r="J780" s="1151">
        <f t="shared" si="237"/>
        <v>0</v>
      </c>
      <c r="K780" s="1151">
        <f t="shared" si="237"/>
        <v>0</v>
      </c>
    </row>
    <row r="781" spans="1:11" hidden="1" x14ac:dyDescent="0.3">
      <c r="A781" s="962" t="s">
        <v>2676</v>
      </c>
      <c r="B781" s="961"/>
      <c r="C781" s="964" t="s">
        <v>2677</v>
      </c>
      <c r="D781" s="946">
        <f>VLOOKUP(A781,'NRHM-RCH Flexible Pool, NDCPs'!A650:Q2359,16,0)</f>
        <v>0</v>
      </c>
      <c r="E781" s="946">
        <f>VLOOKUP(A781,'NRHM-RCH Flexible Pool, NDCPs'!A650:Q2359,17,0)</f>
        <v>0</v>
      </c>
      <c r="F781" s="946"/>
      <c r="G781" s="946"/>
      <c r="H781" s="946"/>
      <c r="I781" s="946"/>
      <c r="J781" s="1152">
        <f>+D781+F781+H781</f>
        <v>0</v>
      </c>
      <c r="K781" s="1152">
        <f>+E781+G781+I781</f>
        <v>0</v>
      </c>
    </row>
    <row r="782" spans="1:11" ht="15.75" hidden="1" customHeight="1" x14ac:dyDescent="0.3">
      <c r="A782" s="962" t="s">
        <v>2678</v>
      </c>
      <c r="B782" s="961"/>
      <c r="C782" s="964" t="s">
        <v>2679</v>
      </c>
      <c r="D782" s="946">
        <f>VLOOKUP(A782,'NRHM-RCH Flexible Pool, NDCPs'!A651:Q2360,16,0)</f>
        <v>0</v>
      </c>
      <c r="E782" s="946">
        <f>VLOOKUP(A782,'NRHM-RCH Flexible Pool, NDCPs'!A651:Q2360,17,0)</f>
        <v>0</v>
      </c>
      <c r="F782" s="946"/>
      <c r="G782" s="946"/>
      <c r="H782" s="946"/>
      <c r="I782" s="946"/>
      <c r="J782" s="1152">
        <f>+D782+F782+H782</f>
        <v>0</v>
      </c>
      <c r="K782" s="1152">
        <f>+E782+G782+I782</f>
        <v>0</v>
      </c>
    </row>
    <row r="783" spans="1:11" hidden="1" x14ac:dyDescent="0.3">
      <c r="A783" s="962" t="s">
        <v>2680</v>
      </c>
      <c r="B783" s="961"/>
      <c r="C783" s="945" t="s">
        <v>1147</v>
      </c>
      <c r="D783" s="946">
        <f t="shared" ref="D783:K783" si="238">SUM(D784:D805)</f>
        <v>0</v>
      </c>
      <c r="E783" s="946">
        <f t="shared" si="238"/>
        <v>0</v>
      </c>
      <c r="F783" s="946">
        <f t="shared" si="238"/>
        <v>0</v>
      </c>
      <c r="G783" s="946">
        <f t="shared" si="238"/>
        <v>0</v>
      </c>
      <c r="H783" s="946">
        <f t="shared" si="238"/>
        <v>0</v>
      </c>
      <c r="I783" s="946">
        <f t="shared" si="238"/>
        <v>0</v>
      </c>
      <c r="J783" s="1151">
        <f t="shared" si="238"/>
        <v>0</v>
      </c>
      <c r="K783" s="1151">
        <f t="shared" si="238"/>
        <v>0</v>
      </c>
    </row>
    <row r="784" spans="1:11" hidden="1" x14ac:dyDescent="0.3">
      <c r="A784" s="962" t="s">
        <v>1989</v>
      </c>
      <c r="B784" s="963"/>
      <c r="C784" s="964" t="s">
        <v>1148</v>
      </c>
      <c r="D784" s="946">
        <f>VLOOKUP(A784,'NRHM-RCH Flexible Pool, NDCPs'!A653:Q2362,16,0)</f>
        <v>0</v>
      </c>
      <c r="E784" s="946">
        <f>VLOOKUP(A784,'NRHM-RCH Flexible Pool, NDCPs'!A653:Q2362,17,0)</f>
        <v>0</v>
      </c>
      <c r="F784" s="946"/>
      <c r="G784" s="946"/>
      <c r="H784" s="946"/>
      <c r="I784" s="946"/>
      <c r="J784" s="1152">
        <f t="shared" ref="J784:J805" si="239">+D784+F784+H784</f>
        <v>0</v>
      </c>
      <c r="K784" s="1152">
        <f t="shared" ref="K784:K805" si="240">+E784+G784+I784</f>
        <v>0</v>
      </c>
    </row>
    <row r="785" spans="1:11" hidden="1" x14ac:dyDescent="0.3">
      <c r="A785" s="962" t="s">
        <v>1990</v>
      </c>
      <c r="B785" s="961"/>
      <c r="C785" s="964" t="s">
        <v>576</v>
      </c>
      <c r="D785" s="946">
        <f>VLOOKUP(A785,'NRHM-RCH Flexible Pool, NDCPs'!A654:Q2363,16,0)</f>
        <v>0</v>
      </c>
      <c r="E785" s="946">
        <f>VLOOKUP(A785,'NRHM-RCH Flexible Pool, NDCPs'!A654:Q2363,17,0)</f>
        <v>0</v>
      </c>
      <c r="F785" s="946"/>
      <c r="G785" s="946"/>
      <c r="H785" s="946"/>
      <c r="I785" s="946"/>
      <c r="J785" s="1152">
        <f t="shared" si="239"/>
        <v>0</v>
      </c>
      <c r="K785" s="1152">
        <f t="shared" si="240"/>
        <v>0</v>
      </c>
    </row>
    <row r="786" spans="1:11" hidden="1" x14ac:dyDescent="0.3">
      <c r="A786" s="962" t="s">
        <v>2027</v>
      </c>
      <c r="B786" s="961"/>
      <c r="C786" s="964" t="s">
        <v>3589</v>
      </c>
      <c r="D786" s="946">
        <f>VLOOKUP(A786,'NRHM-RCH Flexible Pool, NDCPs'!A655:Q2364,16,0)</f>
        <v>0</v>
      </c>
      <c r="E786" s="946">
        <f>VLOOKUP(A786,'NRHM-RCH Flexible Pool, NDCPs'!A655:Q2364,17,0)</f>
        <v>0</v>
      </c>
      <c r="F786" s="946"/>
      <c r="G786" s="946"/>
      <c r="H786" s="946"/>
      <c r="I786" s="946"/>
      <c r="J786" s="1152">
        <f t="shared" si="239"/>
        <v>0</v>
      </c>
      <c r="K786" s="1152">
        <f t="shared" si="240"/>
        <v>0</v>
      </c>
    </row>
    <row r="787" spans="1:11" hidden="1" x14ac:dyDescent="0.3">
      <c r="A787" s="962" t="s">
        <v>2682</v>
      </c>
      <c r="B787" s="961"/>
      <c r="C787" s="964" t="s">
        <v>1129</v>
      </c>
      <c r="D787" s="946">
        <f>VLOOKUP(A787,'NRHM-RCH Flexible Pool, NDCPs'!A656:Q2365,16,0)</f>
        <v>0</v>
      </c>
      <c r="E787" s="946">
        <f>VLOOKUP(A787,'NRHM-RCH Flexible Pool, NDCPs'!A656:Q2365,17,0)</f>
        <v>0</v>
      </c>
      <c r="F787" s="946"/>
      <c r="G787" s="946"/>
      <c r="H787" s="946"/>
      <c r="I787" s="946"/>
      <c r="J787" s="1152">
        <f t="shared" si="239"/>
        <v>0</v>
      </c>
      <c r="K787" s="1152">
        <f t="shared" si="240"/>
        <v>0</v>
      </c>
    </row>
    <row r="788" spans="1:11" hidden="1" x14ac:dyDescent="0.3">
      <c r="A788" s="962" t="s">
        <v>2002</v>
      </c>
      <c r="B788" s="961"/>
      <c r="C788" s="964" t="s">
        <v>1157</v>
      </c>
      <c r="D788" s="946">
        <f>VLOOKUP(A788,'NRHM-RCH Flexible Pool, NDCPs'!A657:Q2366,16,0)</f>
        <v>0</v>
      </c>
      <c r="E788" s="946">
        <f>VLOOKUP(A788,'NRHM-RCH Flexible Pool, NDCPs'!A657:Q2366,17,0)</f>
        <v>0</v>
      </c>
      <c r="F788" s="946"/>
      <c r="G788" s="946"/>
      <c r="H788" s="946"/>
      <c r="I788" s="946"/>
      <c r="J788" s="1152">
        <f t="shared" si="239"/>
        <v>0</v>
      </c>
      <c r="K788" s="1152">
        <f t="shared" si="240"/>
        <v>0</v>
      </c>
    </row>
    <row r="789" spans="1:11" hidden="1" x14ac:dyDescent="0.3">
      <c r="A789" s="962" t="s">
        <v>1991</v>
      </c>
      <c r="B789" s="961"/>
      <c r="C789" s="964" t="s">
        <v>1149</v>
      </c>
      <c r="D789" s="946">
        <f>VLOOKUP(A789,'NRHM-RCH Flexible Pool, NDCPs'!A658:Q2367,16,0)</f>
        <v>0</v>
      </c>
      <c r="E789" s="946">
        <f>VLOOKUP(A789,'NRHM-RCH Flexible Pool, NDCPs'!A658:Q2367,17,0)</f>
        <v>0</v>
      </c>
      <c r="F789" s="946"/>
      <c r="G789" s="946"/>
      <c r="H789" s="946"/>
      <c r="I789" s="946"/>
      <c r="J789" s="1152">
        <f t="shared" si="239"/>
        <v>0</v>
      </c>
      <c r="K789" s="1152">
        <f t="shared" si="240"/>
        <v>0</v>
      </c>
    </row>
    <row r="790" spans="1:11" hidden="1" x14ac:dyDescent="0.3">
      <c r="A790" s="962" t="s">
        <v>1993</v>
      </c>
      <c r="B790" s="963"/>
      <c r="C790" s="964" t="s">
        <v>1151</v>
      </c>
      <c r="D790" s="946">
        <f>VLOOKUP(A790,'NRHM-RCH Flexible Pool, NDCPs'!A659:Q2368,16,0)</f>
        <v>0</v>
      </c>
      <c r="E790" s="946">
        <f>VLOOKUP(A790,'NRHM-RCH Flexible Pool, NDCPs'!A659:Q2368,17,0)</f>
        <v>0</v>
      </c>
      <c r="F790" s="946"/>
      <c r="G790" s="946"/>
      <c r="H790" s="946"/>
      <c r="I790" s="946"/>
      <c r="J790" s="1152">
        <f t="shared" si="239"/>
        <v>0</v>
      </c>
      <c r="K790" s="1152">
        <f t="shared" si="240"/>
        <v>0</v>
      </c>
    </row>
    <row r="791" spans="1:11" hidden="1" x14ac:dyDescent="0.3">
      <c r="A791" s="962" t="s">
        <v>1992</v>
      </c>
      <c r="B791" s="961"/>
      <c r="C791" s="964" t="s">
        <v>1150</v>
      </c>
      <c r="D791" s="946">
        <f>VLOOKUP(A791,'NRHM-RCH Flexible Pool, NDCPs'!A660:Q2369,16,0)</f>
        <v>0</v>
      </c>
      <c r="E791" s="946">
        <f>VLOOKUP(A791,'NRHM-RCH Flexible Pool, NDCPs'!A660:Q2369,17,0)</f>
        <v>0</v>
      </c>
      <c r="F791" s="946"/>
      <c r="G791" s="946"/>
      <c r="H791" s="946"/>
      <c r="I791" s="946"/>
      <c r="J791" s="1152">
        <f t="shared" si="239"/>
        <v>0</v>
      </c>
      <c r="K791" s="1152">
        <f t="shared" si="240"/>
        <v>0</v>
      </c>
    </row>
    <row r="792" spans="1:11" hidden="1" x14ac:dyDescent="0.3">
      <c r="A792" s="962" t="s">
        <v>2003</v>
      </c>
      <c r="B792" s="961"/>
      <c r="C792" s="964" t="s">
        <v>362</v>
      </c>
      <c r="D792" s="946">
        <f>VLOOKUP(A792,'NRHM-RCH Flexible Pool, NDCPs'!A661:Q2370,16,0)</f>
        <v>0</v>
      </c>
      <c r="E792" s="946">
        <f>VLOOKUP(A792,'NRHM-RCH Flexible Pool, NDCPs'!A661:Q2370,17,0)</f>
        <v>0</v>
      </c>
      <c r="F792" s="946"/>
      <c r="G792" s="946"/>
      <c r="H792" s="946"/>
      <c r="I792" s="946"/>
      <c r="J792" s="1152">
        <f t="shared" si="239"/>
        <v>0</v>
      </c>
      <c r="K792" s="1152">
        <f t="shared" si="240"/>
        <v>0</v>
      </c>
    </row>
    <row r="793" spans="1:11" hidden="1" x14ac:dyDescent="0.3">
      <c r="A793" s="962" t="s">
        <v>2510</v>
      </c>
      <c r="B793" s="961"/>
      <c r="C793" s="964" t="s">
        <v>2511</v>
      </c>
      <c r="D793" s="946">
        <f>VLOOKUP(A793,'NRHM-RCH Flexible Pool, NDCPs'!A662:Q2371,16,0)</f>
        <v>0</v>
      </c>
      <c r="E793" s="946">
        <f>VLOOKUP(A793,'NRHM-RCH Flexible Pool, NDCPs'!A662:Q2371,17,0)</f>
        <v>0</v>
      </c>
      <c r="F793" s="946"/>
      <c r="G793" s="946"/>
      <c r="H793" s="946"/>
      <c r="I793" s="946"/>
      <c r="J793" s="1152">
        <f t="shared" si="239"/>
        <v>0</v>
      </c>
      <c r="K793" s="1152">
        <f t="shared" si="240"/>
        <v>0</v>
      </c>
    </row>
    <row r="794" spans="1:11" hidden="1" x14ac:dyDescent="0.3">
      <c r="A794" s="962" t="s">
        <v>1995</v>
      </c>
      <c r="B794" s="961"/>
      <c r="C794" s="964" t="s">
        <v>1153</v>
      </c>
      <c r="D794" s="946">
        <f>VLOOKUP(A794,'NRHM-RCH Flexible Pool, NDCPs'!A663:Q2372,16,0)</f>
        <v>0</v>
      </c>
      <c r="E794" s="946">
        <f>VLOOKUP(A794,'NRHM-RCH Flexible Pool, NDCPs'!A663:Q2372,17,0)</f>
        <v>0</v>
      </c>
      <c r="F794" s="946"/>
      <c r="G794" s="946"/>
      <c r="H794" s="946"/>
      <c r="I794" s="946"/>
      <c r="J794" s="1152">
        <f t="shared" si="239"/>
        <v>0</v>
      </c>
      <c r="K794" s="1152">
        <f t="shared" si="240"/>
        <v>0</v>
      </c>
    </row>
    <row r="795" spans="1:11" hidden="1" x14ac:dyDescent="0.3">
      <c r="A795" s="962" t="s">
        <v>1996</v>
      </c>
      <c r="B795" s="972" t="s">
        <v>3092</v>
      </c>
      <c r="C795" s="964" t="s">
        <v>1000</v>
      </c>
      <c r="D795" s="946">
        <f>VLOOKUP(A795,'NRHM-RCH Flexible Pool, NDCPs'!A664:Q2373,16,0)</f>
        <v>0</v>
      </c>
      <c r="E795" s="946">
        <f>VLOOKUP(A795,'NRHM-RCH Flexible Pool, NDCPs'!A664:Q2373,17,0)</f>
        <v>0</v>
      </c>
      <c r="F795" s="946"/>
      <c r="G795" s="946"/>
      <c r="H795" s="946">
        <f>VLOOKUP(B795,NUHM!A12:P251,15,0)</f>
        <v>0</v>
      </c>
      <c r="I795" s="946">
        <f>VLOOKUP(B795,NUHM!A12:P251,16,0)</f>
        <v>0</v>
      </c>
      <c r="J795" s="1152">
        <f t="shared" si="239"/>
        <v>0</v>
      </c>
      <c r="K795" s="1152">
        <f t="shared" si="240"/>
        <v>0</v>
      </c>
    </row>
    <row r="796" spans="1:11" hidden="1" x14ac:dyDescent="0.3">
      <c r="A796" s="962" t="s">
        <v>1998</v>
      </c>
      <c r="B796" s="961"/>
      <c r="C796" s="964" t="s">
        <v>1154</v>
      </c>
      <c r="D796" s="946">
        <f>VLOOKUP(A796,'NRHM-RCH Flexible Pool, NDCPs'!A665:Q2374,16,0)</f>
        <v>0</v>
      </c>
      <c r="E796" s="946">
        <f>VLOOKUP(A796,'NRHM-RCH Flexible Pool, NDCPs'!A665:Q2374,17,0)</f>
        <v>0</v>
      </c>
      <c r="F796" s="946"/>
      <c r="G796" s="946"/>
      <c r="H796" s="946"/>
      <c r="I796" s="946"/>
      <c r="J796" s="1152">
        <f t="shared" si="239"/>
        <v>0</v>
      </c>
      <c r="K796" s="1152">
        <f t="shared" si="240"/>
        <v>0</v>
      </c>
    </row>
    <row r="797" spans="1:11" hidden="1" x14ac:dyDescent="0.3">
      <c r="A797" s="962" t="s">
        <v>1999</v>
      </c>
      <c r="B797" s="961"/>
      <c r="C797" s="964" t="s">
        <v>1155</v>
      </c>
      <c r="D797" s="946">
        <f>VLOOKUP(A797,'NRHM-RCH Flexible Pool, NDCPs'!A666:Q2375,16,0)</f>
        <v>0</v>
      </c>
      <c r="E797" s="946">
        <f>VLOOKUP(A797,'NRHM-RCH Flexible Pool, NDCPs'!A666:Q2375,17,0)</f>
        <v>0</v>
      </c>
      <c r="F797" s="946"/>
      <c r="G797" s="946"/>
      <c r="H797" s="946"/>
      <c r="I797" s="946"/>
      <c r="J797" s="1152">
        <f t="shared" si="239"/>
        <v>0</v>
      </c>
      <c r="K797" s="1152">
        <f t="shared" si="240"/>
        <v>0</v>
      </c>
    </row>
    <row r="798" spans="1:11" hidden="1" x14ac:dyDescent="0.3">
      <c r="A798" s="962" t="s">
        <v>2000</v>
      </c>
      <c r="B798" s="961"/>
      <c r="C798" s="964" t="s">
        <v>1156</v>
      </c>
      <c r="D798" s="946">
        <f>VLOOKUP(A798,'NRHM-RCH Flexible Pool, NDCPs'!A667:Q2376,16,0)</f>
        <v>0</v>
      </c>
      <c r="E798" s="946">
        <f>VLOOKUP(A798,'NRHM-RCH Flexible Pool, NDCPs'!A667:Q2376,17,0)</f>
        <v>0</v>
      </c>
      <c r="F798" s="946"/>
      <c r="G798" s="946"/>
      <c r="H798" s="946"/>
      <c r="I798" s="946"/>
      <c r="J798" s="1152">
        <f t="shared" si="239"/>
        <v>0</v>
      </c>
      <c r="K798" s="1152">
        <f t="shared" si="240"/>
        <v>0</v>
      </c>
    </row>
    <row r="799" spans="1:11" hidden="1" x14ac:dyDescent="0.3">
      <c r="A799" s="962" t="s">
        <v>2001</v>
      </c>
      <c r="B799" s="961"/>
      <c r="C799" s="964" t="s">
        <v>1417</v>
      </c>
      <c r="D799" s="946">
        <f>VLOOKUP(A799,'NRHM-RCH Flexible Pool, NDCPs'!A668:Q2377,16,0)</f>
        <v>0</v>
      </c>
      <c r="E799" s="946">
        <f>VLOOKUP(A799,'NRHM-RCH Flexible Pool, NDCPs'!A668:Q2377,17,0)</f>
        <v>0</v>
      </c>
      <c r="F799" s="946"/>
      <c r="G799" s="946"/>
      <c r="H799" s="946"/>
      <c r="I799" s="946"/>
      <c r="J799" s="1152">
        <f t="shared" si="239"/>
        <v>0</v>
      </c>
      <c r="K799" s="1152">
        <f t="shared" si="240"/>
        <v>0</v>
      </c>
    </row>
    <row r="800" spans="1:11" hidden="1" x14ac:dyDescent="0.3">
      <c r="A800" s="962" t="s">
        <v>2004</v>
      </c>
      <c r="B800" s="961"/>
      <c r="C800" s="964" t="s">
        <v>1158</v>
      </c>
      <c r="D800" s="946">
        <f>VLOOKUP(A800,'NRHM-RCH Flexible Pool, NDCPs'!A669:Q2378,16,0)</f>
        <v>0</v>
      </c>
      <c r="E800" s="946">
        <f>VLOOKUP(A800,'NRHM-RCH Flexible Pool, NDCPs'!A669:Q2378,17,0)</f>
        <v>0</v>
      </c>
      <c r="F800" s="946"/>
      <c r="G800" s="946"/>
      <c r="H800" s="946"/>
      <c r="I800" s="946"/>
      <c r="J800" s="1152">
        <f t="shared" si="239"/>
        <v>0</v>
      </c>
      <c r="K800" s="1152">
        <f t="shared" si="240"/>
        <v>0</v>
      </c>
    </row>
    <row r="801" spans="1:11" hidden="1" x14ac:dyDescent="0.3">
      <c r="A801" s="962" t="s">
        <v>2453</v>
      </c>
      <c r="B801" s="961"/>
      <c r="C801" s="964" t="s">
        <v>5183</v>
      </c>
      <c r="D801" s="946">
        <f>VLOOKUP(A801,'NRHM-RCH Flexible Pool, NDCPs'!A670:Q2379,16,0)</f>
        <v>0</v>
      </c>
      <c r="E801" s="946">
        <f>VLOOKUP(A801,'NRHM-RCH Flexible Pool, NDCPs'!A670:Q2379,17,0)</f>
        <v>0</v>
      </c>
      <c r="F801" s="946"/>
      <c r="G801" s="946"/>
      <c r="H801" s="946"/>
      <c r="I801" s="946"/>
      <c r="J801" s="1152">
        <f t="shared" si="239"/>
        <v>0</v>
      </c>
      <c r="K801" s="1152">
        <f t="shared" si="240"/>
        <v>0</v>
      </c>
    </row>
    <row r="802" spans="1:11" hidden="1" x14ac:dyDescent="0.3">
      <c r="A802" s="962" t="s">
        <v>2454</v>
      </c>
      <c r="B802" s="961"/>
      <c r="C802" s="964" t="s">
        <v>5184</v>
      </c>
      <c r="D802" s="946">
        <f>VLOOKUP(A802,'NRHM-RCH Flexible Pool, NDCPs'!A671:Q2380,16,0)</f>
        <v>0</v>
      </c>
      <c r="E802" s="946">
        <f>VLOOKUP(A802,'NRHM-RCH Flexible Pool, NDCPs'!A671:Q2380,17,0)</f>
        <v>0</v>
      </c>
      <c r="F802" s="946"/>
      <c r="G802" s="946"/>
      <c r="H802" s="946"/>
      <c r="I802" s="946"/>
      <c r="J802" s="1152">
        <f t="shared" si="239"/>
        <v>0</v>
      </c>
      <c r="K802" s="1152">
        <f t="shared" si="240"/>
        <v>0</v>
      </c>
    </row>
    <row r="803" spans="1:11" hidden="1" x14ac:dyDescent="0.3">
      <c r="A803" s="962" t="s">
        <v>2455</v>
      </c>
      <c r="B803" s="961"/>
      <c r="C803" s="964" t="s">
        <v>2459</v>
      </c>
      <c r="D803" s="946">
        <f>VLOOKUP(A803,'NRHM-RCH Flexible Pool, NDCPs'!A672:Q2381,16,0)</f>
        <v>0</v>
      </c>
      <c r="E803" s="946">
        <f>VLOOKUP(A803,'NRHM-RCH Flexible Pool, NDCPs'!A672:Q2381,17,0)</f>
        <v>0</v>
      </c>
      <c r="F803" s="946"/>
      <c r="G803" s="946"/>
      <c r="H803" s="946"/>
      <c r="I803" s="946"/>
      <c r="J803" s="1152">
        <f t="shared" si="239"/>
        <v>0</v>
      </c>
      <c r="K803" s="1152">
        <f t="shared" si="240"/>
        <v>0</v>
      </c>
    </row>
    <row r="804" spans="1:11" hidden="1" x14ac:dyDescent="0.3">
      <c r="A804" s="962" t="s">
        <v>1994</v>
      </c>
      <c r="B804" s="961"/>
      <c r="C804" s="964" t="s">
        <v>1152</v>
      </c>
      <c r="D804" s="946">
        <f>VLOOKUP(A804,'NRHM-RCH Flexible Pool, NDCPs'!A673:Q2382,16,0)</f>
        <v>0</v>
      </c>
      <c r="E804" s="946">
        <f>VLOOKUP(A804,'NRHM-RCH Flexible Pool, NDCPs'!A673:Q2382,17,0)</f>
        <v>0</v>
      </c>
      <c r="F804" s="946"/>
      <c r="G804" s="946"/>
      <c r="H804" s="946"/>
      <c r="I804" s="946"/>
      <c r="J804" s="1152">
        <f t="shared" si="239"/>
        <v>0</v>
      </c>
      <c r="K804" s="1152">
        <f t="shared" si="240"/>
        <v>0</v>
      </c>
    </row>
    <row r="805" spans="1:11" hidden="1" x14ac:dyDescent="0.3">
      <c r="A805" s="962" t="s">
        <v>2683</v>
      </c>
      <c r="B805" s="972" t="s">
        <v>3093</v>
      </c>
      <c r="C805" s="964" t="s">
        <v>334</v>
      </c>
      <c r="D805" s="946">
        <f>VLOOKUP(A805,'NRHM-RCH Flexible Pool, NDCPs'!A674:Q2383,16,0)</f>
        <v>0</v>
      </c>
      <c r="E805" s="946">
        <f>VLOOKUP(A805,'NRHM-RCH Flexible Pool, NDCPs'!A674:Q2383,17,0)</f>
        <v>0</v>
      </c>
      <c r="F805" s="946"/>
      <c r="G805" s="946"/>
      <c r="H805" s="946">
        <f>VLOOKUP(B805,NUHM!A22:P261,15,0)</f>
        <v>0</v>
      </c>
      <c r="I805" s="946">
        <f>VLOOKUP(B805,NUHM!A22:P261,16,0)</f>
        <v>0</v>
      </c>
      <c r="J805" s="1152">
        <f t="shared" si="239"/>
        <v>0</v>
      </c>
      <c r="K805" s="1152">
        <f t="shared" si="240"/>
        <v>0</v>
      </c>
    </row>
    <row r="806" spans="1:11" hidden="1" x14ac:dyDescent="0.3">
      <c r="A806" s="962" t="s">
        <v>2684</v>
      </c>
      <c r="B806" s="961"/>
      <c r="C806" s="945" t="s">
        <v>1160</v>
      </c>
      <c r="D806" s="946">
        <f t="shared" ref="D806:K806" si="241">SUM(D807:D811)</f>
        <v>0</v>
      </c>
      <c r="E806" s="946">
        <f t="shared" si="241"/>
        <v>0</v>
      </c>
      <c r="F806" s="946">
        <f t="shared" si="241"/>
        <v>0</v>
      </c>
      <c r="G806" s="946">
        <f t="shared" si="241"/>
        <v>0</v>
      </c>
      <c r="H806" s="946">
        <f t="shared" si="241"/>
        <v>0</v>
      </c>
      <c r="I806" s="946">
        <f t="shared" si="241"/>
        <v>0</v>
      </c>
      <c r="J806" s="1151">
        <f t="shared" si="241"/>
        <v>0</v>
      </c>
      <c r="K806" s="1151">
        <f t="shared" si="241"/>
        <v>0</v>
      </c>
    </row>
    <row r="807" spans="1:11" hidden="1" x14ac:dyDescent="0.3">
      <c r="A807" s="962" t="s">
        <v>2005</v>
      </c>
      <c r="B807" s="961"/>
      <c r="C807" s="964" t="s">
        <v>3590</v>
      </c>
      <c r="D807" s="946">
        <f>VLOOKUP(A807,'NRHM-RCH Flexible Pool, NDCPs'!A676:Q2385,16,0)</f>
        <v>0</v>
      </c>
      <c r="E807" s="946">
        <f>VLOOKUP(A807,'NRHM-RCH Flexible Pool, NDCPs'!A676:Q2385,17,0)</f>
        <v>0</v>
      </c>
      <c r="F807" s="946"/>
      <c r="G807" s="946"/>
      <c r="H807" s="946"/>
      <c r="I807" s="946"/>
      <c r="J807" s="1152">
        <f t="shared" ref="J807:K811" si="242">+D807+F807+H807</f>
        <v>0</v>
      </c>
      <c r="K807" s="1152">
        <f t="shared" si="242"/>
        <v>0</v>
      </c>
    </row>
    <row r="808" spans="1:11" hidden="1" x14ac:dyDescent="0.3">
      <c r="A808" s="962" t="s">
        <v>2006</v>
      </c>
      <c r="B808" s="961"/>
      <c r="C808" s="964" t="s">
        <v>1143</v>
      </c>
      <c r="D808" s="946">
        <f>VLOOKUP(A808,'NRHM-RCH Flexible Pool, NDCPs'!A677:Q2386,16,0)</f>
        <v>0</v>
      </c>
      <c r="E808" s="946">
        <f>VLOOKUP(A808,'NRHM-RCH Flexible Pool, NDCPs'!A677:Q2386,17,0)</f>
        <v>0</v>
      </c>
      <c r="F808" s="946"/>
      <c r="G808" s="946"/>
      <c r="H808" s="946"/>
      <c r="I808" s="946"/>
      <c r="J808" s="1152">
        <f t="shared" si="242"/>
        <v>0</v>
      </c>
      <c r="K808" s="1152">
        <f t="shared" si="242"/>
        <v>0</v>
      </c>
    </row>
    <row r="809" spans="1:11" hidden="1" x14ac:dyDescent="0.3">
      <c r="A809" s="962" t="s">
        <v>2007</v>
      </c>
      <c r="B809" s="961"/>
      <c r="C809" s="964" t="s">
        <v>1161</v>
      </c>
      <c r="D809" s="946">
        <f>VLOOKUP(A809,'NRHM-RCH Flexible Pool, NDCPs'!A678:Q2387,16,0)</f>
        <v>0</v>
      </c>
      <c r="E809" s="946">
        <f>VLOOKUP(A809,'NRHM-RCH Flexible Pool, NDCPs'!A678:Q2387,17,0)</f>
        <v>0</v>
      </c>
      <c r="F809" s="946"/>
      <c r="G809" s="946"/>
      <c r="H809" s="946"/>
      <c r="I809" s="946"/>
      <c r="J809" s="1152">
        <f t="shared" si="242"/>
        <v>0</v>
      </c>
      <c r="K809" s="1152">
        <f t="shared" si="242"/>
        <v>0</v>
      </c>
    </row>
    <row r="810" spans="1:11" hidden="1" x14ac:dyDescent="0.3">
      <c r="A810" s="962" t="s">
        <v>2008</v>
      </c>
      <c r="B810" s="961"/>
      <c r="C810" s="964" t="s">
        <v>1162</v>
      </c>
      <c r="D810" s="946">
        <f>VLOOKUP(A810,'NRHM-RCH Flexible Pool, NDCPs'!A679:Q2388,16,0)</f>
        <v>0</v>
      </c>
      <c r="E810" s="946">
        <f>VLOOKUP(A810,'NRHM-RCH Flexible Pool, NDCPs'!A679:Q2388,17,0)</f>
        <v>0</v>
      </c>
      <c r="F810" s="946"/>
      <c r="G810" s="946"/>
      <c r="H810" s="946"/>
      <c r="I810" s="946"/>
      <c r="J810" s="1152">
        <f t="shared" si="242"/>
        <v>0</v>
      </c>
      <c r="K810" s="1152">
        <f t="shared" si="242"/>
        <v>0</v>
      </c>
    </row>
    <row r="811" spans="1:11" hidden="1" x14ac:dyDescent="0.3">
      <c r="A811" s="962" t="s">
        <v>2009</v>
      </c>
      <c r="B811" s="961"/>
      <c r="C811" s="964" t="s">
        <v>161</v>
      </c>
      <c r="D811" s="946">
        <f>VLOOKUP(A811,'NRHM-RCH Flexible Pool, NDCPs'!A680:Q2389,16,0)</f>
        <v>0</v>
      </c>
      <c r="E811" s="946">
        <f>VLOOKUP(A811,'NRHM-RCH Flexible Pool, NDCPs'!A680:Q2389,17,0)</f>
        <v>0</v>
      </c>
      <c r="F811" s="946"/>
      <c r="G811" s="946"/>
      <c r="H811" s="946"/>
      <c r="I811" s="946"/>
      <c r="J811" s="1152">
        <f t="shared" si="242"/>
        <v>0</v>
      </c>
      <c r="K811" s="1152">
        <f t="shared" si="242"/>
        <v>0</v>
      </c>
    </row>
    <row r="812" spans="1:11" hidden="1" x14ac:dyDescent="0.3">
      <c r="A812" s="962" t="s">
        <v>2685</v>
      </c>
      <c r="B812" s="961"/>
      <c r="C812" s="945" t="s">
        <v>1438</v>
      </c>
      <c r="D812" s="946">
        <f t="shared" ref="D812:K812" si="243">SUM(D813:D824)+D827</f>
        <v>0</v>
      </c>
      <c r="E812" s="946">
        <f t="shared" si="243"/>
        <v>0</v>
      </c>
      <c r="F812" s="946">
        <f t="shared" si="243"/>
        <v>0</v>
      </c>
      <c r="G812" s="946">
        <f t="shared" si="243"/>
        <v>0</v>
      </c>
      <c r="H812" s="946">
        <f t="shared" si="243"/>
        <v>0</v>
      </c>
      <c r="I812" s="946">
        <f t="shared" si="243"/>
        <v>0</v>
      </c>
      <c r="J812" s="1151">
        <f t="shared" si="243"/>
        <v>0</v>
      </c>
      <c r="K812" s="1151">
        <f t="shared" si="243"/>
        <v>0</v>
      </c>
    </row>
    <row r="813" spans="1:11" hidden="1" x14ac:dyDescent="0.3">
      <c r="A813" s="962" t="s">
        <v>2010</v>
      </c>
      <c r="B813" s="961"/>
      <c r="C813" s="964" t="s">
        <v>1163</v>
      </c>
      <c r="D813" s="946">
        <f>VLOOKUP(A813,'NRHM-RCH Flexible Pool, NDCPs'!A682:Q2391,16,0)</f>
        <v>0</v>
      </c>
      <c r="E813" s="946">
        <f>VLOOKUP(A813,'NRHM-RCH Flexible Pool, NDCPs'!A682:Q2391,17,0)</f>
        <v>0</v>
      </c>
      <c r="F813" s="946"/>
      <c r="G813" s="946"/>
      <c r="H813" s="946"/>
      <c r="I813" s="946"/>
      <c r="J813" s="1152">
        <f t="shared" ref="J813:J823" si="244">+D813+F813+H813</f>
        <v>0</v>
      </c>
      <c r="K813" s="1152">
        <f t="shared" ref="K813:K823" si="245">+E813+G813+I813</f>
        <v>0</v>
      </c>
    </row>
    <row r="814" spans="1:11" hidden="1" x14ac:dyDescent="0.3">
      <c r="A814" s="962" t="s">
        <v>2011</v>
      </c>
      <c r="B814" s="961"/>
      <c r="C814" s="964" t="s">
        <v>1418</v>
      </c>
      <c r="D814" s="946">
        <f>VLOOKUP(A814,'NRHM-RCH Flexible Pool, NDCPs'!A683:Q2392,16,0)</f>
        <v>0</v>
      </c>
      <c r="E814" s="946">
        <f>VLOOKUP(A814,'NRHM-RCH Flexible Pool, NDCPs'!A683:Q2392,17,0)</f>
        <v>0</v>
      </c>
      <c r="F814" s="946"/>
      <c r="G814" s="946"/>
      <c r="H814" s="946"/>
      <c r="I814" s="946"/>
      <c r="J814" s="1152">
        <f t="shared" si="244"/>
        <v>0</v>
      </c>
      <c r="K814" s="1152">
        <f t="shared" si="245"/>
        <v>0</v>
      </c>
    </row>
    <row r="815" spans="1:11" hidden="1" x14ac:dyDescent="0.3">
      <c r="A815" s="962" t="s">
        <v>2012</v>
      </c>
      <c r="B815" s="961"/>
      <c r="C815" s="964" t="s">
        <v>1419</v>
      </c>
      <c r="D815" s="946">
        <f>VLOOKUP(A815,'NRHM-RCH Flexible Pool, NDCPs'!A684:Q2393,16,0)</f>
        <v>0</v>
      </c>
      <c r="E815" s="946">
        <f>VLOOKUP(A815,'NRHM-RCH Flexible Pool, NDCPs'!A684:Q2393,17,0)</f>
        <v>0</v>
      </c>
      <c r="F815" s="946"/>
      <c r="G815" s="946"/>
      <c r="H815" s="946"/>
      <c r="I815" s="946"/>
      <c r="J815" s="1152">
        <f t="shared" si="244"/>
        <v>0</v>
      </c>
      <c r="K815" s="1152">
        <f t="shared" si="245"/>
        <v>0</v>
      </c>
    </row>
    <row r="816" spans="1:11" hidden="1" x14ac:dyDescent="0.3">
      <c r="A816" s="962" t="s">
        <v>2013</v>
      </c>
      <c r="B816" s="972" t="s">
        <v>3113</v>
      </c>
      <c r="C816" s="964" t="s">
        <v>3591</v>
      </c>
      <c r="D816" s="946">
        <f>VLOOKUP(A816,'NRHM-RCH Flexible Pool, NDCPs'!A685:Q2394,16,0)</f>
        <v>0</v>
      </c>
      <c r="E816" s="946">
        <f>VLOOKUP(A816,'NRHM-RCH Flexible Pool, NDCPs'!A685:Q2394,17,0)</f>
        <v>0</v>
      </c>
      <c r="F816" s="946"/>
      <c r="G816" s="946"/>
      <c r="H816" s="946">
        <f>VLOOKUP(B816,NUHM!A33:P272,15,0)</f>
        <v>0</v>
      </c>
      <c r="I816" s="946">
        <f>VLOOKUP(B816,NUHM!A33:P272,16,0)</f>
        <v>0</v>
      </c>
      <c r="J816" s="1152">
        <f t="shared" si="244"/>
        <v>0</v>
      </c>
      <c r="K816" s="1152">
        <f t="shared" si="245"/>
        <v>0</v>
      </c>
    </row>
    <row r="817" spans="1:11" hidden="1" x14ac:dyDescent="0.3">
      <c r="A817" s="962" t="s">
        <v>2014</v>
      </c>
      <c r="B817" s="963"/>
      <c r="C817" s="964" t="s">
        <v>1164</v>
      </c>
      <c r="D817" s="946">
        <f>VLOOKUP(A817,'NRHM-RCH Flexible Pool, NDCPs'!A686:Q2395,16,0)</f>
        <v>0</v>
      </c>
      <c r="E817" s="946">
        <f>VLOOKUP(A817,'NRHM-RCH Flexible Pool, NDCPs'!A686:Q2395,17,0)</f>
        <v>0</v>
      </c>
      <c r="F817" s="946"/>
      <c r="G817" s="946"/>
      <c r="H817" s="946"/>
      <c r="I817" s="946"/>
      <c r="J817" s="1152">
        <f t="shared" si="244"/>
        <v>0</v>
      </c>
      <c r="K817" s="1152">
        <f t="shared" si="245"/>
        <v>0</v>
      </c>
    </row>
    <row r="818" spans="1:11" hidden="1" x14ac:dyDescent="0.3">
      <c r="A818" s="962" t="s">
        <v>2015</v>
      </c>
      <c r="B818" s="961"/>
      <c r="C818" s="964" t="s">
        <v>1165</v>
      </c>
      <c r="D818" s="946">
        <f>VLOOKUP(A818,'NRHM-RCH Flexible Pool, NDCPs'!A687:Q2396,16,0)</f>
        <v>0</v>
      </c>
      <c r="E818" s="946">
        <f>VLOOKUP(A818,'NRHM-RCH Flexible Pool, NDCPs'!A687:Q2396,17,0)</f>
        <v>0</v>
      </c>
      <c r="F818" s="946"/>
      <c r="G818" s="946"/>
      <c r="H818" s="946"/>
      <c r="I818" s="946"/>
      <c r="J818" s="1152">
        <f t="shared" si="244"/>
        <v>0</v>
      </c>
      <c r="K818" s="1152">
        <f t="shared" si="245"/>
        <v>0</v>
      </c>
    </row>
    <row r="819" spans="1:11" hidden="1" x14ac:dyDescent="0.3">
      <c r="A819" s="962" t="s">
        <v>2016</v>
      </c>
      <c r="B819" s="961"/>
      <c r="C819" s="964" t="s">
        <v>1166</v>
      </c>
      <c r="D819" s="946">
        <f>VLOOKUP(A819,'NRHM-RCH Flexible Pool, NDCPs'!A688:Q2397,16,0)</f>
        <v>0</v>
      </c>
      <c r="E819" s="946">
        <f>VLOOKUP(A819,'NRHM-RCH Flexible Pool, NDCPs'!A688:Q2397,17,0)</f>
        <v>0</v>
      </c>
      <c r="F819" s="946"/>
      <c r="G819" s="946"/>
      <c r="H819" s="946"/>
      <c r="I819" s="946"/>
      <c r="J819" s="1152">
        <f t="shared" si="244"/>
        <v>0</v>
      </c>
      <c r="K819" s="1152">
        <f t="shared" si="245"/>
        <v>0</v>
      </c>
    </row>
    <row r="820" spans="1:11" hidden="1" x14ac:dyDescent="0.3">
      <c r="A820" s="962" t="s">
        <v>2017</v>
      </c>
      <c r="B820" s="961"/>
      <c r="C820" s="964" t="s">
        <v>1167</v>
      </c>
      <c r="D820" s="946">
        <f>VLOOKUP(A820,'NRHM-RCH Flexible Pool, NDCPs'!A689:Q2398,16,0)</f>
        <v>0</v>
      </c>
      <c r="E820" s="946">
        <f>VLOOKUP(A820,'NRHM-RCH Flexible Pool, NDCPs'!A689:Q2398,17,0)</f>
        <v>0</v>
      </c>
      <c r="F820" s="946"/>
      <c r="G820" s="946"/>
      <c r="H820" s="946"/>
      <c r="I820" s="946"/>
      <c r="J820" s="1152">
        <f t="shared" si="244"/>
        <v>0</v>
      </c>
      <c r="K820" s="1152">
        <f t="shared" si="245"/>
        <v>0</v>
      </c>
    </row>
    <row r="821" spans="1:11" hidden="1" x14ac:dyDescent="0.3">
      <c r="A821" s="962" t="s">
        <v>2018</v>
      </c>
      <c r="B821" s="961"/>
      <c r="C821" s="964" t="s">
        <v>1168</v>
      </c>
      <c r="D821" s="946">
        <f>VLOOKUP(A821,'NRHM-RCH Flexible Pool, NDCPs'!A690:Q2399,16,0)</f>
        <v>0</v>
      </c>
      <c r="E821" s="946">
        <f>VLOOKUP(A821,'NRHM-RCH Flexible Pool, NDCPs'!A690:Q2399,17,0)</f>
        <v>0</v>
      </c>
      <c r="F821" s="946"/>
      <c r="G821" s="946"/>
      <c r="H821" s="946"/>
      <c r="I821" s="946"/>
      <c r="J821" s="1152">
        <f t="shared" si="244"/>
        <v>0</v>
      </c>
      <c r="K821" s="1152">
        <f t="shared" si="245"/>
        <v>0</v>
      </c>
    </row>
    <row r="822" spans="1:11" hidden="1" x14ac:dyDescent="0.3">
      <c r="A822" s="962" t="s">
        <v>2019</v>
      </c>
      <c r="B822" s="961"/>
      <c r="C822" s="964" t="s">
        <v>1169</v>
      </c>
      <c r="D822" s="946">
        <f>VLOOKUP(A822,'NRHM-RCH Flexible Pool, NDCPs'!A691:Q2400,16,0)</f>
        <v>0</v>
      </c>
      <c r="E822" s="946">
        <f>VLOOKUP(A822,'NRHM-RCH Flexible Pool, NDCPs'!A691:Q2400,17,0)</f>
        <v>0</v>
      </c>
      <c r="F822" s="946"/>
      <c r="G822" s="946"/>
      <c r="H822" s="946"/>
      <c r="I822" s="946"/>
      <c r="J822" s="1152">
        <f t="shared" si="244"/>
        <v>0</v>
      </c>
      <c r="K822" s="1152">
        <f t="shared" si="245"/>
        <v>0</v>
      </c>
    </row>
    <row r="823" spans="1:11" hidden="1" x14ac:dyDescent="0.3">
      <c r="A823" s="962" t="s">
        <v>2020</v>
      </c>
      <c r="B823" s="961"/>
      <c r="C823" s="964" t="s">
        <v>1170</v>
      </c>
      <c r="D823" s="946">
        <f>VLOOKUP(A823,'NRHM-RCH Flexible Pool, NDCPs'!A692:Q2401,16,0)</f>
        <v>0</v>
      </c>
      <c r="E823" s="946">
        <f>VLOOKUP(A823,'NRHM-RCH Flexible Pool, NDCPs'!A692:Q2401,17,0)</f>
        <v>0</v>
      </c>
      <c r="F823" s="946"/>
      <c r="G823" s="946"/>
      <c r="H823" s="946"/>
      <c r="I823" s="946"/>
      <c r="J823" s="1152">
        <f t="shared" si="244"/>
        <v>0</v>
      </c>
      <c r="K823" s="1152">
        <f t="shared" si="245"/>
        <v>0</v>
      </c>
    </row>
    <row r="824" spans="1:11" hidden="1" x14ac:dyDescent="0.3">
      <c r="A824" s="962" t="s">
        <v>2686</v>
      </c>
      <c r="B824" s="961"/>
      <c r="C824" s="964" t="s">
        <v>1172</v>
      </c>
      <c r="D824" s="946">
        <f t="shared" ref="D824:K824" si="246">SUM(D825:D826)</f>
        <v>0</v>
      </c>
      <c r="E824" s="946">
        <f t="shared" si="246"/>
        <v>0</v>
      </c>
      <c r="F824" s="946">
        <f t="shared" si="246"/>
        <v>0</v>
      </c>
      <c r="G824" s="946">
        <f t="shared" si="246"/>
        <v>0</v>
      </c>
      <c r="H824" s="946">
        <f t="shared" si="246"/>
        <v>0</v>
      </c>
      <c r="I824" s="946">
        <f t="shared" si="246"/>
        <v>0</v>
      </c>
      <c r="J824" s="1151">
        <f t="shared" si="246"/>
        <v>0</v>
      </c>
      <c r="K824" s="1151">
        <f t="shared" si="246"/>
        <v>0</v>
      </c>
    </row>
    <row r="825" spans="1:11" hidden="1" x14ac:dyDescent="0.3">
      <c r="A825" s="976" t="s">
        <v>4742</v>
      </c>
      <c r="B825" s="961"/>
      <c r="C825" s="964" t="s">
        <v>496</v>
      </c>
      <c r="D825" s="946">
        <f>VLOOKUP(A825,'NRHM-RCH Flexible Pool, NDCPs'!A694:Q2403,16,0)</f>
        <v>0</v>
      </c>
      <c r="E825" s="946">
        <f>VLOOKUP(A825,'NRHM-RCH Flexible Pool, NDCPs'!A694:Q2403,17,0)</f>
        <v>0</v>
      </c>
      <c r="F825" s="946"/>
      <c r="G825" s="946"/>
      <c r="H825" s="946"/>
      <c r="I825" s="946"/>
      <c r="J825" s="1152">
        <f t="shared" ref="J825:K827" si="247">+D825+F825+H825</f>
        <v>0</v>
      </c>
      <c r="K825" s="1152">
        <f t="shared" si="247"/>
        <v>0</v>
      </c>
    </row>
    <row r="826" spans="1:11" hidden="1" x14ac:dyDescent="0.3">
      <c r="A826" s="976" t="s">
        <v>4743</v>
      </c>
      <c r="B826" s="961"/>
      <c r="C826" s="964" t="s">
        <v>1173</v>
      </c>
      <c r="D826" s="946">
        <f>VLOOKUP(A826,'NRHM-RCH Flexible Pool, NDCPs'!A695:Q2404,16,0)</f>
        <v>0</v>
      </c>
      <c r="E826" s="946">
        <f>VLOOKUP(A826,'NRHM-RCH Flexible Pool, NDCPs'!A695:Q2404,17,0)</f>
        <v>0</v>
      </c>
      <c r="F826" s="946"/>
      <c r="G826" s="946"/>
      <c r="H826" s="946"/>
      <c r="I826" s="946"/>
      <c r="J826" s="1152">
        <f t="shared" si="247"/>
        <v>0</v>
      </c>
      <c r="K826" s="1152">
        <f t="shared" si="247"/>
        <v>0</v>
      </c>
    </row>
    <row r="827" spans="1:11" hidden="1" x14ac:dyDescent="0.3">
      <c r="A827" s="976" t="s">
        <v>2022</v>
      </c>
      <c r="B827" s="972" t="s">
        <v>3117</v>
      </c>
      <c r="C827" s="964" t="s">
        <v>161</v>
      </c>
      <c r="D827" s="946">
        <f>VLOOKUP(A827,'NRHM-RCH Flexible Pool, NDCPs'!A696:Q2405,16,0)</f>
        <v>0</v>
      </c>
      <c r="E827" s="946">
        <f>VLOOKUP(A827,'NRHM-RCH Flexible Pool, NDCPs'!A696:Q2405,17,0)</f>
        <v>0</v>
      </c>
      <c r="F827" s="1002"/>
      <c r="G827" s="1002"/>
      <c r="H827" s="946">
        <f>VLOOKUP(B827,NUHM!A44:P283,15,0)</f>
        <v>0</v>
      </c>
      <c r="I827" s="946">
        <f>VLOOKUP(B827,NUHM!A44:P283,16,0)</f>
        <v>0</v>
      </c>
      <c r="J827" s="1152">
        <f t="shared" si="247"/>
        <v>0</v>
      </c>
      <c r="K827" s="1152">
        <f t="shared" si="247"/>
        <v>0</v>
      </c>
    </row>
    <row r="828" spans="1:11" hidden="1" x14ac:dyDescent="0.3">
      <c r="A828" s="962" t="s">
        <v>2023</v>
      </c>
      <c r="B828" s="961"/>
      <c r="C828" s="945" t="s">
        <v>2687</v>
      </c>
      <c r="D828" s="1002">
        <f t="shared" ref="D828:K828" si="248">SUM(D829:D835)</f>
        <v>0</v>
      </c>
      <c r="E828" s="1002">
        <f t="shared" si="248"/>
        <v>0</v>
      </c>
      <c r="F828" s="1002">
        <f t="shared" si="248"/>
        <v>0</v>
      </c>
      <c r="G828" s="1002">
        <f t="shared" si="248"/>
        <v>0</v>
      </c>
      <c r="H828" s="1002">
        <f t="shared" si="248"/>
        <v>0</v>
      </c>
      <c r="I828" s="1002">
        <f t="shared" si="248"/>
        <v>0</v>
      </c>
      <c r="J828" s="1154">
        <f t="shared" si="248"/>
        <v>0</v>
      </c>
      <c r="K828" s="1154">
        <f t="shared" si="248"/>
        <v>0</v>
      </c>
    </row>
    <row r="829" spans="1:11" hidden="1" x14ac:dyDescent="0.3">
      <c r="A829" s="962" t="s">
        <v>1997</v>
      </c>
      <c r="B829" s="961"/>
      <c r="C829" s="964" t="s">
        <v>3592</v>
      </c>
      <c r="D829" s="946">
        <f>VLOOKUP(A829,'NRHM-RCH Flexible Pool, NDCPs'!A698:Q2407,16,0)</f>
        <v>0</v>
      </c>
      <c r="E829" s="946">
        <f>VLOOKUP(A829,'NRHM-RCH Flexible Pool, NDCPs'!A698:Q2407,17,0)</f>
        <v>0</v>
      </c>
      <c r="F829" s="1002"/>
      <c r="G829" s="1002"/>
      <c r="H829" s="1002"/>
      <c r="I829" s="1002"/>
      <c r="J829" s="1152">
        <f t="shared" ref="J829:J837" si="249">+D829+F829+H829</f>
        <v>0</v>
      </c>
      <c r="K829" s="1152">
        <f t="shared" ref="K829:K837" si="250">+E829+G829+I829</f>
        <v>0</v>
      </c>
    </row>
    <row r="830" spans="1:11" hidden="1" x14ac:dyDescent="0.3">
      <c r="A830" s="962" t="s">
        <v>2021</v>
      </c>
      <c r="B830" s="961"/>
      <c r="C830" s="964" t="s">
        <v>3593</v>
      </c>
      <c r="D830" s="946">
        <f>VLOOKUP(A830,'NRHM-RCH Flexible Pool, NDCPs'!A699:Q2408,16,0)</f>
        <v>0</v>
      </c>
      <c r="E830" s="946">
        <f>VLOOKUP(A830,'NRHM-RCH Flexible Pool, NDCPs'!A699:Q2408,17,0)</f>
        <v>0</v>
      </c>
      <c r="F830" s="946"/>
      <c r="G830" s="946"/>
      <c r="H830" s="946"/>
      <c r="I830" s="946"/>
      <c r="J830" s="1152">
        <f t="shared" si="249"/>
        <v>0</v>
      </c>
      <c r="K830" s="1152">
        <f t="shared" si="250"/>
        <v>0</v>
      </c>
    </row>
    <row r="831" spans="1:11" hidden="1" x14ac:dyDescent="0.3">
      <c r="A831" s="962" t="s">
        <v>2688</v>
      </c>
      <c r="B831" s="961"/>
      <c r="C831" s="964" t="s">
        <v>2689</v>
      </c>
      <c r="D831" s="946">
        <f>VLOOKUP(A831,'NRHM-RCH Flexible Pool, NDCPs'!A700:Q2409,16,0)</f>
        <v>0</v>
      </c>
      <c r="E831" s="946">
        <f>VLOOKUP(A831,'NRHM-RCH Flexible Pool, NDCPs'!A700:Q2409,17,0)</f>
        <v>0</v>
      </c>
      <c r="F831" s="946"/>
      <c r="G831" s="946"/>
      <c r="H831" s="946"/>
      <c r="I831" s="946"/>
      <c r="J831" s="1152">
        <f t="shared" si="249"/>
        <v>0</v>
      </c>
      <c r="K831" s="1152">
        <f t="shared" si="250"/>
        <v>0</v>
      </c>
    </row>
    <row r="832" spans="1:11" hidden="1" x14ac:dyDescent="0.3">
      <c r="A832" s="962" t="s">
        <v>2690</v>
      </c>
      <c r="B832" s="961"/>
      <c r="C832" s="964" t="s">
        <v>2691</v>
      </c>
      <c r="D832" s="946">
        <f>VLOOKUP(A832,'NRHM-RCH Flexible Pool, NDCPs'!A701:Q2410,16,0)</f>
        <v>0</v>
      </c>
      <c r="E832" s="946">
        <f>VLOOKUP(A832,'NRHM-RCH Flexible Pool, NDCPs'!A701:Q2410,17,0)</f>
        <v>0</v>
      </c>
      <c r="F832" s="946"/>
      <c r="G832" s="946"/>
      <c r="H832" s="946"/>
      <c r="I832" s="946"/>
      <c r="J832" s="1152">
        <f t="shared" si="249"/>
        <v>0</v>
      </c>
      <c r="K832" s="1152">
        <f t="shared" si="250"/>
        <v>0</v>
      </c>
    </row>
    <row r="833" spans="1:11" hidden="1" x14ac:dyDescent="0.3">
      <c r="A833" s="962" t="s">
        <v>2692</v>
      </c>
      <c r="B833" s="961"/>
      <c r="C833" s="964" t="s">
        <v>2693</v>
      </c>
      <c r="D833" s="946">
        <f>VLOOKUP(A833,'NRHM-RCH Flexible Pool, NDCPs'!A702:Q2411,16,0)</f>
        <v>0</v>
      </c>
      <c r="E833" s="946">
        <f>VLOOKUP(A833,'NRHM-RCH Flexible Pool, NDCPs'!A702:Q2411,17,0)</f>
        <v>0</v>
      </c>
      <c r="F833" s="946"/>
      <c r="G833" s="946"/>
      <c r="H833" s="946"/>
      <c r="I833" s="946"/>
      <c r="J833" s="1152">
        <f t="shared" si="249"/>
        <v>0</v>
      </c>
      <c r="K833" s="1152">
        <f t="shared" si="250"/>
        <v>0</v>
      </c>
    </row>
    <row r="834" spans="1:11" hidden="1" x14ac:dyDescent="0.3">
      <c r="A834" s="962" t="s">
        <v>2694</v>
      </c>
      <c r="B834" s="972" t="s">
        <v>3116</v>
      </c>
      <c r="C834" s="964" t="s">
        <v>2695</v>
      </c>
      <c r="D834" s="946">
        <f>VLOOKUP(A834,'NRHM-RCH Flexible Pool, NDCPs'!A703:Q2412,16,0)</f>
        <v>0</v>
      </c>
      <c r="E834" s="946">
        <f>VLOOKUP(A834,'NRHM-RCH Flexible Pool, NDCPs'!A703:Q2412,17,0)</f>
        <v>0</v>
      </c>
      <c r="F834" s="946"/>
      <c r="G834" s="946"/>
      <c r="H834" s="946">
        <f>VLOOKUP(B834,NUHM!A51:P290,15,0)</f>
        <v>0</v>
      </c>
      <c r="I834" s="946">
        <f>VLOOKUP(B834,NUHM!A51:P290,16,0)</f>
        <v>0</v>
      </c>
      <c r="J834" s="1152">
        <f t="shared" si="249"/>
        <v>0</v>
      </c>
      <c r="K834" s="1152">
        <f t="shared" si="250"/>
        <v>0</v>
      </c>
    </row>
    <row r="835" spans="1:11" ht="30" hidden="1" x14ac:dyDescent="0.3">
      <c r="A835" s="962" t="s">
        <v>2696</v>
      </c>
      <c r="B835" s="961"/>
      <c r="C835" s="964" t="s">
        <v>2697</v>
      </c>
      <c r="D835" s="946">
        <f>VLOOKUP(A835,'NRHM-RCH Flexible Pool, NDCPs'!A704:Q2413,16,0)</f>
        <v>0</v>
      </c>
      <c r="E835" s="946">
        <f>VLOOKUP(A835,'NRHM-RCH Flexible Pool, NDCPs'!A704:Q2413,17,0)</f>
        <v>0</v>
      </c>
      <c r="F835" s="946"/>
      <c r="G835" s="946"/>
      <c r="H835" s="946"/>
      <c r="I835" s="946"/>
      <c r="J835" s="1152">
        <f t="shared" si="249"/>
        <v>0</v>
      </c>
      <c r="K835" s="1152">
        <f t="shared" si="250"/>
        <v>0</v>
      </c>
    </row>
    <row r="836" spans="1:11" s="1114" customFormat="1" x14ac:dyDescent="0.3">
      <c r="A836" s="1131">
        <v>8.1999999999999993</v>
      </c>
      <c r="B836" s="1137" t="s">
        <v>3118</v>
      </c>
      <c r="C836" s="1112" t="s">
        <v>5185</v>
      </c>
      <c r="D836" s="1113">
        <f>VLOOKUP(A836,'NRHM-RCH Flexible Pool, NDCPs'!A705:Q2414,16,0)</f>
        <v>0</v>
      </c>
      <c r="E836" s="1113">
        <f>VLOOKUP(A836,'NRHM-RCH Flexible Pool, NDCPs'!A705:Q2414,17,0)</f>
        <v>0</v>
      </c>
      <c r="F836" s="1113"/>
      <c r="G836" s="1113"/>
      <c r="H836" s="1113">
        <f>VLOOKUP(B836,NUHM!A53:P292,15,0)</f>
        <v>0</v>
      </c>
      <c r="I836" s="1113">
        <f>VLOOKUP(B836,NUHM!A53:P292,16,0)</f>
        <v>0</v>
      </c>
      <c r="J836" s="1113">
        <f t="shared" si="249"/>
        <v>0</v>
      </c>
      <c r="K836" s="1113">
        <f t="shared" si="250"/>
        <v>0</v>
      </c>
    </row>
    <row r="837" spans="1:11" s="1114" customFormat="1" ht="30" x14ac:dyDescent="0.3">
      <c r="A837" s="1131">
        <v>8.3000000000000007</v>
      </c>
      <c r="B837" s="1137" t="s">
        <v>3119</v>
      </c>
      <c r="C837" s="1112" t="s">
        <v>1441</v>
      </c>
      <c r="D837" s="1113">
        <f>VLOOKUP(A837,'NRHM-RCH Flexible Pool, NDCPs'!A706:Q2415,16,0)</f>
        <v>0</v>
      </c>
      <c r="E837" s="1113">
        <f>VLOOKUP(A837,'NRHM-RCH Flexible Pool, NDCPs'!A706:Q2415,17,0)</f>
        <v>0</v>
      </c>
      <c r="F837" s="1113"/>
      <c r="G837" s="1113"/>
      <c r="H837" s="1113">
        <f>VLOOKUP(B837,NUHM!A54:P293,15,0)</f>
        <v>0</v>
      </c>
      <c r="I837" s="1113">
        <f>VLOOKUP(B837,NUHM!A54:P293,16,0)</f>
        <v>0</v>
      </c>
      <c r="J837" s="1113">
        <f t="shared" si="249"/>
        <v>0</v>
      </c>
      <c r="K837" s="1113">
        <f t="shared" si="250"/>
        <v>0</v>
      </c>
    </row>
    <row r="838" spans="1:11" s="1114" customFormat="1" x14ac:dyDescent="0.3">
      <c r="A838" s="1131">
        <v>8.4</v>
      </c>
      <c r="B838" s="1137" t="s">
        <v>3120</v>
      </c>
      <c r="C838" s="1112" t="s">
        <v>3199</v>
      </c>
      <c r="D838" s="1113">
        <f t="shared" ref="D838:K838" si="251">SUM(D839:D850)</f>
        <v>0</v>
      </c>
      <c r="E838" s="1113">
        <f t="shared" si="251"/>
        <v>0</v>
      </c>
      <c r="F838" s="1113">
        <f t="shared" si="251"/>
        <v>0</v>
      </c>
      <c r="G838" s="1113">
        <f t="shared" si="251"/>
        <v>0</v>
      </c>
      <c r="H838" s="1113">
        <f t="shared" si="251"/>
        <v>0</v>
      </c>
      <c r="I838" s="1113">
        <f t="shared" si="251"/>
        <v>0</v>
      </c>
      <c r="J838" s="1113">
        <f t="shared" si="251"/>
        <v>0</v>
      </c>
      <c r="K838" s="1113">
        <f t="shared" si="251"/>
        <v>0</v>
      </c>
    </row>
    <row r="839" spans="1:11" hidden="1" x14ac:dyDescent="0.3">
      <c r="A839" s="962" t="s">
        <v>2024</v>
      </c>
      <c r="B839" s="961"/>
      <c r="C839" s="945" t="s">
        <v>3594</v>
      </c>
      <c r="D839" s="946">
        <f>VLOOKUP(A839,'NRHM-RCH Flexible Pool, NDCPs'!A708:Q2417,16,0)</f>
        <v>0</v>
      </c>
      <c r="E839" s="946">
        <f>VLOOKUP(A839,'NRHM-RCH Flexible Pool, NDCPs'!A708:Q2417,17,0)</f>
        <v>0</v>
      </c>
      <c r="F839" s="946"/>
      <c r="G839" s="946"/>
      <c r="H839" s="946"/>
      <c r="I839" s="946"/>
      <c r="J839" s="1152">
        <f t="shared" ref="J839:J850" si="252">+D839+F839+H839</f>
        <v>0</v>
      </c>
      <c r="K839" s="1152">
        <f t="shared" ref="K839:K850" si="253">+E839+G839+I839</f>
        <v>0</v>
      </c>
    </row>
    <row r="840" spans="1:11" ht="45" hidden="1" x14ac:dyDescent="0.3">
      <c r="A840" s="962" t="s">
        <v>2029</v>
      </c>
      <c r="B840" s="961"/>
      <c r="C840" s="945" t="s">
        <v>1175</v>
      </c>
      <c r="D840" s="946">
        <f>VLOOKUP(A840,'NRHM-RCH Flexible Pool, NDCPs'!A709:Q2418,16,0)</f>
        <v>0</v>
      </c>
      <c r="E840" s="946">
        <f>VLOOKUP(A840,'NRHM-RCH Flexible Pool, NDCPs'!A709:Q2418,17,0)</f>
        <v>0</v>
      </c>
      <c r="F840" s="946"/>
      <c r="G840" s="946"/>
      <c r="H840" s="946"/>
      <c r="I840" s="946"/>
      <c r="J840" s="1152">
        <f t="shared" si="252"/>
        <v>0</v>
      </c>
      <c r="K840" s="1152">
        <f t="shared" si="253"/>
        <v>0</v>
      </c>
    </row>
    <row r="841" spans="1:11" ht="30" hidden="1" x14ac:dyDescent="0.3">
      <c r="A841" s="962" t="s">
        <v>2025</v>
      </c>
      <c r="B841" s="961"/>
      <c r="C841" s="945" t="s">
        <v>3595</v>
      </c>
      <c r="D841" s="946">
        <f>VLOOKUP(A841,'NRHM-RCH Flexible Pool, NDCPs'!A710:Q2419,16,0)</f>
        <v>0</v>
      </c>
      <c r="E841" s="946">
        <f>VLOOKUP(A841,'NRHM-RCH Flexible Pool, NDCPs'!A710:Q2419,17,0)</f>
        <v>0</v>
      </c>
      <c r="F841" s="946"/>
      <c r="G841" s="946"/>
      <c r="H841" s="946"/>
      <c r="I841" s="946"/>
      <c r="J841" s="1152">
        <f t="shared" si="252"/>
        <v>0</v>
      </c>
      <c r="K841" s="1152">
        <f t="shared" si="253"/>
        <v>0</v>
      </c>
    </row>
    <row r="842" spans="1:11" ht="30" hidden="1" x14ac:dyDescent="0.3">
      <c r="A842" s="962" t="s">
        <v>2026</v>
      </c>
      <c r="B842" s="961"/>
      <c r="C842" s="964" t="s">
        <v>5186</v>
      </c>
      <c r="D842" s="946">
        <f>VLOOKUP(A842,'NRHM-RCH Flexible Pool, NDCPs'!A711:Q2420,16,0)</f>
        <v>0</v>
      </c>
      <c r="E842" s="946">
        <f>VLOOKUP(A842,'NRHM-RCH Flexible Pool, NDCPs'!A711:Q2420,17,0)</f>
        <v>0</v>
      </c>
      <c r="F842" s="946"/>
      <c r="G842" s="946"/>
      <c r="H842" s="946"/>
      <c r="I842" s="946"/>
      <c r="J842" s="1152">
        <f t="shared" si="252"/>
        <v>0</v>
      </c>
      <c r="K842" s="1152">
        <f t="shared" si="253"/>
        <v>0</v>
      </c>
    </row>
    <row r="843" spans="1:11" hidden="1" x14ac:dyDescent="0.3">
      <c r="A843" s="962" t="s">
        <v>1761</v>
      </c>
      <c r="B843" s="961"/>
      <c r="C843" s="964" t="s">
        <v>40</v>
      </c>
      <c r="D843" s="946">
        <f>VLOOKUP(A843,'NRHM-RCH Flexible Pool, NDCPs'!A11:Q1724,16,0)</f>
        <v>0</v>
      </c>
      <c r="E843" s="946">
        <f>VLOOKUP(A843,'NRHM-RCH Flexible Pool, NDCPs'!A11:Q1724,17,0)</f>
        <v>0</v>
      </c>
      <c r="F843" s="946"/>
      <c r="G843" s="946"/>
      <c r="H843" s="946"/>
      <c r="I843" s="946"/>
      <c r="J843" s="1152">
        <f t="shared" si="252"/>
        <v>0</v>
      </c>
      <c r="K843" s="1152">
        <f t="shared" si="253"/>
        <v>0</v>
      </c>
    </row>
    <row r="844" spans="1:11" ht="45" hidden="1" x14ac:dyDescent="0.3">
      <c r="A844" s="962" t="s">
        <v>2699</v>
      </c>
      <c r="B844" s="961"/>
      <c r="C844" s="964" t="s">
        <v>4416</v>
      </c>
      <c r="D844" s="946">
        <f>VLOOKUP(A844,'NRHM-RCH Flexible Pool, NDCPs'!A12:Q1725,16,0)</f>
        <v>0</v>
      </c>
      <c r="E844" s="946">
        <f>VLOOKUP(A844,'NRHM-RCH Flexible Pool, NDCPs'!A12:Q1725,17,0)</f>
        <v>0</v>
      </c>
      <c r="F844" s="946"/>
      <c r="G844" s="946"/>
      <c r="H844" s="946"/>
      <c r="I844" s="946"/>
      <c r="J844" s="1152">
        <f t="shared" si="252"/>
        <v>0</v>
      </c>
      <c r="K844" s="1152">
        <f t="shared" si="253"/>
        <v>0</v>
      </c>
    </row>
    <row r="845" spans="1:11" hidden="1" x14ac:dyDescent="0.3">
      <c r="A845" s="962" t="s">
        <v>2700</v>
      </c>
      <c r="B845" s="961"/>
      <c r="C845" s="964" t="s">
        <v>4417</v>
      </c>
      <c r="D845" s="946">
        <f>VLOOKUP(A845,'NRHM-RCH Flexible Pool, NDCPs'!A13:Q1726,16,0)</f>
        <v>0</v>
      </c>
      <c r="E845" s="946">
        <f>VLOOKUP(A845,'NRHM-RCH Flexible Pool, NDCPs'!A13:Q1726,17,0)</f>
        <v>0</v>
      </c>
      <c r="F845" s="946"/>
      <c r="G845" s="946"/>
      <c r="H845" s="946"/>
      <c r="I845" s="946"/>
      <c r="J845" s="1152">
        <f t="shared" si="252"/>
        <v>0</v>
      </c>
      <c r="K845" s="1152">
        <f t="shared" si="253"/>
        <v>0</v>
      </c>
    </row>
    <row r="846" spans="1:11" hidden="1" x14ac:dyDescent="0.3">
      <c r="A846" s="962" t="s">
        <v>2701</v>
      </c>
      <c r="B846" s="961"/>
      <c r="C846" s="964" t="s">
        <v>4418</v>
      </c>
      <c r="D846" s="946">
        <f>VLOOKUP(A846,'NRHM-RCH Flexible Pool, NDCPs'!A14:Q1727,16,0)</f>
        <v>0</v>
      </c>
      <c r="E846" s="946">
        <f>VLOOKUP(A846,'NRHM-RCH Flexible Pool, NDCPs'!A14:Q1727,17,0)</f>
        <v>0</v>
      </c>
      <c r="F846" s="946"/>
      <c r="G846" s="946"/>
      <c r="H846" s="946"/>
      <c r="I846" s="946"/>
      <c r="J846" s="1152">
        <f t="shared" si="252"/>
        <v>0</v>
      </c>
      <c r="K846" s="1152">
        <f t="shared" si="253"/>
        <v>0</v>
      </c>
    </row>
    <row r="847" spans="1:11" ht="30" hidden="1" x14ac:dyDescent="0.3">
      <c r="A847" s="962" t="s">
        <v>2702</v>
      </c>
      <c r="B847" s="961"/>
      <c r="C847" s="964" t="s">
        <v>5187</v>
      </c>
      <c r="D847" s="946">
        <f>VLOOKUP(A847,'NRHM-RCH Flexible Pool, NDCPs'!A716:Q2425,16,0)</f>
        <v>0</v>
      </c>
      <c r="E847" s="946">
        <f>VLOOKUP(A847,'NRHM-RCH Flexible Pool, NDCPs'!A716:Q2425,17,0)</f>
        <v>0</v>
      </c>
      <c r="F847" s="946"/>
      <c r="G847" s="946"/>
      <c r="H847" s="946"/>
      <c r="I847" s="946"/>
      <c r="J847" s="1152">
        <f t="shared" si="252"/>
        <v>0</v>
      </c>
      <c r="K847" s="1152">
        <f t="shared" si="253"/>
        <v>0</v>
      </c>
    </row>
    <row r="848" spans="1:11" ht="30" hidden="1" x14ac:dyDescent="0.3">
      <c r="A848" s="962" t="s">
        <v>2030</v>
      </c>
      <c r="B848" s="1105" t="s">
        <v>3336</v>
      </c>
      <c r="C848" s="964" t="s">
        <v>4744</v>
      </c>
      <c r="D848" s="946">
        <f>VLOOKUP(A848,'NRHM-RCH Flexible Pool, NDCPs'!A717:Q2426,16,0)</f>
        <v>0</v>
      </c>
      <c r="E848" s="946">
        <f>VLOOKUP(A848,'NRHM-RCH Flexible Pool, NDCPs'!A717:Q2426,17,0)</f>
        <v>0</v>
      </c>
      <c r="F848" s="946"/>
      <c r="G848" s="946"/>
      <c r="H848" s="946">
        <f>VLOOKUP(B848,NUHM!A65:P304,15,0)</f>
        <v>0</v>
      </c>
      <c r="I848" s="946">
        <f>VLOOKUP(B848,NUHM!A65:P304,16,0)</f>
        <v>0</v>
      </c>
      <c r="J848" s="1152">
        <f t="shared" si="252"/>
        <v>0</v>
      </c>
      <c r="K848" s="1152">
        <f t="shared" si="253"/>
        <v>0</v>
      </c>
    </row>
    <row r="849" spans="1:11" hidden="1" x14ac:dyDescent="0.3">
      <c r="A849" s="962" t="s">
        <v>5082</v>
      </c>
      <c r="B849" s="961"/>
      <c r="C849" s="964" t="s">
        <v>4745</v>
      </c>
      <c r="D849" s="946">
        <f>VLOOKUP(A849,'NRHM-RCH Flexible Pool, NDCPs'!A718:Q2427,16,0)</f>
        <v>0</v>
      </c>
      <c r="E849" s="946">
        <f>VLOOKUP(A849,'NRHM-RCH Flexible Pool, NDCPs'!A718:Q2427,17,0)</f>
        <v>0</v>
      </c>
      <c r="F849" s="946"/>
      <c r="G849" s="946"/>
      <c r="H849" s="946"/>
      <c r="I849" s="946"/>
      <c r="J849" s="1152">
        <f t="shared" si="252"/>
        <v>0</v>
      </c>
      <c r="K849" s="1152">
        <f t="shared" si="253"/>
        <v>0</v>
      </c>
    </row>
    <row r="850" spans="1:11" hidden="1" x14ac:dyDescent="0.3">
      <c r="A850" s="962" t="s">
        <v>4746</v>
      </c>
      <c r="B850" s="1105" t="s">
        <v>3818</v>
      </c>
      <c r="C850" s="964" t="s">
        <v>1749</v>
      </c>
      <c r="D850" s="946">
        <f>VLOOKUP(A850,'NRHM-RCH Flexible Pool, NDCPs'!A719:Q2428,16,0)</f>
        <v>0</v>
      </c>
      <c r="E850" s="946">
        <f>VLOOKUP(A850,'NRHM-RCH Flexible Pool, NDCPs'!A719:Q2428,17,0)</f>
        <v>0</v>
      </c>
      <c r="F850" s="946"/>
      <c r="G850" s="946"/>
      <c r="H850" s="946">
        <f>VLOOKUP(B850,NUHM!A67:P306,15,0)</f>
        <v>0</v>
      </c>
      <c r="I850" s="946">
        <f>VLOOKUP(B850,NUHM!A67:P306,16,0)</f>
        <v>0</v>
      </c>
      <c r="J850" s="1152">
        <f t="shared" si="252"/>
        <v>0</v>
      </c>
      <c r="K850" s="1152">
        <f t="shared" si="253"/>
        <v>0</v>
      </c>
    </row>
    <row r="851" spans="1:11" s="959" customFormat="1" ht="12.75" x14ac:dyDescent="0.2">
      <c r="A851" s="1080">
        <v>9</v>
      </c>
      <c r="B851" s="1085"/>
      <c r="C851" s="1077" t="s">
        <v>312</v>
      </c>
      <c r="D851" s="941">
        <f t="shared" ref="D851:K851" si="254">D852+D865+D870+D871+D872</f>
        <v>0</v>
      </c>
      <c r="E851" s="941">
        <f t="shared" si="254"/>
        <v>0</v>
      </c>
      <c r="F851" s="941">
        <f t="shared" si="254"/>
        <v>0</v>
      </c>
      <c r="G851" s="941">
        <f t="shared" si="254"/>
        <v>0</v>
      </c>
      <c r="H851" s="941">
        <f t="shared" si="254"/>
        <v>0</v>
      </c>
      <c r="I851" s="941">
        <f t="shared" si="254"/>
        <v>0</v>
      </c>
      <c r="J851" s="941">
        <f t="shared" si="254"/>
        <v>0</v>
      </c>
      <c r="K851" s="941">
        <f t="shared" si="254"/>
        <v>0</v>
      </c>
    </row>
    <row r="852" spans="1:11" s="1114" customFormat="1" ht="45" x14ac:dyDescent="0.3">
      <c r="A852" s="1138">
        <v>9.1</v>
      </c>
      <c r="B852" s="1139"/>
      <c r="C852" s="1139" t="s">
        <v>5188</v>
      </c>
      <c r="D852" s="1113">
        <f t="shared" ref="D852:K852" si="255">SUM(D853:D858)+D861</f>
        <v>0</v>
      </c>
      <c r="E852" s="1113">
        <f t="shared" si="255"/>
        <v>0</v>
      </c>
      <c r="F852" s="1113">
        <f t="shared" si="255"/>
        <v>0</v>
      </c>
      <c r="G852" s="1113">
        <f t="shared" si="255"/>
        <v>0</v>
      </c>
      <c r="H852" s="1113">
        <f t="shared" si="255"/>
        <v>0</v>
      </c>
      <c r="I852" s="1113">
        <f t="shared" si="255"/>
        <v>0</v>
      </c>
      <c r="J852" s="1113">
        <f t="shared" si="255"/>
        <v>0</v>
      </c>
      <c r="K852" s="1113">
        <f t="shared" si="255"/>
        <v>0</v>
      </c>
    </row>
    <row r="853" spans="1:11" hidden="1" x14ac:dyDescent="0.3">
      <c r="A853" s="1000" t="s">
        <v>3285</v>
      </c>
      <c r="B853" s="1000" t="s">
        <v>3121</v>
      </c>
      <c r="C853" s="999" t="s">
        <v>2184</v>
      </c>
      <c r="D853" s="946">
        <f>VLOOKUP(A853,'NRHM-RCH Flexible Pool, NDCPs'!A21:Q1734,16,0)</f>
        <v>0</v>
      </c>
      <c r="E853" s="946">
        <f>VLOOKUP(A853,'NRHM-RCH Flexible Pool, NDCPs'!A21:Q1734,17,0)</f>
        <v>0</v>
      </c>
      <c r="F853" s="948"/>
      <c r="G853" s="948"/>
      <c r="H853" s="946">
        <f>VLOOKUP(B853,NUHM!A12:P251,15,0)</f>
        <v>0</v>
      </c>
      <c r="I853" s="946">
        <f>VLOOKUP(B853,NUHM!A12:P251,16,0)</f>
        <v>0</v>
      </c>
      <c r="J853" s="1152">
        <f t="shared" ref="J853:K857" si="256">+D853+F853+H853</f>
        <v>0</v>
      </c>
      <c r="K853" s="1152">
        <f t="shared" si="256"/>
        <v>0</v>
      </c>
    </row>
    <row r="854" spans="1:11" hidden="1" x14ac:dyDescent="0.3">
      <c r="A854" s="1000" t="s">
        <v>2185</v>
      </c>
      <c r="B854" s="1000" t="s">
        <v>3286</v>
      </c>
      <c r="C854" s="999" t="s">
        <v>2189</v>
      </c>
      <c r="D854" s="946">
        <f>VLOOKUP(A854,'NRHM-RCH Flexible Pool, NDCPs'!A22:Q1735,16,0)</f>
        <v>0</v>
      </c>
      <c r="E854" s="946">
        <f>VLOOKUP(A854,'NRHM-RCH Flexible Pool, NDCPs'!A22:Q1735,17,0)</f>
        <v>0</v>
      </c>
      <c r="F854" s="948"/>
      <c r="G854" s="948"/>
      <c r="H854" s="946">
        <f>VLOOKUP(B854,NUHM!A13:P252,15,0)</f>
        <v>0</v>
      </c>
      <c r="I854" s="946">
        <f>VLOOKUP(B854,NUHM!A13:P252,16,0)</f>
        <v>0</v>
      </c>
      <c r="J854" s="1152">
        <f t="shared" si="256"/>
        <v>0</v>
      </c>
      <c r="K854" s="1152">
        <f t="shared" si="256"/>
        <v>0</v>
      </c>
    </row>
    <row r="855" spans="1:11" hidden="1" x14ac:dyDescent="0.3">
      <c r="A855" s="1000" t="s">
        <v>2194</v>
      </c>
      <c r="B855" s="979"/>
      <c r="C855" s="999" t="s">
        <v>2198</v>
      </c>
      <c r="D855" s="946">
        <f>VLOOKUP(A855,'NRHM-RCH Flexible Pool, NDCPs'!A23:Q1736,16,0)</f>
        <v>0</v>
      </c>
      <c r="E855" s="946">
        <f>VLOOKUP(A855,'NRHM-RCH Flexible Pool, NDCPs'!A23:Q1736,17,0)</f>
        <v>0</v>
      </c>
      <c r="F855" s="948"/>
      <c r="G855" s="948"/>
      <c r="H855" s="948"/>
      <c r="I855" s="948"/>
      <c r="J855" s="1152">
        <f t="shared" si="256"/>
        <v>0</v>
      </c>
      <c r="K855" s="1152">
        <f t="shared" si="256"/>
        <v>0</v>
      </c>
    </row>
    <row r="856" spans="1:11" ht="30" hidden="1" x14ac:dyDescent="0.3">
      <c r="A856" s="1000" t="s">
        <v>2203</v>
      </c>
      <c r="B856" s="979"/>
      <c r="C856" s="999" t="s">
        <v>2207</v>
      </c>
      <c r="D856" s="946">
        <f>VLOOKUP(A856,'NRHM-RCH Flexible Pool, NDCPs'!A24:Q1737,16,0)</f>
        <v>0</v>
      </c>
      <c r="E856" s="946">
        <f>VLOOKUP(A856,'NRHM-RCH Flexible Pool, NDCPs'!A24:Q1737,17,0)</f>
        <v>0</v>
      </c>
      <c r="F856" s="948"/>
      <c r="G856" s="948"/>
      <c r="H856" s="948"/>
      <c r="I856" s="948"/>
      <c r="J856" s="1152">
        <f t="shared" si="256"/>
        <v>0</v>
      </c>
      <c r="K856" s="1152">
        <f t="shared" si="256"/>
        <v>0</v>
      </c>
    </row>
    <row r="857" spans="1:11" ht="45" hidden="1" x14ac:dyDescent="0.3">
      <c r="A857" s="1000" t="s">
        <v>2332</v>
      </c>
      <c r="B857" s="979"/>
      <c r="C857" s="999" t="s">
        <v>2334</v>
      </c>
      <c r="D857" s="946">
        <f>VLOOKUP(A857,'NRHM-RCH Flexible Pool, NDCPs'!A25:Q1738,16,0)</f>
        <v>0</v>
      </c>
      <c r="E857" s="946">
        <f>VLOOKUP(A857,'NRHM-RCH Flexible Pool, NDCPs'!A25:Q1738,17,0)</f>
        <v>0</v>
      </c>
      <c r="F857" s="948"/>
      <c r="G857" s="948"/>
      <c r="H857" s="948"/>
      <c r="I857" s="948"/>
      <c r="J857" s="1152">
        <f t="shared" si="256"/>
        <v>0</v>
      </c>
      <c r="K857" s="1152">
        <f t="shared" si="256"/>
        <v>0</v>
      </c>
    </row>
    <row r="858" spans="1:11" hidden="1" x14ac:dyDescent="0.3">
      <c r="A858" s="1006" t="s">
        <v>3596</v>
      </c>
      <c r="B858" s="979"/>
      <c r="C858" s="999" t="s">
        <v>17</v>
      </c>
      <c r="D858" s="946">
        <f t="shared" ref="D858:K858" si="257">SUM(D859:D860)</f>
        <v>0</v>
      </c>
      <c r="E858" s="946">
        <f t="shared" si="257"/>
        <v>0</v>
      </c>
      <c r="F858" s="946">
        <f t="shared" si="257"/>
        <v>0</v>
      </c>
      <c r="G858" s="946">
        <f t="shared" si="257"/>
        <v>0</v>
      </c>
      <c r="H858" s="946">
        <f t="shared" si="257"/>
        <v>0</v>
      </c>
      <c r="I858" s="946">
        <f t="shared" si="257"/>
        <v>0</v>
      </c>
      <c r="J858" s="1151">
        <f t="shared" si="257"/>
        <v>0</v>
      </c>
      <c r="K858" s="1151">
        <f t="shared" si="257"/>
        <v>0</v>
      </c>
    </row>
    <row r="859" spans="1:11" ht="30" hidden="1" x14ac:dyDescent="0.3">
      <c r="A859" s="1000" t="s">
        <v>2563</v>
      </c>
      <c r="B859" s="979"/>
      <c r="C859" s="1008" t="s">
        <v>4419</v>
      </c>
      <c r="D859" s="946">
        <f>VLOOKUP(A859,'NRHM-RCH Flexible Pool, NDCPs'!A27:Q1740,16,0)</f>
        <v>0</v>
      </c>
      <c r="E859" s="946">
        <f>VLOOKUP(A859,'NRHM-RCH Flexible Pool, NDCPs'!A27:Q1740,17,0)</f>
        <v>0</v>
      </c>
      <c r="F859" s="948"/>
      <c r="G859" s="948"/>
      <c r="H859" s="948"/>
      <c r="I859" s="948"/>
      <c r="J859" s="1152">
        <f>+D859+F859+H859</f>
        <v>0</v>
      </c>
      <c r="K859" s="1152">
        <f>+E859+G859+I859</f>
        <v>0</v>
      </c>
    </row>
    <row r="860" spans="1:11" hidden="1" x14ac:dyDescent="0.3">
      <c r="A860" s="1000" t="s">
        <v>1786</v>
      </c>
      <c r="B860" s="979"/>
      <c r="C860" s="999" t="s">
        <v>1402</v>
      </c>
      <c r="D860" s="946">
        <f>VLOOKUP(A860,'NRHM-RCH Flexible Pool, NDCPs'!A28:Q1741,16,0)</f>
        <v>0</v>
      </c>
      <c r="E860" s="946">
        <f>VLOOKUP(A860,'NRHM-RCH Flexible Pool, NDCPs'!A28:Q1741,17,0)</f>
        <v>0</v>
      </c>
      <c r="F860" s="948"/>
      <c r="G860" s="948"/>
      <c r="H860" s="948"/>
      <c r="I860" s="948"/>
      <c r="J860" s="1152">
        <f>+D860+F860+H860</f>
        <v>0</v>
      </c>
      <c r="K860" s="1152">
        <f>+E860+G860+I860</f>
        <v>0</v>
      </c>
    </row>
    <row r="861" spans="1:11" hidden="1" x14ac:dyDescent="0.3">
      <c r="A861" s="1000" t="s">
        <v>2901</v>
      </c>
      <c r="B861" s="979"/>
      <c r="C861" s="999" t="s">
        <v>2330</v>
      </c>
      <c r="D861" s="946">
        <f t="shared" ref="D861:K861" si="258">D862+D863+D864</f>
        <v>0</v>
      </c>
      <c r="E861" s="946">
        <f t="shared" si="258"/>
        <v>0</v>
      </c>
      <c r="F861" s="946">
        <f t="shared" si="258"/>
        <v>0</v>
      </c>
      <c r="G861" s="946">
        <f t="shared" si="258"/>
        <v>0</v>
      </c>
      <c r="H861" s="946">
        <f t="shared" si="258"/>
        <v>0</v>
      </c>
      <c r="I861" s="946">
        <f t="shared" si="258"/>
        <v>0</v>
      </c>
      <c r="J861" s="1151">
        <f t="shared" si="258"/>
        <v>0</v>
      </c>
      <c r="K861" s="1151">
        <f t="shared" si="258"/>
        <v>0</v>
      </c>
    </row>
    <row r="862" spans="1:11" ht="30" hidden="1" x14ac:dyDescent="0.3">
      <c r="A862" s="1000" t="s">
        <v>4749</v>
      </c>
      <c r="B862" s="979"/>
      <c r="C862" s="999" t="s">
        <v>4747</v>
      </c>
      <c r="D862" s="946">
        <f>VLOOKUP(A862,'NRHM-RCH Flexible Pool, NDCPs'!A731:Q2440,16,0)</f>
        <v>0</v>
      </c>
      <c r="E862" s="946">
        <f>VLOOKUP(A862,'NRHM-RCH Flexible Pool, NDCPs'!A731:Q2440,17,0)</f>
        <v>0</v>
      </c>
      <c r="F862" s="948"/>
      <c r="G862" s="948"/>
      <c r="H862" s="948"/>
      <c r="I862" s="948"/>
      <c r="J862" s="1152">
        <f t="shared" ref="J862:K864" si="259">+D862+F862+H862</f>
        <v>0</v>
      </c>
      <c r="K862" s="1152">
        <f t="shared" si="259"/>
        <v>0</v>
      </c>
    </row>
    <row r="863" spans="1:11" ht="30" hidden="1" x14ac:dyDescent="0.3">
      <c r="A863" s="1000" t="s">
        <v>4750</v>
      </c>
      <c r="B863" s="979"/>
      <c r="C863" s="999" t="s">
        <v>4748</v>
      </c>
      <c r="D863" s="946">
        <f>VLOOKUP(A863,'NRHM-RCH Flexible Pool, NDCPs'!A732:Q2441,16,0)</f>
        <v>0</v>
      </c>
      <c r="E863" s="946">
        <f>VLOOKUP(A863,'NRHM-RCH Flexible Pool, NDCPs'!A732:Q2441,17,0)</f>
        <v>0</v>
      </c>
      <c r="F863" s="948"/>
      <c r="G863" s="948"/>
      <c r="H863" s="948"/>
      <c r="I863" s="948"/>
      <c r="J863" s="1152">
        <f t="shared" si="259"/>
        <v>0</v>
      </c>
      <c r="K863" s="1152">
        <f t="shared" si="259"/>
        <v>0</v>
      </c>
    </row>
    <row r="864" spans="1:11" hidden="1" x14ac:dyDescent="0.3">
      <c r="A864" s="1000" t="s">
        <v>4751</v>
      </c>
      <c r="B864" s="979"/>
      <c r="C864" s="999" t="s">
        <v>2330</v>
      </c>
      <c r="D864" s="946">
        <f>VLOOKUP(A864,'NRHM-RCH Flexible Pool, NDCPs'!A733:Q2442,16,0)</f>
        <v>0</v>
      </c>
      <c r="E864" s="946">
        <f>VLOOKUP(A864,'NRHM-RCH Flexible Pool, NDCPs'!A733:Q2442,17,0)</f>
        <v>0</v>
      </c>
      <c r="F864" s="948"/>
      <c r="G864" s="948"/>
      <c r="H864" s="948"/>
      <c r="I864" s="948"/>
      <c r="J864" s="1152">
        <f t="shared" si="259"/>
        <v>0</v>
      </c>
      <c r="K864" s="1152">
        <f t="shared" si="259"/>
        <v>0</v>
      </c>
    </row>
    <row r="865" spans="1:11" s="1114" customFormat="1" x14ac:dyDescent="0.3">
      <c r="A865" s="1138">
        <v>9.1999999999999993</v>
      </c>
      <c r="B865" s="1139"/>
      <c r="C865" s="1139" t="s">
        <v>3202</v>
      </c>
      <c r="D865" s="1113">
        <f t="shared" ref="D865:K865" si="260">SUM(D866:D869)</f>
        <v>0</v>
      </c>
      <c r="E865" s="1113">
        <f t="shared" si="260"/>
        <v>0</v>
      </c>
      <c r="F865" s="1113">
        <f t="shared" si="260"/>
        <v>0</v>
      </c>
      <c r="G865" s="1113">
        <f t="shared" si="260"/>
        <v>0</v>
      </c>
      <c r="H865" s="1113">
        <f t="shared" si="260"/>
        <v>0</v>
      </c>
      <c r="I865" s="1113">
        <f t="shared" si="260"/>
        <v>0</v>
      </c>
      <c r="J865" s="1113">
        <f t="shared" si="260"/>
        <v>0</v>
      </c>
      <c r="K865" s="1113">
        <f t="shared" si="260"/>
        <v>0</v>
      </c>
    </row>
    <row r="866" spans="1:11" ht="12.75" hidden="1" customHeight="1" x14ac:dyDescent="0.3">
      <c r="A866" s="1000" t="s">
        <v>2176</v>
      </c>
      <c r="B866" s="979"/>
      <c r="C866" s="999" t="s">
        <v>2179</v>
      </c>
      <c r="D866" s="946">
        <f>VLOOKUP(A866,'NRHM-RCH Flexible Pool, NDCPs'!A34:Q1747,16,0)</f>
        <v>0</v>
      </c>
      <c r="E866" s="946">
        <f>VLOOKUP(A866,'NRHM-RCH Flexible Pool, NDCPs'!A34:Q1747,17,0)</f>
        <v>0</v>
      </c>
      <c r="F866" s="948"/>
      <c r="G866" s="948"/>
      <c r="H866" s="948"/>
      <c r="I866" s="948"/>
      <c r="J866" s="1152">
        <f t="shared" ref="J866:K871" si="261">+D866+F866+H866</f>
        <v>0</v>
      </c>
      <c r="K866" s="1152">
        <f t="shared" si="261"/>
        <v>0</v>
      </c>
    </row>
    <row r="867" spans="1:11" ht="12.75" hidden="1" customHeight="1" x14ac:dyDescent="0.3">
      <c r="A867" s="1000" t="s">
        <v>1776</v>
      </c>
      <c r="B867" s="979"/>
      <c r="C867" s="999" t="s">
        <v>3597</v>
      </c>
      <c r="D867" s="946">
        <f>VLOOKUP(A867,'NRHM-RCH Flexible Pool, NDCPs'!A35:Q1748,16,0)</f>
        <v>0</v>
      </c>
      <c r="E867" s="946">
        <f>VLOOKUP(A867,'NRHM-RCH Flexible Pool, NDCPs'!A35:Q1748,17,0)</f>
        <v>0</v>
      </c>
      <c r="F867" s="948"/>
      <c r="G867" s="948"/>
      <c r="H867" s="948"/>
      <c r="I867" s="948"/>
      <c r="J867" s="1152">
        <f t="shared" si="261"/>
        <v>0</v>
      </c>
      <c r="K867" s="1152">
        <f t="shared" si="261"/>
        <v>0</v>
      </c>
    </row>
    <row r="868" spans="1:11" ht="12.75" hidden="1" customHeight="1" x14ac:dyDescent="0.3">
      <c r="A868" s="1000" t="s">
        <v>3287</v>
      </c>
      <c r="B868" s="979"/>
      <c r="C868" s="999" t="s">
        <v>3896</v>
      </c>
      <c r="D868" s="946">
        <f>VLOOKUP(A868,'NRHM-RCH Flexible Pool, NDCPs'!A36:Q1749,16,0)</f>
        <v>0</v>
      </c>
      <c r="E868" s="946">
        <f>VLOOKUP(A868,'NRHM-RCH Flexible Pool, NDCPs'!A36:Q1749,17,0)</f>
        <v>0</v>
      </c>
      <c r="F868" s="948"/>
      <c r="G868" s="948"/>
      <c r="H868" s="948"/>
      <c r="I868" s="948"/>
      <c r="J868" s="1152">
        <f t="shared" si="261"/>
        <v>0</v>
      </c>
      <c r="K868" s="1152">
        <f t="shared" si="261"/>
        <v>0</v>
      </c>
    </row>
    <row r="869" spans="1:11" ht="12.75" hidden="1" customHeight="1" x14ac:dyDescent="0.3">
      <c r="A869" s="1000" t="s">
        <v>3895</v>
      </c>
      <c r="B869" s="979"/>
      <c r="C869" s="999" t="s">
        <v>2330</v>
      </c>
      <c r="D869" s="946">
        <f>VLOOKUP(A869,'NRHM-RCH Flexible Pool, NDCPs'!A37:Q1750,16,0)</f>
        <v>0</v>
      </c>
      <c r="E869" s="946">
        <f>VLOOKUP(A869,'NRHM-RCH Flexible Pool, NDCPs'!A37:Q1750,17,0)</f>
        <v>0</v>
      </c>
      <c r="F869" s="948"/>
      <c r="G869" s="948"/>
      <c r="H869" s="948"/>
      <c r="I869" s="948"/>
      <c r="J869" s="1152">
        <f t="shared" si="261"/>
        <v>0</v>
      </c>
      <c r="K869" s="1152">
        <f t="shared" si="261"/>
        <v>0</v>
      </c>
    </row>
    <row r="870" spans="1:11" s="1114" customFormat="1" ht="12.75" customHeight="1" x14ac:dyDescent="0.3">
      <c r="A870" s="1138">
        <v>9.3000000000000007</v>
      </c>
      <c r="B870" s="1140"/>
      <c r="C870" s="1139" t="s">
        <v>1315</v>
      </c>
      <c r="D870" s="1113">
        <f>VLOOKUP(A870,'NRHM-RCH Flexible Pool, NDCPs'!A38:Q1751,16,0)</f>
        <v>0</v>
      </c>
      <c r="E870" s="1113">
        <f>VLOOKUP(A870,'NRHM-RCH Flexible Pool, NDCPs'!A38:Q1751,17,0)</f>
        <v>0</v>
      </c>
      <c r="F870" s="1141"/>
      <c r="G870" s="1141"/>
      <c r="H870" s="1141"/>
      <c r="I870" s="1141"/>
      <c r="J870" s="1113">
        <f t="shared" si="261"/>
        <v>0</v>
      </c>
      <c r="K870" s="1113">
        <f t="shared" si="261"/>
        <v>0</v>
      </c>
    </row>
    <row r="871" spans="1:11" s="1114" customFormat="1" ht="30" x14ac:dyDescent="0.3">
      <c r="A871" s="1138">
        <v>9.4</v>
      </c>
      <c r="B871" s="1140"/>
      <c r="C871" s="1139" t="s">
        <v>1441</v>
      </c>
      <c r="D871" s="1113">
        <f>VLOOKUP(A871,'NRHM-RCH Flexible Pool, NDCPs'!A39:Q1752,16,0)</f>
        <v>0</v>
      </c>
      <c r="E871" s="1113">
        <f>VLOOKUP(A871,'NRHM-RCH Flexible Pool, NDCPs'!A39:Q1752,17,0)</f>
        <v>0</v>
      </c>
      <c r="F871" s="1141"/>
      <c r="G871" s="1141"/>
      <c r="H871" s="1141"/>
      <c r="I871" s="1141"/>
      <c r="J871" s="1113">
        <f t="shared" si="261"/>
        <v>0</v>
      </c>
      <c r="K871" s="1113">
        <f t="shared" si="261"/>
        <v>0</v>
      </c>
    </row>
    <row r="872" spans="1:11" s="1114" customFormat="1" ht="30" x14ac:dyDescent="0.3">
      <c r="A872" s="1138">
        <v>9.5</v>
      </c>
      <c r="B872" s="1139"/>
      <c r="C872" s="1139" t="s">
        <v>5189</v>
      </c>
      <c r="D872" s="1113">
        <f t="shared" ref="D872:K872" si="262">D873+D901+D927+D955+D973+D979+D983+D988+D994+D997+D1000+D1010+D1019+D1022+D1026+D1029+D1032+D1037+D1049+D1054+D1067+D1072+D1079+D1084+D1087+D1094+D1099+D1112+D1104</f>
        <v>0</v>
      </c>
      <c r="E872" s="1113">
        <f t="shared" si="262"/>
        <v>0</v>
      </c>
      <c r="F872" s="1113">
        <f t="shared" si="262"/>
        <v>0</v>
      </c>
      <c r="G872" s="1113">
        <f t="shared" si="262"/>
        <v>0</v>
      </c>
      <c r="H872" s="1113">
        <f t="shared" si="262"/>
        <v>0</v>
      </c>
      <c r="I872" s="1113">
        <f t="shared" si="262"/>
        <v>0</v>
      </c>
      <c r="J872" s="1113">
        <f t="shared" si="262"/>
        <v>0</v>
      </c>
      <c r="K872" s="1113">
        <f t="shared" si="262"/>
        <v>0</v>
      </c>
    </row>
    <row r="873" spans="1:11" hidden="1" x14ac:dyDescent="0.3">
      <c r="A873" s="998" t="s">
        <v>3598</v>
      </c>
      <c r="B873" s="998" t="s">
        <v>3122</v>
      </c>
      <c r="C873" s="999" t="s">
        <v>3599</v>
      </c>
      <c r="D873" s="946">
        <f>SUM(D874:D900)</f>
        <v>0</v>
      </c>
      <c r="E873" s="946">
        <f>SUM(E874:E900)</f>
        <v>0</v>
      </c>
      <c r="F873" s="946">
        <f>SUM(F874:F900)</f>
        <v>0</v>
      </c>
      <c r="G873" s="946">
        <f>SUM(G874:G900)</f>
        <v>0</v>
      </c>
      <c r="H873" s="946">
        <f>VLOOKUP(B873,NUHM!A12:P251,15,0)</f>
        <v>0</v>
      </c>
      <c r="I873" s="946">
        <f>VLOOKUP(B873,NUHM!A12:P251,16,0)</f>
        <v>0</v>
      </c>
      <c r="J873" s="1151">
        <f>SUM(J874:J900)</f>
        <v>0</v>
      </c>
      <c r="K873" s="1151">
        <f>SUM(K874:K900)</f>
        <v>0</v>
      </c>
    </row>
    <row r="874" spans="1:11" hidden="1" x14ac:dyDescent="0.3">
      <c r="A874" s="1000" t="s">
        <v>2128</v>
      </c>
      <c r="B874" s="1007"/>
      <c r="C874" s="999" t="s">
        <v>2558</v>
      </c>
      <c r="D874" s="946">
        <f>VLOOKUP(A874,'NRHM-RCH Flexible Pool, NDCPs'!A42:Q1755,16,0)</f>
        <v>0</v>
      </c>
      <c r="E874" s="946">
        <f>VLOOKUP(A874,'NRHM-RCH Flexible Pool, NDCPs'!A42:Q1755,17,0)</f>
        <v>0</v>
      </c>
      <c r="F874" s="948"/>
      <c r="G874" s="948"/>
      <c r="H874" s="948"/>
      <c r="I874" s="948"/>
      <c r="J874" s="1152">
        <f t="shared" ref="J874:J900" si="263">+D874+F874+H874</f>
        <v>0</v>
      </c>
      <c r="K874" s="1152">
        <f t="shared" ref="K874:K900" si="264">+E874+G874+I874</f>
        <v>0</v>
      </c>
    </row>
    <row r="875" spans="1:11" ht="30" hidden="1" x14ac:dyDescent="0.3">
      <c r="A875" s="1000" t="s">
        <v>2177</v>
      </c>
      <c r="B875" s="979"/>
      <c r="C875" s="999" t="s">
        <v>2181</v>
      </c>
      <c r="D875" s="946">
        <f>VLOOKUP(A875,'NRHM-RCH Flexible Pool, NDCPs'!A11:Q1757,16,0)</f>
        <v>0</v>
      </c>
      <c r="E875" s="946">
        <f>VLOOKUP(A875,'NRHM-RCH Flexible Pool, NDCPs'!A11:Q1757,17,0)</f>
        <v>0</v>
      </c>
      <c r="F875" s="948"/>
      <c r="G875" s="948"/>
      <c r="H875" s="948"/>
      <c r="I875" s="948"/>
      <c r="J875" s="1152">
        <f t="shared" si="263"/>
        <v>0</v>
      </c>
      <c r="K875" s="1152">
        <f t="shared" si="264"/>
        <v>0</v>
      </c>
    </row>
    <row r="876" spans="1:11" hidden="1" x14ac:dyDescent="0.3">
      <c r="A876" s="1000" t="s">
        <v>2559</v>
      </c>
      <c r="B876" s="979"/>
      <c r="C876" s="999" t="s">
        <v>2560</v>
      </c>
      <c r="D876" s="946">
        <f>VLOOKUP(A876,'NRHM-RCH Flexible Pool, NDCPs'!A12:Q1758,16,0)</f>
        <v>0</v>
      </c>
      <c r="E876" s="946">
        <f>VLOOKUP(A876,'NRHM-RCH Flexible Pool, NDCPs'!A12:Q1758,17,0)</f>
        <v>0</v>
      </c>
      <c r="F876" s="948"/>
      <c r="G876" s="948"/>
      <c r="H876" s="948"/>
      <c r="I876" s="948"/>
      <c r="J876" s="1152">
        <f t="shared" si="263"/>
        <v>0</v>
      </c>
      <c r="K876" s="1152">
        <f t="shared" si="264"/>
        <v>0</v>
      </c>
    </row>
    <row r="877" spans="1:11" hidden="1" x14ac:dyDescent="0.3">
      <c r="A877" s="1000" t="s">
        <v>2561</v>
      </c>
      <c r="B877" s="979"/>
      <c r="C877" s="999" t="s">
        <v>2562</v>
      </c>
      <c r="D877" s="946">
        <f>VLOOKUP(A877,'NRHM-RCH Flexible Pool, NDCPs'!A13:Q1759,16,0)</f>
        <v>0</v>
      </c>
      <c r="E877" s="946">
        <f>VLOOKUP(A877,'NRHM-RCH Flexible Pool, NDCPs'!A13:Q1759,17,0)</f>
        <v>0</v>
      </c>
      <c r="F877" s="948"/>
      <c r="G877" s="948"/>
      <c r="H877" s="948"/>
      <c r="I877" s="948"/>
      <c r="J877" s="1152">
        <f t="shared" si="263"/>
        <v>0</v>
      </c>
      <c r="K877" s="1152">
        <f t="shared" si="264"/>
        <v>0</v>
      </c>
    </row>
    <row r="878" spans="1:11" hidden="1" x14ac:dyDescent="0.3">
      <c r="A878" s="1000" t="s">
        <v>2186</v>
      </c>
      <c r="B878" s="979"/>
      <c r="C878" s="999" t="s">
        <v>2191</v>
      </c>
      <c r="D878" s="946">
        <f>VLOOKUP(A878,'NRHM-RCH Flexible Pool, NDCPs'!A14:Q1760,16,0)</f>
        <v>0</v>
      </c>
      <c r="E878" s="946">
        <f>VLOOKUP(A878,'NRHM-RCH Flexible Pool, NDCPs'!A14:Q1760,17,0)</f>
        <v>0</v>
      </c>
      <c r="F878" s="948"/>
      <c r="G878" s="948"/>
      <c r="H878" s="948"/>
      <c r="I878" s="948"/>
      <c r="J878" s="1152">
        <f t="shared" si="263"/>
        <v>0</v>
      </c>
      <c r="K878" s="1152">
        <f t="shared" si="264"/>
        <v>0</v>
      </c>
    </row>
    <row r="879" spans="1:11" hidden="1" x14ac:dyDescent="0.3">
      <c r="A879" s="1000" t="s">
        <v>2187</v>
      </c>
      <c r="B879" s="979"/>
      <c r="C879" s="999" t="s">
        <v>2193</v>
      </c>
      <c r="D879" s="946">
        <f>VLOOKUP(A879,'NRHM-RCH Flexible Pool, NDCPs'!A15:Q1761,16,0)</f>
        <v>0</v>
      </c>
      <c r="E879" s="946">
        <f>VLOOKUP(A879,'NRHM-RCH Flexible Pool, NDCPs'!A15:Q1761,17,0)</f>
        <v>0</v>
      </c>
      <c r="F879" s="948"/>
      <c r="G879" s="948"/>
      <c r="H879" s="948"/>
      <c r="I879" s="948"/>
      <c r="J879" s="1152">
        <f t="shared" si="263"/>
        <v>0</v>
      </c>
      <c r="K879" s="1152">
        <f t="shared" si="264"/>
        <v>0</v>
      </c>
    </row>
    <row r="880" spans="1:11" hidden="1" x14ac:dyDescent="0.3">
      <c r="A880" s="1000" t="s">
        <v>2195</v>
      </c>
      <c r="B880" s="979"/>
      <c r="C880" s="999" t="s">
        <v>2200</v>
      </c>
      <c r="D880" s="946">
        <f>VLOOKUP(A880,'NRHM-RCH Flexible Pool, NDCPs'!A16:Q1762,16,0)</f>
        <v>0</v>
      </c>
      <c r="E880" s="946">
        <f>VLOOKUP(A880,'NRHM-RCH Flexible Pool, NDCPs'!A16:Q1762,17,0)</f>
        <v>0</v>
      </c>
      <c r="F880" s="948"/>
      <c r="G880" s="948"/>
      <c r="H880" s="948"/>
      <c r="I880" s="948"/>
      <c r="J880" s="1152">
        <f t="shared" si="263"/>
        <v>0</v>
      </c>
      <c r="K880" s="1152">
        <f t="shared" si="264"/>
        <v>0</v>
      </c>
    </row>
    <row r="881" spans="1:11" hidden="1" x14ac:dyDescent="0.3">
      <c r="A881" s="1000" t="s">
        <v>2196</v>
      </c>
      <c r="B881" s="979"/>
      <c r="C881" s="999" t="s">
        <v>2202</v>
      </c>
      <c r="D881" s="946">
        <f>VLOOKUP(A881,'NRHM-RCH Flexible Pool, NDCPs'!A17:Q1763,16,0)</f>
        <v>0</v>
      </c>
      <c r="E881" s="946">
        <f>VLOOKUP(A881,'NRHM-RCH Flexible Pool, NDCPs'!A17:Q1763,17,0)</f>
        <v>0</v>
      </c>
      <c r="F881" s="948"/>
      <c r="G881" s="948"/>
      <c r="H881" s="948"/>
      <c r="I881" s="948"/>
      <c r="J881" s="1152">
        <f t="shared" si="263"/>
        <v>0</v>
      </c>
      <c r="K881" s="1152">
        <f t="shared" si="264"/>
        <v>0</v>
      </c>
    </row>
    <row r="882" spans="1:11" hidden="1" x14ac:dyDescent="0.3">
      <c r="A882" s="1000" t="s">
        <v>2204</v>
      </c>
      <c r="B882" s="979"/>
      <c r="C882" s="999" t="s">
        <v>2209</v>
      </c>
      <c r="D882" s="946">
        <f>VLOOKUP(A882,'NRHM-RCH Flexible Pool, NDCPs'!A18:Q1764,16,0)</f>
        <v>0</v>
      </c>
      <c r="E882" s="946">
        <f>VLOOKUP(A882,'NRHM-RCH Flexible Pool, NDCPs'!A18:Q1764,17,0)</f>
        <v>0</v>
      </c>
      <c r="F882" s="948"/>
      <c r="G882" s="948"/>
      <c r="H882" s="948"/>
      <c r="I882" s="948"/>
      <c r="J882" s="1152">
        <f t="shared" si="263"/>
        <v>0</v>
      </c>
      <c r="K882" s="1152">
        <f t="shared" si="264"/>
        <v>0</v>
      </c>
    </row>
    <row r="883" spans="1:11" ht="30" hidden="1" x14ac:dyDescent="0.3">
      <c r="A883" s="1000" t="s">
        <v>2205</v>
      </c>
      <c r="B883" s="979"/>
      <c r="C883" s="999" t="s">
        <v>2211</v>
      </c>
      <c r="D883" s="946">
        <f>VLOOKUP(A883,'NRHM-RCH Flexible Pool, NDCPs'!A19:Q1765,16,0)</f>
        <v>0</v>
      </c>
      <c r="E883" s="946">
        <f>VLOOKUP(A883,'NRHM-RCH Flexible Pool, NDCPs'!A19:Q1765,17,0)</f>
        <v>0</v>
      </c>
      <c r="F883" s="948"/>
      <c r="G883" s="948"/>
      <c r="H883" s="948"/>
      <c r="I883" s="948"/>
      <c r="J883" s="1152">
        <f t="shared" si="263"/>
        <v>0</v>
      </c>
      <c r="K883" s="1152">
        <f t="shared" si="264"/>
        <v>0</v>
      </c>
    </row>
    <row r="884" spans="1:11" hidden="1" x14ac:dyDescent="0.3">
      <c r="A884" s="1000" t="s">
        <v>2212</v>
      </c>
      <c r="B884" s="979"/>
      <c r="C884" s="999" t="s">
        <v>2214</v>
      </c>
      <c r="D884" s="946">
        <f>VLOOKUP(A884,'NRHM-RCH Flexible Pool, NDCPs'!A20:Q1766,16,0)</f>
        <v>0</v>
      </c>
      <c r="E884" s="946">
        <f>VLOOKUP(A884,'NRHM-RCH Flexible Pool, NDCPs'!A20:Q1766,17,0)</f>
        <v>0</v>
      </c>
      <c r="F884" s="948"/>
      <c r="G884" s="948"/>
      <c r="H884" s="948"/>
      <c r="I884" s="948"/>
      <c r="J884" s="1152">
        <f t="shared" si="263"/>
        <v>0</v>
      </c>
      <c r="K884" s="1152">
        <f t="shared" si="264"/>
        <v>0</v>
      </c>
    </row>
    <row r="885" spans="1:11" hidden="1" x14ac:dyDescent="0.3">
      <c r="A885" s="1000" t="s">
        <v>2125</v>
      </c>
      <c r="B885" s="979"/>
      <c r="C885" s="999" t="s">
        <v>2215</v>
      </c>
      <c r="D885" s="946">
        <f>VLOOKUP(A885,'NRHM-RCH Flexible Pool, NDCPs'!A21:Q1767,16,0)</f>
        <v>0</v>
      </c>
      <c r="E885" s="946">
        <f>VLOOKUP(A885,'NRHM-RCH Flexible Pool, NDCPs'!A21:Q1767,17,0)</f>
        <v>0</v>
      </c>
      <c r="F885" s="948"/>
      <c r="G885" s="948"/>
      <c r="H885" s="948"/>
      <c r="I885" s="948"/>
      <c r="J885" s="1152">
        <f t="shared" si="263"/>
        <v>0</v>
      </c>
      <c r="K885" s="1152">
        <f t="shared" si="264"/>
        <v>0</v>
      </c>
    </row>
    <row r="886" spans="1:11" hidden="1" x14ac:dyDescent="0.3">
      <c r="A886" s="1000" t="s">
        <v>2216</v>
      </c>
      <c r="B886" s="979"/>
      <c r="C886" s="999" t="s">
        <v>2240</v>
      </c>
      <c r="D886" s="946">
        <f>VLOOKUP(A886,'NRHM-RCH Flexible Pool, NDCPs'!A22:Q1768,16,0)</f>
        <v>0</v>
      </c>
      <c r="E886" s="946">
        <f>VLOOKUP(A886,'NRHM-RCH Flexible Pool, NDCPs'!A22:Q1768,17,0)</f>
        <v>0</v>
      </c>
      <c r="F886" s="948"/>
      <c r="G886" s="948"/>
      <c r="H886" s="948"/>
      <c r="I886" s="948"/>
      <c r="J886" s="1152">
        <f t="shared" si="263"/>
        <v>0</v>
      </c>
      <c r="K886" s="1152">
        <f t="shared" si="264"/>
        <v>0</v>
      </c>
    </row>
    <row r="887" spans="1:11" hidden="1" x14ac:dyDescent="0.3">
      <c r="A887" s="1000" t="s">
        <v>2217</v>
      </c>
      <c r="B887" s="979"/>
      <c r="C887" s="999" t="s">
        <v>2242</v>
      </c>
      <c r="D887" s="946">
        <f>VLOOKUP(A887,'NRHM-RCH Flexible Pool, NDCPs'!A23:Q1769,16,0)</f>
        <v>0</v>
      </c>
      <c r="E887" s="946">
        <f>VLOOKUP(A887,'NRHM-RCH Flexible Pool, NDCPs'!A23:Q1769,17,0)</f>
        <v>0</v>
      </c>
      <c r="F887" s="948"/>
      <c r="G887" s="948"/>
      <c r="H887" s="948"/>
      <c r="I887" s="948"/>
      <c r="J887" s="1152">
        <f t="shared" si="263"/>
        <v>0</v>
      </c>
      <c r="K887" s="1152">
        <f t="shared" si="264"/>
        <v>0</v>
      </c>
    </row>
    <row r="888" spans="1:11" hidden="1" x14ac:dyDescent="0.3">
      <c r="A888" s="1000" t="s">
        <v>2544</v>
      </c>
      <c r="B888" s="979"/>
      <c r="C888" s="999" t="s">
        <v>2545</v>
      </c>
      <c r="D888" s="946">
        <f>VLOOKUP(A888,'NRHM-RCH Flexible Pool, NDCPs'!A24:Q1770,16,0)</f>
        <v>0</v>
      </c>
      <c r="E888" s="946">
        <f>VLOOKUP(A888,'NRHM-RCH Flexible Pool, NDCPs'!A24:Q1770,17,0)</f>
        <v>0</v>
      </c>
      <c r="F888" s="948"/>
      <c r="G888" s="948"/>
      <c r="H888" s="948"/>
      <c r="I888" s="948"/>
      <c r="J888" s="1152">
        <f t="shared" si="263"/>
        <v>0</v>
      </c>
      <c r="K888" s="1152">
        <f t="shared" si="264"/>
        <v>0</v>
      </c>
    </row>
    <row r="889" spans="1:11" hidden="1" x14ac:dyDescent="0.3">
      <c r="A889" s="1000" t="s">
        <v>2218</v>
      </c>
      <c r="B889" s="979"/>
      <c r="C889" s="999" t="s">
        <v>2244</v>
      </c>
      <c r="D889" s="946">
        <f>VLOOKUP(A889,'NRHM-RCH Flexible Pool, NDCPs'!A25:Q1771,16,0)</f>
        <v>0</v>
      </c>
      <c r="E889" s="946">
        <f>VLOOKUP(A889,'NRHM-RCH Flexible Pool, NDCPs'!A25:Q1771,17,0)</f>
        <v>0</v>
      </c>
      <c r="F889" s="948"/>
      <c r="G889" s="948"/>
      <c r="H889" s="948"/>
      <c r="I889" s="948"/>
      <c r="J889" s="1152">
        <f t="shared" si="263"/>
        <v>0</v>
      </c>
      <c r="K889" s="1152">
        <f t="shared" si="264"/>
        <v>0</v>
      </c>
    </row>
    <row r="890" spans="1:11" hidden="1" x14ac:dyDescent="0.3">
      <c r="A890" s="1000" t="s">
        <v>2219</v>
      </c>
      <c r="B890" s="979"/>
      <c r="C890" s="999" t="s">
        <v>2246</v>
      </c>
      <c r="D890" s="946">
        <f>VLOOKUP(A890,'NRHM-RCH Flexible Pool, NDCPs'!A26:Q1772,16,0)</f>
        <v>0</v>
      </c>
      <c r="E890" s="946">
        <f>VLOOKUP(A890,'NRHM-RCH Flexible Pool, NDCPs'!A26:Q1772,17,0)</f>
        <v>0</v>
      </c>
      <c r="F890" s="948"/>
      <c r="G890" s="948"/>
      <c r="H890" s="948"/>
      <c r="I890" s="948"/>
      <c r="J890" s="1152">
        <f t="shared" si="263"/>
        <v>0</v>
      </c>
      <c r="K890" s="1152">
        <f t="shared" si="264"/>
        <v>0</v>
      </c>
    </row>
    <row r="891" spans="1:11" hidden="1" x14ac:dyDescent="0.3">
      <c r="A891" s="1000" t="s">
        <v>2220</v>
      </c>
      <c r="B891" s="979"/>
      <c r="C891" s="999" t="s">
        <v>2248</v>
      </c>
      <c r="D891" s="946">
        <f>VLOOKUP(A891,'NRHM-RCH Flexible Pool, NDCPs'!A27:Q1773,16,0)</f>
        <v>0</v>
      </c>
      <c r="E891" s="946">
        <f>VLOOKUP(A891,'NRHM-RCH Flexible Pool, NDCPs'!A27:Q1773,17,0)</f>
        <v>0</v>
      </c>
      <c r="F891" s="948"/>
      <c r="G891" s="948"/>
      <c r="H891" s="948"/>
      <c r="I891" s="948"/>
      <c r="J891" s="1152">
        <f t="shared" si="263"/>
        <v>0</v>
      </c>
      <c r="K891" s="1152">
        <f t="shared" si="264"/>
        <v>0</v>
      </c>
    </row>
    <row r="892" spans="1:11" hidden="1" x14ac:dyDescent="0.3">
      <c r="A892" s="1000" t="s">
        <v>2546</v>
      </c>
      <c r="B892" s="979"/>
      <c r="C892" s="999" t="s">
        <v>2547</v>
      </c>
      <c r="D892" s="946">
        <f>VLOOKUP(A892,'NRHM-RCH Flexible Pool, NDCPs'!A28:Q1774,16,0)</f>
        <v>0</v>
      </c>
      <c r="E892" s="946">
        <f>VLOOKUP(A892,'NRHM-RCH Flexible Pool, NDCPs'!A28:Q1774,17,0)</f>
        <v>0</v>
      </c>
      <c r="F892" s="948"/>
      <c r="G892" s="948"/>
      <c r="H892" s="948"/>
      <c r="I892" s="948"/>
      <c r="J892" s="1152">
        <f t="shared" si="263"/>
        <v>0</v>
      </c>
      <c r="K892" s="1152">
        <f t="shared" si="264"/>
        <v>0</v>
      </c>
    </row>
    <row r="893" spans="1:11" hidden="1" x14ac:dyDescent="0.3">
      <c r="A893" s="1000" t="s">
        <v>2548</v>
      </c>
      <c r="B893" s="979"/>
      <c r="C893" s="999" t="s">
        <v>2549</v>
      </c>
      <c r="D893" s="946">
        <f>VLOOKUP(A893,'NRHM-RCH Flexible Pool, NDCPs'!A29:Q1775,16,0)</f>
        <v>0</v>
      </c>
      <c r="E893" s="946">
        <f>VLOOKUP(A893,'NRHM-RCH Flexible Pool, NDCPs'!A29:Q1775,17,0)</f>
        <v>0</v>
      </c>
      <c r="F893" s="948"/>
      <c r="G893" s="948"/>
      <c r="H893" s="948"/>
      <c r="I893" s="948"/>
      <c r="J893" s="1152">
        <f t="shared" si="263"/>
        <v>0</v>
      </c>
      <c r="K893" s="1152">
        <f t="shared" si="264"/>
        <v>0</v>
      </c>
    </row>
    <row r="894" spans="1:11" hidden="1" x14ac:dyDescent="0.3">
      <c r="A894" s="1000" t="s">
        <v>2550</v>
      </c>
      <c r="B894" s="979"/>
      <c r="C894" s="999" t="s">
        <v>2551</v>
      </c>
      <c r="D894" s="946">
        <f>VLOOKUP(A894,'NRHM-RCH Flexible Pool, NDCPs'!A30:Q1776,16,0)</f>
        <v>0</v>
      </c>
      <c r="E894" s="946">
        <f>VLOOKUP(A894,'NRHM-RCH Flexible Pool, NDCPs'!A30:Q1776,17,0)</f>
        <v>0</v>
      </c>
      <c r="F894" s="948"/>
      <c r="G894" s="948"/>
      <c r="H894" s="948"/>
      <c r="I894" s="948"/>
      <c r="J894" s="1152">
        <f t="shared" si="263"/>
        <v>0</v>
      </c>
      <c r="K894" s="1152">
        <f t="shared" si="264"/>
        <v>0</v>
      </c>
    </row>
    <row r="895" spans="1:11" hidden="1" x14ac:dyDescent="0.3">
      <c r="A895" s="1000" t="s">
        <v>2552</v>
      </c>
      <c r="B895" s="979"/>
      <c r="C895" s="999" t="s">
        <v>2553</v>
      </c>
      <c r="D895" s="946">
        <f>VLOOKUP(A895,'NRHM-RCH Flexible Pool, NDCPs'!A31:Q1777,16,0)</f>
        <v>0</v>
      </c>
      <c r="E895" s="946">
        <f>VLOOKUP(A895,'NRHM-RCH Flexible Pool, NDCPs'!A31:Q1777,17,0)</f>
        <v>0</v>
      </c>
      <c r="F895" s="948"/>
      <c r="G895" s="948"/>
      <c r="H895" s="948"/>
      <c r="I895" s="948"/>
      <c r="J895" s="1152">
        <f t="shared" si="263"/>
        <v>0</v>
      </c>
      <c r="K895" s="1152">
        <f t="shared" si="264"/>
        <v>0</v>
      </c>
    </row>
    <row r="896" spans="1:11" hidden="1" x14ac:dyDescent="0.3">
      <c r="A896" s="1000" t="s">
        <v>2554</v>
      </c>
      <c r="B896" s="979"/>
      <c r="C896" s="999" t="s">
        <v>2555</v>
      </c>
      <c r="D896" s="946">
        <f>VLOOKUP(A896,'NRHM-RCH Flexible Pool, NDCPs'!A32:Q1778,16,0)</f>
        <v>0</v>
      </c>
      <c r="E896" s="946">
        <f>VLOOKUP(A896,'NRHM-RCH Flexible Pool, NDCPs'!A32:Q1778,17,0)</f>
        <v>0</v>
      </c>
      <c r="F896" s="948"/>
      <c r="G896" s="948"/>
      <c r="H896" s="948"/>
      <c r="I896" s="948"/>
      <c r="J896" s="1152">
        <f t="shared" si="263"/>
        <v>0</v>
      </c>
      <c r="K896" s="1152">
        <f t="shared" si="264"/>
        <v>0</v>
      </c>
    </row>
    <row r="897" spans="1:11" hidden="1" x14ac:dyDescent="0.3">
      <c r="A897" s="1000" t="s">
        <v>2556</v>
      </c>
      <c r="B897" s="979"/>
      <c r="C897" s="999" t="s">
        <v>2557</v>
      </c>
      <c r="D897" s="946">
        <f>VLOOKUP(A897,'NRHM-RCH Flexible Pool, NDCPs'!A33:Q1779,16,0)</f>
        <v>0</v>
      </c>
      <c r="E897" s="946">
        <f>VLOOKUP(A897,'NRHM-RCH Flexible Pool, NDCPs'!A33:Q1779,17,0)</f>
        <v>0</v>
      </c>
      <c r="F897" s="948"/>
      <c r="G897" s="948"/>
      <c r="H897" s="948"/>
      <c r="I897" s="948"/>
      <c r="J897" s="1152">
        <f t="shared" si="263"/>
        <v>0</v>
      </c>
      <c r="K897" s="1152">
        <f t="shared" si="264"/>
        <v>0</v>
      </c>
    </row>
    <row r="898" spans="1:11" ht="30" hidden="1" x14ac:dyDescent="0.3">
      <c r="A898" s="1000" t="s">
        <v>1777</v>
      </c>
      <c r="B898" s="979"/>
      <c r="C898" s="999" t="s">
        <v>3874</v>
      </c>
      <c r="D898" s="946">
        <f>VLOOKUP(A898,'NRHM-RCH Flexible Pool, NDCPs'!A34:Q1780,16,0)</f>
        <v>0</v>
      </c>
      <c r="E898" s="946">
        <f>VLOOKUP(A898,'NRHM-RCH Flexible Pool, NDCPs'!A34:Q1780,17,0)</f>
        <v>0</v>
      </c>
      <c r="F898" s="948"/>
      <c r="G898" s="948"/>
      <c r="H898" s="948"/>
      <c r="I898" s="948"/>
      <c r="J898" s="1152">
        <f t="shared" si="263"/>
        <v>0</v>
      </c>
      <c r="K898" s="1152">
        <f t="shared" si="264"/>
        <v>0</v>
      </c>
    </row>
    <row r="899" spans="1:11" hidden="1" x14ac:dyDescent="0.3">
      <c r="A899" s="1000" t="s">
        <v>3873</v>
      </c>
      <c r="B899" s="979"/>
      <c r="C899" s="999" t="s">
        <v>3875</v>
      </c>
      <c r="D899" s="946">
        <f>VLOOKUP(A899,'NRHM-RCH Flexible Pool, NDCPs'!A35:Q1781,16,0)</f>
        <v>0</v>
      </c>
      <c r="E899" s="946">
        <f>VLOOKUP(A899,'NRHM-RCH Flexible Pool, NDCPs'!A35:Q1781,17,0)</f>
        <v>0</v>
      </c>
      <c r="F899" s="948"/>
      <c r="G899" s="948"/>
      <c r="H899" s="948"/>
      <c r="I899" s="948"/>
      <c r="J899" s="1152">
        <f t="shared" si="263"/>
        <v>0</v>
      </c>
      <c r="K899" s="1152">
        <f t="shared" si="264"/>
        <v>0</v>
      </c>
    </row>
    <row r="900" spans="1:11" hidden="1" x14ac:dyDescent="0.3">
      <c r="A900" s="1000" t="s">
        <v>3876</v>
      </c>
      <c r="B900" s="979"/>
      <c r="C900" s="999" t="s">
        <v>5190</v>
      </c>
      <c r="D900" s="946">
        <f>VLOOKUP(A900,'NRHM-RCH Flexible Pool, NDCPs'!A36:Q1782,16,0)</f>
        <v>0</v>
      </c>
      <c r="E900" s="946">
        <f>VLOOKUP(A900,'NRHM-RCH Flexible Pool, NDCPs'!A36:Q1782,17,0)</f>
        <v>0</v>
      </c>
      <c r="F900" s="948"/>
      <c r="G900" s="948"/>
      <c r="H900" s="948"/>
      <c r="I900" s="948"/>
      <c r="J900" s="1152">
        <f t="shared" si="263"/>
        <v>0</v>
      </c>
      <c r="K900" s="1152">
        <f t="shared" si="264"/>
        <v>0</v>
      </c>
    </row>
    <row r="901" spans="1:11" hidden="1" x14ac:dyDescent="0.3">
      <c r="A901" s="998" t="s">
        <v>3600</v>
      </c>
      <c r="B901" s="998" t="s">
        <v>3123</v>
      </c>
      <c r="C901" s="999" t="s">
        <v>3601</v>
      </c>
      <c r="D901" s="946">
        <f>SUM(D902:D926)</f>
        <v>0</v>
      </c>
      <c r="E901" s="946">
        <f>SUM(E902:E926)</f>
        <v>0</v>
      </c>
      <c r="F901" s="946">
        <f>SUM(F902:F926)</f>
        <v>0</v>
      </c>
      <c r="G901" s="946">
        <f>SUM(G902:G926)</f>
        <v>0</v>
      </c>
      <c r="H901" s="946">
        <f>VLOOKUP(B901,NUHM!A12:P251,15,0)</f>
        <v>0</v>
      </c>
      <c r="I901" s="946">
        <f>VLOOKUP(B901,NUHM!A12:P251,16,0)</f>
        <v>0</v>
      </c>
      <c r="J901" s="1151">
        <f>SUM(J902:J926)</f>
        <v>0</v>
      </c>
      <c r="K901" s="1151">
        <f>SUM(K902:K926)</f>
        <v>0</v>
      </c>
    </row>
    <row r="902" spans="1:11" ht="60" hidden="1" x14ac:dyDescent="0.3">
      <c r="A902" s="1000" t="s">
        <v>2137</v>
      </c>
      <c r="B902" s="1007"/>
      <c r="C902" s="999" t="s">
        <v>3602</v>
      </c>
      <c r="D902" s="946">
        <f>VLOOKUP(A902,'NRHM-RCH Flexible Pool, NDCPs'!A38:Q1784,16,0)</f>
        <v>0</v>
      </c>
      <c r="E902" s="946">
        <f>VLOOKUP(A902,'NRHM-RCH Flexible Pool, NDCPs'!A38:Q1784,17,0)</f>
        <v>0</v>
      </c>
      <c r="F902" s="948"/>
      <c r="G902" s="948"/>
      <c r="H902" s="948"/>
      <c r="I902" s="948"/>
      <c r="J902" s="1152">
        <f t="shared" ref="J902:J926" si="265">+D902+F902+H902</f>
        <v>0</v>
      </c>
      <c r="K902" s="1152">
        <f t="shared" ref="K902:K926" si="266">+E902+G902+I902</f>
        <v>0</v>
      </c>
    </row>
    <row r="903" spans="1:11" ht="45" hidden="1" x14ac:dyDescent="0.3">
      <c r="A903" s="1000" t="s">
        <v>2704</v>
      </c>
      <c r="B903" s="1007"/>
      <c r="C903" s="1008" t="s">
        <v>4421</v>
      </c>
      <c r="D903" s="946">
        <f>VLOOKUP(A903,'NRHM-RCH Flexible Pool, NDCPs'!A39:Q1785,16,0)</f>
        <v>0</v>
      </c>
      <c r="E903" s="946">
        <f>VLOOKUP(A903,'NRHM-RCH Flexible Pool, NDCPs'!A39:Q1785,17,0)</f>
        <v>0</v>
      </c>
      <c r="F903" s="948"/>
      <c r="G903" s="948"/>
      <c r="H903" s="948"/>
      <c r="I903" s="948"/>
      <c r="J903" s="1152">
        <f t="shared" si="265"/>
        <v>0</v>
      </c>
      <c r="K903" s="1152">
        <f t="shared" si="266"/>
        <v>0</v>
      </c>
    </row>
    <row r="904" spans="1:11" ht="30" hidden="1" x14ac:dyDescent="0.3">
      <c r="A904" s="1000" t="s">
        <v>2142</v>
      </c>
      <c r="B904" s="1007"/>
      <c r="C904" s="1008" t="s">
        <v>5191</v>
      </c>
      <c r="D904" s="946">
        <f>VLOOKUP(A904,'NRHM-RCH Flexible Pool, NDCPs'!A40:Q1786,16,0)</f>
        <v>0</v>
      </c>
      <c r="E904" s="946">
        <f>VLOOKUP(A904,'NRHM-RCH Flexible Pool, NDCPs'!A40:Q1786,17,0)</f>
        <v>0</v>
      </c>
      <c r="F904" s="948"/>
      <c r="G904" s="948"/>
      <c r="H904" s="948"/>
      <c r="I904" s="948"/>
      <c r="J904" s="1152">
        <f t="shared" si="265"/>
        <v>0</v>
      </c>
      <c r="K904" s="1152">
        <f t="shared" si="266"/>
        <v>0</v>
      </c>
    </row>
    <row r="905" spans="1:11" hidden="1" x14ac:dyDescent="0.3">
      <c r="A905" s="1000" t="s">
        <v>2143</v>
      </c>
      <c r="B905" s="1007"/>
      <c r="C905" s="999" t="s">
        <v>2761</v>
      </c>
      <c r="D905" s="946">
        <f>VLOOKUP(A905,'NRHM-RCH Flexible Pool, NDCPs'!A41:Q1787,16,0)</f>
        <v>0</v>
      </c>
      <c r="E905" s="946">
        <f>VLOOKUP(A905,'NRHM-RCH Flexible Pool, NDCPs'!A41:Q1787,17,0)</f>
        <v>0</v>
      </c>
      <c r="F905" s="948"/>
      <c r="G905" s="948"/>
      <c r="H905" s="948"/>
      <c r="I905" s="948"/>
      <c r="J905" s="1152">
        <f t="shared" si="265"/>
        <v>0</v>
      </c>
      <c r="K905" s="1152">
        <f t="shared" si="266"/>
        <v>0</v>
      </c>
    </row>
    <row r="906" spans="1:11" ht="45" hidden="1" x14ac:dyDescent="0.3">
      <c r="A906" s="1000" t="s">
        <v>2167</v>
      </c>
      <c r="B906" s="979"/>
      <c r="C906" s="999" t="s">
        <v>2169</v>
      </c>
      <c r="D906" s="946">
        <f>VLOOKUP(A906,'NRHM-RCH Flexible Pool, NDCPs'!A42:Q1788,16,0)</f>
        <v>0</v>
      </c>
      <c r="E906" s="946">
        <f>VLOOKUP(A906,'NRHM-RCH Flexible Pool, NDCPs'!A42:Q1788,17,0)</f>
        <v>0</v>
      </c>
      <c r="F906" s="948"/>
      <c r="G906" s="948"/>
      <c r="H906" s="948"/>
      <c r="I906" s="948"/>
      <c r="J906" s="1152">
        <f t="shared" si="265"/>
        <v>0</v>
      </c>
      <c r="K906" s="1152">
        <f t="shared" si="266"/>
        <v>0</v>
      </c>
    </row>
    <row r="907" spans="1:11" hidden="1" x14ac:dyDescent="0.3">
      <c r="A907" s="1000" t="s">
        <v>2223</v>
      </c>
      <c r="B907" s="979"/>
      <c r="C907" s="999" t="s">
        <v>2252</v>
      </c>
      <c r="D907" s="946">
        <f>VLOOKUP(A907,'NRHM-RCH Flexible Pool, NDCPs'!A43:Q1789,16,0)</f>
        <v>0</v>
      </c>
      <c r="E907" s="946">
        <f>VLOOKUP(A907,'NRHM-RCH Flexible Pool, NDCPs'!A43:Q1789,17,0)</f>
        <v>0</v>
      </c>
      <c r="F907" s="948"/>
      <c r="G907" s="948"/>
      <c r="H907" s="948"/>
      <c r="I907" s="948"/>
      <c r="J907" s="1152">
        <f t="shared" si="265"/>
        <v>0</v>
      </c>
      <c r="K907" s="1152">
        <f t="shared" si="266"/>
        <v>0</v>
      </c>
    </row>
    <row r="908" spans="1:11" hidden="1" x14ac:dyDescent="0.3">
      <c r="A908" s="1000" t="s">
        <v>2224</v>
      </c>
      <c r="B908" s="979"/>
      <c r="C908" s="999" t="s">
        <v>2254</v>
      </c>
      <c r="D908" s="946">
        <f>VLOOKUP(A908,'NRHM-RCH Flexible Pool, NDCPs'!A44:Q1790,16,0)</f>
        <v>0</v>
      </c>
      <c r="E908" s="946">
        <f>VLOOKUP(A908,'NRHM-RCH Flexible Pool, NDCPs'!A44:Q1790,17,0)</f>
        <v>0</v>
      </c>
      <c r="F908" s="948"/>
      <c r="G908" s="948"/>
      <c r="H908" s="948"/>
      <c r="I908" s="948"/>
      <c r="J908" s="1152">
        <f t="shared" si="265"/>
        <v>0</v>
      </c>
      <c r="K908" s="1152">
        <f t="shared" si="266"/>
        <v>0</v>
      </c>
    </row>
    <row r="909" spans="1:11" hidden="1" x14ac:dyDescent="0.3">
      <c r="A909" s="1000" t="s">
        <v>2225</v>
      </c>
      <c r="B909" s="979"/>
      <c r="C909" s="999" t="s">
        <v>26</v>
      </c>
      <c r="D909" s="946">
        <f>VLOOKUP(A909,'NRHM-RCH Flexible Pool, NDCPs'!A45:Q1791,16,0)</f>
        <v>0</v>
      </c>
      <c r="E909" s="946">
        <f>VLOOKUP(A909,'NRHM-RCH Flexible Pool, NDCPs'!A45:Q1791,17,0)</f>
        <v>0</v>
      </c>
      <c r="F909" s="948"/>
      <c r="G909" s="948"/>
      <c r="H909" s="948"/>
      <c r="I909" s="948"/>
      <c r="J909" s="1152">
        <f t="shared" si="265"/>
        <v>0</v>
      </c>
      <c r="K909" s="1152">
        <f t="shared" si="266"/>
        <v>0</v>
      </c>
    </row>
    <row r="910" spans="1:11" hidden="1" x14ac:dyDescent="0.3">
      <c r="A910" s="1000" t="s">
        <v>2226</v>
      </c>
      <c r="B910" s="979"/>
      <c r="C910" s="999" t="s">
        <v>27</v>
      </c>
      <c r="D910" s="946">
        <f>VLOOKUP(A910,'NRHM-RCH Flexible Pool, NDCPs'!A46:Q1792,16,0)</f>
        <v>0</v>
      </c>
      <c r="E910" s="946">
        <f>VLOOKUP(A910,'NRHM-RCH Flexible Pool, NDCPs'!A46:Q1792,17,0)</f>
        <v>0</v>
      </c>
      <c r="F910" s="948"/>
      <c r="G910" s="948"/>
      <c r="H910" s="948"/>
      <c r="I910" s="948"/>
      <c r="J910" s="1152">
        <f t="shared" si="265"/>
        <v>0</v>
      </c>
      <c r="K910" s="1152">
        <f t="shared" si="266"/>
        <v>0</v>
      </c>
    </row>
    <row r="911" spans="1:11" hidden="1" x14ac:dyDescent="0.3">
      <c r="A911" s="1000" t="s">
        <v>2227</v>
      </c>
      <c r="B911" s="979"/>
      <c r="C911" s="999" t="s">
        <v>28</v>
      </c>
      <c r="D911" s="946">
        <f>VLOOKUP(A911,'NRHM-RCH Flexible Pool, NDCPs'!A47:Q1793,16,0)</f>
        <v>0</v>
      </c>
      <c r="E911" s="946">
        <f>VLOOKUP(A911,'NRHM-RCH Flexible Pool, NDCPs'!A47:Q1793,17,0)</f>
        <v>0</v>
      </c>
      <c r="F911" s="948"/>
      <c r="G911" s="948"/>
      <c r="H911" s="948"/>
      <c r="I911" s="948"/>
      <c r="J911" s="1152">
        <f t="shared" si="265"/>
        <v>0</v>
      </c>
      <c r="K911" s="1152">
        <f t="shared" si="266"/>
        <v>0</v>
      </c>
    </row>
    <row r="912" spans="1:11" ht="30" hidden="1" x14ac:dyDescent="0.3">
      <c r="A912" s="1000" t="s">
        <v>1779</v>
      </c>
      <c r="B912" s="979"/>
      <c r="C912" s="999" t="s">
        <v>2706</v>
      </c>
      <c r="D912" s="946">
        <f>VLOOKUP(A912,'NRHM-RCH Flexible Pool, NDCPs'!A48:Q1794,16,0)</f>
        <v>0</v>
      </c>
      <c r="E912" s="946">
        <f>VLOOKUP(A912,'NRHM-RCH Flexible Pool, NDCPs'!A48:Q1794,17,0)</f>
        <v>0</v>
      </c>
      <c r="F912" s="948"/>
      <c r="G912" s="948"/>
      <c r="H912" s="948"/>
      <c r="I912" s="948"/>
      <c r="J912" s="1152">
        <f t="shared" si="265"/>
        <v>0</v>
      </c>
      <c r="K912" s="1152">
        <f t="shared" si="266"/>
        <v>0</v>
      </c>
    </row>
    <row r="913" spans="1:11" hidden="1" x14ac:dyDescent="0.3">
      <c r="A913" s="1000" t="s">
        <v>2707</v>
      </c>
      <c r="B913" s="979"/>
      <c r="C913" s="999" t="s">
        <v>30</v>
      </c>
      <c r="D913" s="946">
        <f>VLOOKUP(A913,'NRHM-RCH Flexible Pool, NDCPs'!A49:Q1795,16,0)</f>
        <v>0</v>
      </c>
      <c r="E913" s="946">
        <f>VLOOKUP(A913,'NRHM-RCH Flexible Pool, NDCPs'!A49:Q1795,17,0)</f>
        <v>0</v>
      </c>
      <c r="F913" s="948"/>
      <c r="G913" s="948"/>
      <c r="H913" s="948"/>
      <c r="I913" s="948"/>
      <c r="J913" s="1152">
        <f t="shared" si="265"/>
        <v>0</v>
      </c>
      <c r="K913" s="1152">
        <f t="shared" si="266"/>
        <v>0</v>
      </c>
    </row>
    <row r="914" spans="1:11" hidden="1" x14ac:dyDescent="0.3">
      <c r="A914" s="1000" t="s">
        <v>2228</v>
      </c>
      <c r="B914" s="979"/>
      <c r="C914" s="999" t="s">
        <v>31</v>
      </c>
      <c r="D914" s="946">
        <f>VLOOKUP(A914,'NRHM-RCH Flexible Pool, NDCPs'!A50:Q1796,16,0)</f>
        <v>0</v>
      </c>
      <c r="E914" s="946">
        <f>VLOOKUP(A914,'NRHM-RCH Flexible Pool, NDCPs'!A50:Q1796,17,0)</f>
        <v>0</v>
      </c>
      <c r="F914" s="948"/>
      <c r="G914" s="948"/>
      <c r="H914" s="948"/>
      <c r="I914" s="948"/>
      <c r="J914" s="1152">
        <f t="shared" si="265"/>
        <v>0</v>
      </c>
      <c r="K914" s="1152">
        <f t="shared" si="266"/>
        <v>0</v>
      </c>
    </row>
    <row r="915" spans="1:11" hidden="1" x14ac:dyDescent="0.3">
      <c r="A915" s="1000" t="s">
        <v>2229</v>
      </c>
      <c r="B915" s="979"/>
      <c r="C915" s="999" t="s">
        <v>32</v>
      </c>
      <c r="D915" s="946">
        <f>VLOOKUP(A915,'NRHM-RCH Flexible Pool, NDCPs'!A51:Q1797,16,0)</f>
        <v>0</v>
      </c>
      <c r="E915" s="946">
        <f>VLOOKUP(A915,'NRHM-RCH Flexible Pool, NDCPs'!A51:Q1797,17,0)</f>
        <v>0</v>
      </c>
      <c r="F915" s="948"/>
      <c r="G915" s="948"/>
      <c r="H915" s="948"/>
      <c r="I915" s="948"/>
      <c r="J915" s="1152">
        <f t="shared" si="265"/>
        <v>0</v>
      </c>
      <c r="K915" s="1152">
        <f t="shared" si="266"/>
        <v>0</v>
      </c>
    </row>
    <row r="916" spans="1:11" hidden="1" x14ac:dyDescent="0.3">
      <c r="A916" s="1000" t="s">
        <v>2230</v>
      </c>
      <c r="B916" s="979"/>
      <c r="C916" s="999" t="s">
        <v>33</v>
      </c>
      <c r="D916" s="946">
        <f>VLOOKUP(A916,'NRHM-RCH Flexible Pool, NDCPs'!A52:Q1798,16,0)</f>
        <v>0</v>
      </c>
      <c r="E916" s="946">
        <f>VLOOKUP(A916,'NRHM-RCH Flexible Pool, NDCPs'!A52:Q1798,17,0)</f>
        <v>0</v>
      </c>
      <c r="F916" s="948"/>
      <c r="G916" s="948"/>
      <c r="H916" s="948"/>
      <c r="I916" s="948"/>
      <c r="J916" s="1152">
        <f t="shared" si="265"/>
        <v>0</v>
      </c>
      <c r="K916" s="1152">
        <f t="shared" si="266"/>
        <v>0</v>
      </c>
    </row>
    <row r="917" spans="1:11" hidden="1" x14ac:dyDescent="0.3">
      <c r="A917" s="1000" t="s">
        <v>1780</v>
      </c>
      <c r="B917" s="979"/>
      <c r="C917" s="1009" t="s">
        <v>5192</v>
      </c>
      <c r="D917" s="946">
        <f>VLOOKUP(A917,'NRHM-RCH Flexible Pool, NDCPs'!A53:Q1799,16,0)</f>
        <v>0</v>
      </c>
      <c r="E917" s="946">
        <f>VLOOKUP(A917,'NRHM-RCH Flexible Pool, NDCPs'!A53:Q1799,17,0)</f>
        <v>0</v>
      </c>
      <c r="F917" s="948"/>
      <c r="G917" s="948"/>
      <c r="H917" s="948"/>
      <c r="I917" s="948"/>
      <c r="J917" s="1152">
        <f t="shared" si="265"/>
        <v>0</v>
      </c>
      <c r="K917" s="1152">
        <f t="shared" si="266"/>
        <v>0</v>
      </c>
    </row>
    <row r="918" spans="1:11" hidden="1" x14ac:dyDescent="0.3">
      <c r="A918" s="1000" t="s">
        <v>1781</v>
      </c>
      <c r="B918" s="979"/>
      <c r="C918" s="1009" t="s">
        <v>5193</v>
      </c>
      <c r="D918" s="946">
        <f>VLOOKUP(A918,'NRHM-RCH Flexible Pool, NDCPs'!A54:Q1800,16,0)</f>
        <v>0</v>
      </c>
      <c r="E918" s="946">
        <f>VLOOKUP(A918,'NRHM-RCH Flexible Pool, NDCPs'!A54:Q1800,17,0)</f>
        <v>0</v>
      </c>
      <c r="F918" s="948"/>
      <c r="G918" s="948"/>
      <c r="H918" s="948"/>
      <c r="I918" s="948"/>
      <c r="J918" s="1152">
        <f t="shared" si="265"/>
        <v>0</v>
      </c>
      <c r="K918" s="1152">
        <f t="shared" si="266"/>
        <v>0</v>
      </c>
    </row>
    <row r="919" spans="1:11" ht="45" hidden="1" x14ac:dyDescent="0.3">
      <c r="A919" s="1000" t="s">
        <v>1782</v>
      </c>
      <c r="B919" s="979"/>
      <c r="C919" s="1009" t="s">
        <v>3603</v>
      </c>
      <c r="D919" s="946">
        <f>VLOOKUP(A919,'NRHM-RCH Flexible Pool, NDCPs'!A55:Q1801,16,0)</f>
        <v>0</v>
      </c>
      <c r="E919" s="946">
        <f>VLOOKUP(A919,'NRHM-RCH Flexible Pool, NDCPs'!A55:Q1801,17,0)</f>
        <v>0</v>
      </c>
      <c r="F919" s="948"/>
      <c r="G919" s="948"/>
      <c r="H919" s="948"/>
      <c r="I919" s="948"/>
      <c r="J919" s="1152">
        <f t="shared" si="265"/>
        <v>0</v>
      </c>
      <c r="K919" s="1152">
        <f t="shared" si="266"/>
        <v>0</v>
      </c>
    </row>
    <row r="920" spans="1:11" hidden="1" x14ac:dyDescent="0.3">
      <c r="A920" s="1000" t="s">
        <v>1783</v>
      </c>
      <c r="B920" s="979"/>
      <c r="C920" s="1009" t="s">
        <v>1666</v>
      </c>
      <c r="D920" s="946">
        <f>VLOOKUP(A920,'NRHM-RCH Flexible Pool, NDCPs'!A56:Q1802,16,0)</f>
        <v>0</v>
      </c>
      <c r="E920" s="946">
        <f>VLOOKUP(A920,'NRHM-RCH Flexible Pool, NDCPs'!A56:Q1802,17,0)</f>
        <v>0</v>
      </c>
      <c r="F920" s="948"/>
      <c r="G920" s="948"/>
      <c r="H920" s="948"/>
      <c r="I920" s="948"/>
      <c r="J920" s="1152">
        <f t="shared" si="265"/>
        <v>0</v>
      </c>
      <c r="K920" s="1152">
        <f t="shared" si="266"/>
        <v>0</v>
      </c>
    </row>
    <row r="921" spans="1:11" hidden="1" x14ac:dyDescent="0.3">
      <c r="A921" s="1000" t="s">
        <v>2902</v>
      </c>
      <c r="B921" s="979"/>
      <c r="C921" s="1009" t="s">
        <v>2903</v>
      </c>
      <c r="D921" s="946">
        <f>VLOOKUP(A921,'NRHM-RCH Flexible Pool, NDCPs'!A57:Q1803,16,0)</f>
        <v>0</v>
      </c>
      <c r="E921" s="946">
        <f>VLOOKUP(A921,'NRHM-RCH Flexible Pool, NDCPs'!A57:Q1803,17,0)</f>
        <v>0</v>
      </c>
      <c r="F921" s="948"/>
      <c r="G921" s="948"/>
      <c r="H921" s="948"/>
      <c r="I921" s="948"/>
      <c r="J921" s="1152">
        <f t="shared" si="265"/>
        <v>0</v>
      </c>
      <c r="K921" s="1152">
        <f t="shared" si="266"/>
        <v>0</v>
      </c>
    </row>
    <row r="922" spans="1:11" hidden="1" x14ac:dyDescent="0.3">
      <c r="A922" s="1000" t="s">
        <v>2904</v>
      </c>
      <c r="B922" s="979"/>
      <c r="C922" s="1009" t="s">
        <v>2905</v>
      </c>
      <c r="D922" s="946">
        <f>VLOOKUP(A922,'NRHM-RCH Flexible Pool, NDCPs'!A58:Q1804,16,0)</f>
        <v>0</v>
      </c>
      <c r="E922" s="946">
        <f>VLOOKUP(A922,'NRHM-RCH Flexible Pool, NDCPs'!A58:Q1804,17,0)</f>
        <v>0</v>
      </c>
      <c r="F922" s="948"/>
      <c r="G922" s="948"/>
      <c r="H922" s="948"/>
      <c r="I922" s="948"/>
      <c r="J922" s="1152">
        <f t="shared" si="265"/>
        <v>0</v>
      </c>
      <c r="K922" s="1152">
        <f t="shared" si="266"/>
        <v>0</v>
      </c>
    </row>
    <row r="923" spans="1:11" ht="30" hidden="1" x14ac:dyDescent="0.3">
      <c r="A923" s="1000" t="s">
        <v>2906</v>
      </c>
      <c r="B923" s="979"/>
      <c r="C923" s="1009" t="s">
        <v>2907</v>
      </c>
      <c r="D923" s="946">
        <f>VLOOKUP(A923,'NRHM-RCH Flexible Pool, NDCPs'!A59:Q1805,16,0)</f>
        <v>0</v>
      </c>
      <c r="E923" s="946">
        <f>VLOOKUP(A923,'NRHM-RCH Flexible Pool, NDCPs'!A59:Q1805,17,0)</f>
        <v>0</v>
      </c>
      <c r="F923" s="948"/>
      <c r="G923" s="948"/>
      <c r="H923" s="948"/>
      <c r="I923" s="948"/>
      <c r="J923" s="1152">
        <f t="shared" si="265"/>
        <v>0</v>
      </c>
      <c r="K923" s="1152">
        <f t="shared" si="266"/>
        <v>0</v>
      </c>
    </row>
    <row r="924" spans="1:11" ht="60" hidden="1" x14ac:dyDescent="0.3">
      <c r="A924" s="1010" t="s">
        <v>2908</v>
      </c>
      <c r="B924" s="979"/>
      <c r="C924" s="1008" t="s">
        <v>5194</v>
      </c>
      <c r="D924" s="946">
        <f>VLOOKUP(A924,'NRHM-RCH Flexible Pool, NDCPs'!A60:Q1806,16,0)</f>
        <v>0</v>
      </c>
      <c r="E924" s="946">
        <f>VLOOKUP(A924,'NRHM-RCH Flexible Pool, NDCPs'!A60:Q1806,17,0)</f>
        <v>0</v>
      </c>
      <c r="F924" s="948"/>
      <c r="G924" s="948"/>
      <c r="H924" s="948"/>
      <c r="I924" s="948"/>
      <c r="J924" s="1152">
        <f t="shared" si="265"/>
        <v>0</v>
      </c>
      <c r="K924" s="1152">
        <f t="shared" si="266"/>
        <v>0</v>
      </c>
    </row>
    <row r="925" spans="1:11" ht="30" hidden="1" x14ac:dyDescent="0.3">
      <c r="A925" s="1010" t="s">
        <v>3879</v>
      </c>
      <c r="B925" s="979"/>
      <c r="C925" s="1008" t="s">
        <v>4422</v>
      </c>
      <c r="D925" s="946">
        <f>VLOOKUP(A925,'NRHM-RCH Flexible Pool, NDCPs'!A61:Q1807,16,0)</f>
        <v>0</v>
      </c>
      <c r="E925" s="946">
        <f>VLOOKUP(A925,'NRHM-RCH Flexible Pool, NDCPs'!A61:Q1807,17,0)</f>
        <v>0</v>
      </c>
      <c r="F925" s="948"/>
      <c r="G925" s="948"/>
      <c r="H925" s="948"/>
      <c r="I925" s="948"/>
      <c r="J925" s="1152">
        <f t="shared" si="265"/>
        <v>0</v>
      </c>
      <c r="K925" s="1152">
        <f t="shared" si="266"/>
        <v>0</v>
      </c>
    </row>
    <row r="926" spans="1:11" hidden="1" x14ac:dyDescent="0.3">
      <c r="A926" s="1010" t="s">
        <v>4423</v>
      </c>
      <c r="B926" s="1011"/>
      <c r="C926" s="1009" t="s">
        <v>2909</v>
      </c>
      <c r="D926" s="946">
        <f>VLOOKUP(A926,'NRHM-RCH Flexible Pool, NDCPs'!A62:Q1808,16,0)</f>
        <v>0</v>
      </c>
      <c r="E926" s="946">
        <f>VLOOKUP(A926,'NRHM-RCH Flexible Pool, NDCPs'!A62:Q1808,17,0)</f>
        <v>0</v>
      </c>
      <c r="F926" s="948"/>
      <c r="G926" s="948"/>
      <c r="H926" s="948"/>
      <c r="I926" s="948"/>
      <c r="J926" s="1152">
        <f t="shared" si="265"/>
        <v>0</v>
      </c>
      <c r="K926" s="1152">
        <f t="shared" si="266"/>
        <v>0</v>
      </c>
    </row>
    <row r="927" spans="1:11" hidden="1" x14ac:dyDescent="0.3">
      <c r="A927" s="998" t="s">
        <v>3604</v>
      </c>
      <c r="B927" s="998" t="s">
        <v>3124</v>
      </c>
      <c r="C927" s="999" t="s">
        <v>3605</v>
      </c>
      <c r="D927" s="946">
        <f>SUM(D928:D954)</f>
        <v>0</v>
      </c>
      <c r="E927" s="946">
        <f>SUM(E928:E954)</f>
        <v>0</v>
      </c>
      <c r="F927" s="946">
        <f>SUM(F928:F954)</f>
        <v>0</v>
      </c>
      <c r="G927" s="946">
        <f>SUM(G928:G954)</f>
        <v>0</v>
      </c>
      <c r="H927" s="946">
        <f>VLOOKUP(B927,NUHM!A12:P310,15,0)</f>
        <v>0</v>
      </c>
      <c r="I927" s="946">
        <f>VLOOKUP(B927,NUHM!A12:P310,16,0)</f>
        <v>0</v>
      </c>
      <c r="J927" s="1151">
        <f>SUM(J928:J954)</f>
        <v>0</v>
      </c>
      <c r="K927" s="1151">
        <f>SUM(K928:K954)</f>
        <v>0</v>
      </c>
    </row>
    <row r="928" spans="1:11" ht="90" hidden="1" x14ac:dyDescent="0.3">
      <c r="A928" s="1000" t="s">
        <v>1758</v>
      </c>
      <c r="B928" s="979"/>
      <c r="C928" s="999" t="s">
        <v>2534</v>
      </c>
      <c r="D928" s="946">
        <f>VLOOKUP(A928,'NRHM-RCH Flexible Pool, NDCPs'!A64:Q1810,16,0)</f>
        <v>0</v>
      </c>
      <c r="E928" s="946">
        <f>VLOOKUP(A928,'NRHM-RCH Flexible Pool, NDCPs'!A64:Q1810,17,0)</f>
        <v>0</v>
      </c>
      <c r="F928" s="948"/>
      <c r="G928" s="948"/>
      <c r="H928" s="948"/>
      <c r="I928" s="948"/>
      <c r="J928" s="1152">
        <f t="shared" ref="J928:J954" si="267">+D928+F928+H928</f>
        <v>0</v>
      </c>
      <c r="K928" s="1152">
        <f t="shared" ref="K928:K954" si="268">+E928+G928+I928</f>
        <v>0</v>
      </c>
    </row>
    <row r="929" spans="1:11" ht="30" hidden="1" x14ac:dyDescent="0.3">
      <c r="A929" s="1000" t="s">
        <v>1759</v>
      </c>
      <c r="B929" s="979"/>
      <c r="C929" s="999" t="s">
        <v>3606</v>
      </c>
      <c r="D929" s="946">
        <f>VLOOKUP(A929,'NRHM-RCH Flexible Pool, NDCPs'!A65:Q1811,16,0)</f>
        <v>0</v>
      </c>
      <c r="E929" s="946">
        <f>VLOOKUP(A929,'NRHM-RCH Flexible Pool, NDCPs'!A65:Q1811,17,0)</f>
        <v>0</v>
      </c>
      <c r="F929" s="948"/>
      <c r="G929" s="948"/>
      <c r="H929" s="948"/>
      <c r="I929" s="948"/>
      <c r="J929" s="1152">
        <f t="shared" si="267"/>
        <v>0</v>
      </c>
      <c r="K929" s="1152">
        <f t="shared" si="268"/>
        <v>0</v>
      </c>
    </row>
    <row r="930" spans="1:11" hidden="1" x14ac:dyDescent="0.3">
      <c r="A930" s="1000" t="s">
        <v>2231</v>
      </c>
      <c r="B930" s="979"/>
      <c r="C930" s="999" t="s">
        <v>2257</v>
      </c>
      <c r="D930" s="946">
        <f>VLOOKUP(A930,'NRHM-RCH Flexible Pool, NDCPs'!A66:Q1812,16,0)</f>
        <v>0</v>
      </c>
      <c r="E930" s="946">
        <f>VLOOKUP(A930,'NRHM-RCH Flexible Pool, NDCPs'!A66:Q1812,17,0)</f>
        <v>0</v>
      </c>
      <c r="F930" s="948"/>
      <c r="G930" s="948"/>
      <c r="H930" s="948"/>
      <c r="I930" s="948"/>
      <c r="J930" s="1152">
        <f t="shared" si="267"/>
        <v>0</v>
      </c>
      <c r="K930" s="1152">
        <f t="shared" si="268"/>
        <v>0</v>
      </c>
    </row>
    <row r="931" spans="1:11" ht="30" hidden="1" x14ac:dyDescent="0.3">
      <c r="A931" s="1000" t="s">
        <v>2232</v>
      </c>
      <c r="B931" s="979"/>
      <c r="C931" s="999" t="s">
        <v>2259</v>
      </c>
      <c r="D931" s="946">
        <f>VLOOKUP(A931,'NRHM-RCH Flexible Pool, NDCPs'!A67:Q1813,16,0)</f>
        <v>0</v>
      </c>
      <c r="E931" s="946">
        <f>VLOOKUP(A931,'NRHM-RCH Flexible Pool, NDCPs'!A67:Q1813,17,0)</f>
        <v>0</v>
      </c>
      <c r="F931" s="948"/>
      <c r="G931" s="948"/>
      <c r="H931" s="948"/>
      <c r="I931" s="948"/>
      <c r="J931" s="1152">
        <f t="shared" si="267"/>
        <v>0</v>
      </c>
      <c r="K931" s="1152">
        <f t="shared" si="268"/>
        <v>0</v>
      </c>
    </row>
    <row r="932" spans="1:11" hidden="1" x14ac:dyDescent="0.3">
      <c r="A932" s="1000" t="s">
        <v>2233</v>
      </c>
      <c r="B932" s="979"/>
      <c r="C932" s="999" t="s">
        <v>2261</v>
      </c>
      <c r="D932" s="946">
        <f>VLOOKUP(A932,'NRHM-RCH Flexible Pool, NDCPs'!A68:Q1814,16,0)</f>
        <v>0</v>
      </c>
      <c r="E932" s="946">
        <f>VLOOKUP(A932,'NRHM-RCH Flexible Pool, NDCPs'!A68:Q1814,17,0)</f>
        <v>0</v>
      </c>
      <c r="F932" s="948"/>
      <c r="G932" s="948"/>
      <c r="H932" s="948"/>
      <c r="I932" s="948"/>
      <c r="J932" s="1152">
        <f t="shared" si="267"/>
        <v>0</v>
      </c>
      <c r="K932" s="1152">
        <f t="shared" si="268"/>
        <v>0</v>
      </c>
    </row>
    <row r="933" spans="1:11" hidden="1" x14ac:dyDescent="0.3">
      <c r="A933" s="1000" t="s">
        <v>2234</v>
      </c>
      <c r="B933" s="979"/>
      <c r="C933" s="999" t="s">
        <v>2263</v>
      </c>
      <c r="D933" s="946">
        <f>VLOOKUP(A933,'NRHM-RCH Flexible Pool, NDCPs'!A69:Q1815,16,0)</f>
        <v>0</v>
      </c>
      <c r="E933" s="946">
        <f>VLOOKUP(A933,'NRHM-RCH Flexible Pool, NDCPs'!A69:Q1815,17,0)</f>
        <v>0</v>
      </c>
      <c r="F933" s="948"/>
      <c r="G933" s="948"/>
      <c r="H933" s="948"/>
      <c r="I933" s="948"/>
      <c r="J933" s="1152">
        <f t="shared" si="267"/>
        <v>0</v>
      </c>
      <c r="K933" s="1152">
        <f t="shared" si="268"/>
        <v>0</v>
      </c>
    </row>
    <row r="934" spans="1:11" hidden="1" x14ac:dyDescent="0.3">
      <c r="A934" s="1000" t="s">
        <v>2235</v>
      </c>
      <c r="B934" s="979"/>
      <c r="C934" s="999" t="s">
        <v>2265</v>
      </c>
      <c r="D934" s="946">
        <f>VLOOKUP(A934,'NRHM-RCH Flexible Pool, NDCPs'!A70:Q1816,16,0)</f>
        <v>0</v>
      </c>
      <c r="E934" s="946">
        <f>VLOOKUP(A934,'NRHM-RCH Flexible Pool, NDCPs'!A70:Q1816,17,0)</f>
        <v>0</v>
      </c>
      <c r="F934" s="948"/>
      <c r="G934" s="948"/>
      <c r="H934" s="948"/>
      <c r="I934" s="948"/>
      <c r="J934" s="1152">
        <f t="shared" si="267"/>
        <v>0</v>
      </c>
      <c r="K934" s="1152">
        <f t="shared" si="268"/>
        <v>0</v>
      </c>
    </row>
    <row r="935" spans="1:11" hidden="1" x14ac:dyDescent="0.3">
      <c r="A935" s="1000" t="s">
        <v>2236</v>
      </c>
      <c r="B935" s="979"/>
      <c r="C935" s="999" t="s">
        <v>2267</v>
      </c>
      <c r="D935" s="946">
        <f>VLOOKUP(A935,'NRHM-RCH Flexible Pool, NDCPs'!A71:Q1817,16,0)</f>
        <v>0</v>
      </c>
      <c r="E935" s="946">
        <f>VLOOKUP(A935,'NRHM-RCH Flexible Pool, NDCPs'!A71:Q1817,17,0)</f>
        <v>0</v>
      </c>
      <c r="F935" s="948"/>
      <c r="G935" s="948"/>
      <c r="H935" s="948"/>
      <c r="I935" s="948"/>
      <c r="J935" s="1152">
        <f t="shared" si="267"/>
        <v>0</v>
      </c>
      <c r="K935" s="1152">
        <f t="shared" si="268"/>
        <v>0</v>
      </c>
    </row>
    <row r="936" spans="1:11" hidden="1" x14ac:dyDescent="0.3">
      <c r="A936" s="1000" t="s">
        <v>2237</v>
      </c>
      <c r="B936" s="979"/>
      <c r="C936" s="999" t="s">
        <v>2269</v>
      </c>
      <c r="D936" s="946">
        <f>VLOOKUP(A936,'NRHM-RCH Flexible Pool, NDCPs'!A72:Q1818,16,0)</f>
        <v>0</v>
      </c>
      <c r="E936" s="946">
        <f>VLOOKUP(A936,'NRHM-RCH Flexible Pool, NDCPs'!A72:Q1818,17,0)</f>
        <v>0</v>
      </c>
      <c r="F936" s="948"/>
      <c r="G936" s="948"/>
      <c r="H936" s="948"/>
      <c r="I936" s="948"/>
      <c r="J936" s="1152">
        <f t="shared" si="267"/>
        <v>0</v>
      </c>
      <c r="K936" s="1152">
        <f t="shared" si="268"/>
        <v>0</v>
      </c>
    </row>
    <row r="937" spans="1:11" hidden="1" x14ac:dyDescent="0.3">
      <c r="A937" s="1000" t="s">
        <v>2238</v>
      </c>
      <c r="B937" s="979"/>
      <c r="C937" s="999" t="s">
        <v>2271</v>
      </c>
      <c r="D937" s="946">
        <f>VLOOKUP(A937,'NRHM-RCH Flexible Pool, NDCPs'!A73:Q1819,16,0)</f>
        <v>0</v>
      </c>
      <c r="E937" s="946">
        <f>VLOOKUP(A937,'NRHM-RCH Flexible Pool, NDCPs'!A73:Q1819,17,0)</f>
        <v>0</v>
      </c>
      <c r="F937" s="948"/>
      <c r="G937" s="948"/>
      <c r="H937" s="948"/>
      <c r="I937" s="948"/>
      <c r="J937" s="1152">
        <f t="shared" si="267"/>
        <v>0</v>
      </c>
      <c r="K937" s="1152">
        <f t="shared" si="268"/>
        <v>0</v>
      </c>
    </row>
    <row r="938" spans="1:11" hidden="1" x14ac:dyDescent="0.3">
      <c r="A938" s="1000" t="s">
        <v>2272</v>
      </c>
      <c r="B938" s="979"/>
      <c r="C938" s="999" t="s">
        <v>2277</v>
      </c>
      <c r="D938" s="946">
        <f>VLOOKUP(A938,'NRHM-RCH Flexible Pool, NDCPs'!A74:Q1820,16,0)</f>
        <v>0</v>
      </c>
      <c r="E938" s="946">
        <f>VLOOKUP(A938,'NRHM-RCH Flexible Pool, NDCPs'!A74:Q1820,17,0)</f>
        <v>0</v>
      </c>
      <c r="F938" s="948"/>
      <c r="G938" s="948"/>
      <c r="H938" s="948"/>
      <c r="I938" s="948"/>
      <c r="J938" s="1152">
        <f t="shared" si="267"/>
        <v>0</v>
      </c>
      <c r="K938" s="1152">
        <f t="shared" si="268"/>
        <v>0</v>
      </c>
    </row>
    <row r="939" spans="1:11" ht="30" hidden="1" x14ac:dyDescent="0.3">
      <c r="A939" s="1000" t="s">
        <v>2273</v>
      </c>
      <c r="B939" s="979"/>
      <c r="C939" s="999" t="s">
        <v>2279</v>
      </c>
      <c r="D939" s="946">
        <f>VLOOKUP(A939,'NRHM-RCH Flexible Pool, NDCPs'!A75:Q1821,16,0)</f>
        <v>0</v>
      </c>
      <c r="E939" s="946">
        <f>VLOOKUP(A939,'NRHM-RCH Flexible Pool, NDCPs'!A75:Q1821,17,0)</f>
        <v>0</v>
      </c>
      <c r="F939" s="948"/>
      <c r="G939" s="948"/>
      <c r="H939" s="948"/>
      <c r="I939" s="948"/>
      <c r="J939" s="1152">
        <f t="shared" si="267"/>
        <v>0</v>
      </c>
      <c r="K939" s="1152">
        <f t="shared" si="268"/>
        <v>0</v>
      </c>
    </row>
    <row r="940" spans="1:11" hidden="1" x14ac:dyDescent="0.3">
      <c r="A940" s="1000" t="s">
        <v>2274</v>
      </c>
      <c r="B940" s="979"/>
      <c r="C940" s="999" t="s">
        <v>2281</v>
      </c>
      <c r="D940" s="946">
        <f>VLOOKUP(A940,'NRHM-RCH Flexible Pool, NDCPs'!A76:Q1822,16,0)</f>
        <v>0</v>
      </c>
      <c r="E940" s="946">
        <f>VLOOKUP(A940,'NRHM-RCH Flexible Pool, NDCPs'!A76:Q1822,17,0)</f>
        <v>0</v>
      </c>
      <c r="F940" s="948"/>
      <c r="G940" s="948"/>
      <c r="H940" s="948"/>
      <c r="I940" s="948"/>
      <c r="J940" s="1152">
        <f t="shared" si="267"/>
        <v>0</v>
      </c>
      <c r="K940" s="1152">
        <f t="shared" si="268"/>
        <v>0</v>
      </c>
    </row>
    <row r="941" spans="1:11" ht="30" hidden="1" x14ac:dyDescent="0.3">
      <c r="A941" s="1000" t="s">
        <v>2275</v>
      </c>
      <c r="B941" s="979"/>
      <c r="C941" s="999" t="s">
        <v>2283</v>
      </c>
      <c r="D941" s="946">
        <f>VLOOKUP(A941,'NRHM-RCH Flexible Pool, NDCPs'!A77:Q1823,16,0)</f>
        <v>0</v>
      </c>
      <c r="E941" s="946">
        <f>VLOOKUP(A941,'NRHM-RCH Flexible Pool, NDCPs'!A77:Q1823,17,0)</f>
        <v>0</v>
      </c>
      <c r="F941" s="948"/>
      <c r="G941" s="948"/>
      <c r="H941" s="948"/>
      <c r="I941" s="948"/>
      <c r="J941" s="1152">
        <f t="shared" si="267"/>
        <v>0</v>
      </c>
      <c r="K941" s="1152">
        <f t="shared" si="268"/>
        <v>0</v>
      </c>
    </row>
    <row r="942" spans="1:11" hidden="1" x14ac:dyDescent="0.3">
      <c r="A942" s="1000" t="s">
        <v>2284</v>
      </c>
      <c r="B942" s="979"/>
      <c r="C942" s="999" t="s">
        <v>2289</v>
      </c>
      <c r="D942" s="946">
        <f>VLOOKUP(A942,'NRHM-RCH Flexible Pool, NDCPs'!A78:Q1824,16,0)</f>
        <v>0</v>
      </c>
      <c r="E942" s="946">
        <f>VLOOKUP(A942,'NRHM-RCH Flexible Pool, NDCPs'!A78:Q1824,17,0)</f>
        <v>0</v>
      </c>
      <c r="F942" s="948"/>
      <c r="G942" s="948"/>
      <c r="H942" s="948"/>
      <c r="I942" s="948"/>
      <c r="J942" s="1152">
        <f t="shared" si="267"/>
        <v>0</v>
      </c>
      <c r="K942" s="1152">
        <f t="shared" si="268"/>
        <v>0</v>
      </c>
    </row>
    <row r="943" spans="1:11" ht="30" hidden="1" x14ac:dyDescent="0.3">
      <c r="A943" s="1000" t="s">
        <v>2285</v>
      </c>
      <c r="B943" s="979"/>
      <c r="C943" s="999" t="s">
        <v>2291</v>
      </c>
      <c r="D943" s="946">
        <f>VLOOKUP(A943,'NRHM-RCH Flexible Pool, NDCPs'!A79:Q1825,16,0)</f>
        <v>0</v>
      </c>
      <c r="E943" s="946">
        <f>VLOOKUP(A943,'NRHM-RCH Flexible Pool, NDCPs'!A79:Q1825,17,0)</f>
        <v>0</v>
      </c>
      <c r="F943" s="948"/>
      <c r="G943" s="948"/>
      <c r="H943" s="948"/>
      <c r="I943" s="948"/>
      <c r="J943" s="1152">
        <f t="shared" si="267"/>
        <v>0</v>
      </c>
      <c r="K943" s="1152">
        <f t="shared" si="268"/>
        <v>0</v>
      </c>
    </row>
    <row r="944" spans="1:11" ht="30" hidden="1" x14ac:dyDescent="0.3">
      <c r="A944" s="1000" t="s">
        <v>2286</v>
      </c>
      <c r="B944" s="979"/>
      <c r="C944" s="999" t="s">
        <v>2293</v>
      </c>
      <c r="D944" s="946">
        <f>VLOOKUP(A944,'NRHM-RCH Flexible Pool, NDCPs'!A80:Q1826,16,0)</f>
        <v>0</v>
      </c>
      <c r="E944" s="946">
        <f>VLOOKUP(A944,'NRHM-RCH Flexible Pool, NDCPs'!A80:Q1826,17,0)</f>
        <v>0</v>
      </c>
      <c r="F944" s="948"/>
      <c r="G944" s="948"/>
      <c r="H944" s="948"/>
      <c r="I944" s="948"/>
      <c r="J944" s="1152">
        <f t="shared" si="267"/>
        <v>0</v>
      </c>
      <c r="K944" s="1152">
        <f t="shared" si="268"/>
        <v>0</v>
      </c>
    </row>
    <row r="945" spans="1:11" ht="30" hidden="1" x14ac:dyDescent="0.3">
      <c r="A945" s="1000" t="s">
        <v>2287</v>
      </c>
      <c r="B945" s="979"/>
      <c r="C945" s="999" t="s">
        <v>2295</v>
      </c>
      <c r="D945" s="946">
        <f>VLOOKUP(A945,'NRHM-RCH Flexible Pool, NDCPs'!A81:Q1827,16,0)</f>
        <v>0</v>
      </c>
      <c r="E945" s="946">
        <f>VLOOKUP(A945,'NRHM-RCH Flexible Pool, NDCPs'!A81:Q1827,17,0)</f>
        <v>0</v>
      </c>
      <c r="F945" s="948"/>
      <c r="G945" s="948"/>
      <c r="H945" s="948"/>
      <c r="I945" s="948"/>
      <c r="J945" s="1152">
        <f t="shared" si="267"/>
        <v>0</v>
      </c>
      <c r="K945" s="1152">
        <f t="shared" si="268"/>
        <v>0</v>
      </c>
    </row>
    <row r="946" spans="1:11" hidden="1" x14ac:dyDescent="0.3">
      <c r="A946" s="1000" t="s">
        <v>1784</v>
      </c>
      <c r="B946" s="979"/>
      <c r="C946" s="1009" t="s">
        <v>2710</v>
      </c>
      <c r="D946" s="946">
        <f>VLOOKUP(A946,'NRHM-RCH Flexible Pool, NDCPs'!A82:Q1828,16,0)</f>
        <v>0</v>
      </c>
      <c r="E946" s="946">
        <f>VLOOKUP(A946,'NRHM-RCH Flexible Pool, NDCPs'!A82:Q1828,17,0)</f>
        <v>0</v>
      </c>
      <c r="F946" s="948"/>
      <c r="G946" s="948"/>
      <c r="H946" s="948"/>
      <c r="I946" s="948"/>
      <c r="J946" s="1152">
        <f t="shared" si="267"/>
        <v>0</v>
      </c>
      <c r="K946" s="1152">
        <f t="shared" si="268"/>
        <v>0</v>
      </c>
    </row>
    <row r="947" spans="1:11" hidden="1" x14ac:dyDescent="0.3">
      <c r="A947" s="1000" t="s">
        <v>1785</v>
      </c>
      <c r="B947" s="979"/>
      <c r="C947" s="999" t="s">
        <v>874</v>
      </c>
      <c r="D947" s="946">
        <f>VLOOKUP(A947,'NRHM-RCH Flexible Pool, NDCPs'!A83:Q1829,16,0)</f>
        <v>0</v>
      </c>
      <c r="E947" s="946">
        <f>VLOOKUP(A947,'NRHM-RCH Flexible Pool, NDCPs'!A83:Q1829,17,0)</f>
        <v>0</v>
      </c>
      <c r="F947" s="948"/>
      <c r="G947" s="948"/>
      <c r="H947" s="948"/>
      <c r="I947" s="948"/>
      <c r="J947" s="1152">
        <f t="shared" si="267"/>
        <v>0</v>
      </c>
      <c r="K947" s="1152">
        <f t="shared" si="268"/>
        <v>0</v>
      </c>
    </row>
    <row r="948" spans="1:11" hidden="1" x14ac:dyDescent="0.3">
      <c r="A948" s="1000" t="s">
        <v>2296</v>
      </c>
      <c r="B948" s="979"/>
      <c r="C948" s="999" t="s">
        <v>5195</v>
      </c>
      <c r="D948" s="946">
        <f>VLOOKUP(A948,'NRHM-RCH Flexible Pool, NDCPs'!A84:Q1830,16,0)</f>
        <v>0</v>
      </c>
      <c r="E948" s="946">
        <f>VLOOKUP(A948,'NRHM-RCH Flexible Pool, NDCPs'!A84:Q1830,17,0)</f>
        <v>0</v>
      </c>
      <c r="F948" s="948"/>
      <c r="G948" s="948"/>
      <c r="H948" s="948"/>
      <c r="I948" s="948"/>
      <c r="J948" s="1152">
        <f t="shared" si="267"/>
        <v>0</v>
      </c>
      <c r="K948" s="1152">
        <f t="shared" si="268"/>
        <v>0</v>
      </c>
    </row>
    <row r="949" spans="1:11" ht="30" hidden="1" x14ac:dyDescent="0.3">
      <c r="A949" s="1000" t="s">
        <v>2297</v>
      </c>
      <c r="B949" s="979"/>
      <c r="C949" s="999" t="s">
        <v>5196</v>
      </c>
      <c r="D949" s="946">
        <f>VLOOKUP(A949,'NRHM-RCH Flexible Pool, NDCPs'!A85:Q1831,16,0)</f>
        <v>0</v>
      </c>
      <c r="E949" s="946">
        <f>VLOOKUP(A949,'NRHM-RCH Flexible Pool, NDCPs'!A85:Q1831,17,0)</f>
        <v>0</v>
      </c>
      <c r="F949" s="948"/>
      <c r="G949" s="948"/>
      <c r="H949" s="948"/>
      <c r="I949" s="948"/>
      <c r="J949" s="1152">
        <f t="shared" si="267"/>
        <v>0</v>
      </c>
      <c r="K949" s="1152">
        <f t="shared" si="268"/>
        <v>0</v>
      </c>
    </row>
    <row r="950" spans="1:11" ht="30" hidden="1" x14ac:dyDescent="0.3">
      <c r="A950" s="1000" t="s">
        <v>2298</v>
      </c>
      <c r="B950" s="979"/>
      <c r="C950" s="999" t="s">
        <v>5197</v>
      </c>
      <c r="D950" s="946">
        <f>VLOOKUP(A950,'NRHM-RCH Flexible Pool, NDCPs'!A86:Q1832,16,0)</f>
        <v>0</v>
      </c>
      <c r="E950" s="946">
        <f>VLOOKUP(A950,'NRHM-RCH Flexible Pool, NDCPs'!A86:Q1832,17,0)</f>
        <v>0</v>
      </c>
      <c r="F950" s="948"/>
      <c r="G950" s="948"/>
      <c r="H950" s="948"/>
      <c r="I950" s="948"/>
      <c r="J950" s="1152">
        <f t="shared" si="267"/>
        <v>0</v>
      </c>
      <c r="K950" s="1152">
        <f t="shared" si="268"/>
        <v>0</v>
      </c>
    </row>
    <row r="951" spans="1:11" ht="30" hidden="1" x14ac:dyDescent="0.3">
      <c r="A951" s="1000" t="s">
        <v>2299</v>
      </c>
      <c r="B951" s="979"/>
      <c r="C951" s="999" t="s">
        <v>5198</v>
      </c>
      <c r="D951" s="946">
        <f>VLOOKUP(A951,'NRHM-RCH Flexible Pool, NDCPs'!A87:Q1833,16,0)</f>
        <v>0</v>
      </c>
      <c r="E951" s="946">
        <f>VLOOKUP(A951,'NRHM-RCH Flexible Pool, NDCPs'!A87:Q1833,17,0)</f>
        <v>0</v>
      </c>
      <c r="F951" s="948"/>
      <c r="G951" s="948"/>
      <c r="H951" s="948"/>
      <c r="I951" s="948"/>
      <c r="J951" s="1152">
        <f t="shared" si="267"/>
        <v>0</v>
      </c>
      <c r="K951" s="1152">
        <f t="shared" si="268"/>
        <v>0</v>
      </c>
    </row>
    <row r="952" spans="1:11" hidden="1" x14ac:dyDescent="0.3">
      <c r="A952" s="1000" t="s">
        <v>1787</v>
      </c>
      <c r="B952" s="979"/>
      <c r="C952" s="999" t="s">
        <v>1261</v>
      </c>
      <c r="D952" s="946">
        <f>VLOOKUP(A952,'NRHM-RCH Flexible Pool, NDCPs'!A88:Q1834,16,0)</f>
        <v>0</v>
      </c>
      <c r="E952" s="946">
        <f>VLOOKUP(A952,'NRHM-RCH Flexible Pool, NDCPs'!A88:Q1834,17,0)</f>
        <v>0</v>
      </c>
      <c r="F952" s="948"/>
      <c r="G952" s="948"/>
      <c r="H952" s="948"/>
      <c r="I952" s="948"/>
      <c r="J952" s="1152">
        <f t="shared" si="267"/>
        <v>0</v>
      </c>
      <c r="K952" s="1152">
        <f t="shared" si="268"/>
        <v>0</v>
      </c>
    </row>
    <row r="953" spans="1:11" hidden="1" x14ac:dyDescent="0.3">
      <c r="A953" s="1000" t="s">
        <v>2711</v>
      </c>
      <c r="B953" s="979"/>
      <c r="C953" s="999" t="s">
        <v>2712</v>
      </c>
      <c r="D953" s="946">
        <f>VLOOKUP(A953,'NRHM-RCH Flexible Pool, NDCPs'!A89:Q1835,16,0)</f>
        <v>0</v>
      </c>
      <c r="E953" s="946">
        <f>VLOOKUP(A953,'NRHM-RCH Flexible Pool, NDCPs'!A89:Q1835,17,0)</f>
        <v>0</v>
      </c>
      <c r="F953" s="948"/>
      <c r="G953" s="948"/>
      <c r="H953" s="948"/>
      <c r="I953" s="948"/>
      <c r="J953" s="1152">
        <f t="shared" si="267"/>
        <v>0</v>
      </c>
      <c r="K953" s="1152">
        <f t="shared" si="268"/>
        <v>0</v>
      </c>
    </row>
    <row r="954" spans="1:11" hidden="1" x14ac:dyDescent="0.3">
      <c r="A954" s="1000" t="s">
        <v>2713</v>
      </c>
      <c r="B954" s="979"/>
      <c r="C954" s="999" t="s">
        <v>2714</v>
      </c>
      <c r="D954" s="946">
        <f>VLOOKUP(A954,'NRHM-RCH Flexible Pool, NDCPs'!A90:Q1836,16,0)</f>
        <v>0</v>
      </c>
      <c r="E954" s="946">
        <f>VLOOKUP(A954,'NRHM-RCH Flexible Pool, NDCPs'!A90:Q1836,17,0)</f>
        <v>0</v>
      </c>
      <c r="F954" s="948"/>
      <c r="G954" s="948"/>
      <c r="H954" s="948"/>
      <c r="I954" s="948"/>
      <c r="J954" s="1152">
        <f t="shared" si="267"/>
        <v>0</v>
      </c>
      <c r="K954" s="1152">
        <f t="shared" si="268"/>
        <v>0</v>
      </c>
    </row>
    <row r="955" spans="1:11" hidden="1" x14ac:dyDescent="0.3">
      <c r="A955" s="998" t="s">
        <v>3607</v>
      </c>
      <c r="B955" s="998" t="s">
        <v>3125</v>
      </c>
      <c r="C955" s="999" t="s">
        <v>3608</v>
      </c>
      <c r="D955" s="946">
        <f>SUM(D956:D968)+D972</f>
        <v>0</v>
      </c>
      <c r="E955" s="946">
        <f>SUM(E956:E968)+E972</f>
        <v>0</v>
      </c>
      <c r="F955" s="946">
        <f>SUM(F956:F968)+F972</f>
        <v>0</v>
      </c>
      <c r="G955" s="946">
        <f>SUM(G956:G968)+G972</f>
        <v>0</v>
      </c>
      <c r="H955" s="946">
        <f>VLOOKUP(B955,NUHM!A12:P251,15,0)</f>
        <v>0</v>
      </c>
      <c r="I955" s="946">
        <f>VLOOKUP(B955,NUHM!A12:P251,16,0)</f>
        <v>0</v>
      </c>
      <c r="J955" s="1151">
        <f>SUM(J956:J968)+J972</f>
        <v>0</v>
      </c>
      <c r="K955" s="1151">
        <f>SUM(K956:K968)+K972</f>
        <v>0</v>
      </c>
    </row>
    <row r="956" spans="1:11" hidden="1" x14ac:dyDescent="0.3">
      <c r="A956" s="1000" t="s">
        <v>2152</v>
      </c>
      <c r="B956" s="979"/>
      <c r="C956" s="999" t="s">
        <v>2155</v>
      </c>
      <c r="D956" s="946">
        <f>VLOOKUP(A956,'NRHM-RCH Flexible Pool, NDCPs'!A92:Q1838,16,0)</f>
        <v>0</v>
      </c>
      <c r="E956" s="946">
        <f>VLOOKUP(A956,'NRHM-RCH Flexible Pool, NDCPs'!A92:Q1838,17,0)</f>
        <v>0</v>
      </c>
      <c r="F956" s="948"/>
      <c r="G956" s="948"/>
      <c r="H956" s="948"/>
      <c r="I956" s="948"/>
      <c r="J956" s="1152">
        <f t="shared" ref="J956:J967" si="269">+D956+F956+H956</f>
        <v>0</v>
      </c>
      <c r="K956" s="1152">
        <f t="shared" ref="K956:K967" si="270">+E956+G956+I956</f>
        <v>0</v>
      </c>
    </row>
    <row r="957" spans="1:11" hidden="1" x14ac:dyDescent="0.3">
      <c r="A957" s="1000" t="s">
        <v>2308</v>
      </c>
      <c r="B957" s="979"/>
      <c r="C957" s="999" t="s">
        <v>549</v>
      </c>
      <c r="D957" s="946">
        <f>VLOOKUP(A957,'NRHM-RCH Flexible Pool, NDCPs'!A93:Q1839,16,0)</f>
        <v>0</v>
      </c>
      <c r="E957" s="946">
        <f>VLOOKUP(A957,'NRHM-RCH Flexible Pool, NDCPs'!A93:Q1839,17,0)</f>
        <v>0</v>
      </c>
      <c r="F957" s="948"/>
      <c r="G957" s="948"/>
      <c r="H957" s="948"/>
      <c r="I957" s="948"/>
      <c r="J957" s="1152">
        <f t="shared" si="269"/>
        <v>0</v>
      </c>
      <c r="K957" s="1152">
        <f t="shared" si="270"/>
        <v>0</v>
      </c>
    </row>
    <row r="958" spans="1:11" hidden="1" x14ac:dyDescent="0.3">
      <c r="A958" s="1000" t="s">
        <v>2309</v>
      </c>
      <c r="B958" s="979"/>
      <c r="C958" s="999" t="s">
        <v>550</v>
      </c>
      <c r="D958" s="946">
        <f>VLOOKUP(A958,'NRHM-RCH Flexible Pool, NDCPs'!A94:Q1840,16,0)</f>
        <v>0</v>
      </c>
      <c r="E958" s="946">
        <f>VLOOKUP(A958,'NRHM-RCH Flexible Pool, NDCPs'!A94:Q1840,17,0)</f>
        <v>0</v>
      </c>
      <c r="F958" s="948"/>
      <c r="G958" s="948"/>
      <c r="H958" s="948"/>
      <c r="I958" s="948"/>
      <c r="J958" s="1152">
        <f t="shared" si="269"/>
        <v>0</v>
      </c>
      <c r="K958" s="1152">
        <f t="shared" si="270"/>
        <v>0</v>
      </c>
    </row>
    <row r="959" spans="1:11" hidden="1" x14ac:dyDescent="0.3">
      <c r="A959" s="1000" t="s">
        <v>2310</v>
      </c>
      <c r="B959" s="979"/>
      <c r="C959" s="999" t="s">
        <v>2312</v>
      </c>
      <c r="D959" s="946">
        <f>VLOOKUP(A959,'NRHM-RCH Flexible Pool, NDCPs'!A95:Q1841,16,0)</f>
        <v>0</v>
      </c>
      <c r="E959" s="946">
        <f>VLOOKUP(A959,'NRHM-RCH Flexible Pool, NDCPs'!A95:Q1841,17,0)</f>
        <v>0</v>
      </c>
      <c r="F959" s="948"/>
      <c r="G959" s="948"/>
      <c r="H959" s="948"/>
      <c r="I959" s="948"/>
      <c r="J959" s="1152">
        <f t="shared" si="269"/>
        <v>0</v>
      </c>
      <c r="K959" s="1152">
        <f t="shared" si="270"/>
        <v>0</v>
      </c>
    </row>
    <row r="960" spans="1:11" hidden="1" x14ac:dyDescent="0.3">
      <c r="A960" s="1000" t="s">
        <v>2311</v>
      </c>
      <c r="B960" s="979"/>
      <c r="C960" s="999" t="s">
        <v>2313</v>
      </c>
      <c r="D960" s="946">
        <f>VLOOKUP(A960,'NRHM-RCH Flexible Pool, NDCPs'!A96:Q1842,16,0)</f>
        <v>0</v>
      </c>
      <c r="E960" s="946">
        <f>VLOOKUP(A960,'NRHM-RCH Flexible Pool, NDCPs'!A96:Q1842,17,0)</f>
        <v>0</v>
      </c>
      <c r="F960" s="948"/>
      <c r="G960" s="948"/>
      <c r="H960" s="948"/>
      <c r="I960" s="948"/>
      <c r="J960" s="1152">
        <f t="shared" si="269"/>
        <v>0</v>
      </c>
      <c r="K960" s="1152">
        <f t="shared" si="270"/>
        <v>0</v>
      </c>
    </row>
    <row r="961" spans="1:11" hidden="1" x14ac:dyDescent="0.3">
      <c r="A961" s="1000" t="s">
        <v>2314</v>
      </c>
      <c r="B961" s="979"/>
      <c r="C961" s="999" t="s">
        <v>2317</v>
      </c>
      <c r="D961" s="946">
        <f>VLOOKUP(A961,'NRHM-RCH Flexible Pool, NDCPs'!A97:Q1843,16,0)</f>
        <v>0</v>
      </c>
      <c r="E961" s="946">
        <f>VLOOKUP(A961,'NRHM-RCH Flexible Pool, NDCPs'!A97:Q1843,17,0)</f>
        <v>0</v>
      </c>
      <c r="F961" s="948"/>
      <c r="G961" s="948"/>
      <c r="H961" s="948"/>
      <c r="I961" s="948"/>
      <c r="J961" s="1152">
        <f t="shared" si="269"/>
        <v>0</v>
      </c>
      <c r="K961" s="1152">
        <f t="shared" si="270"/>
        <v>0</v>
      </c>
    </row>
    <row r="962" spans="1:11" hidden="1" x14ac:dyDescent="0.3">
      <c r="A962" s="1000" t="s">
        <v>2315</v>
      </c>
      <c r="B962" s="979"/>
      <c r="C962" s="999" t="s">
        <v>2318</v>
      </c>
      <c r="D962" s="946">
        <f>VLOOKUP(A962,'NRHM-RCH Flexible Pool, NDCPs'!A98:Q1844,16,0)</f>
        <v>0</v>
      </c>
      <c r="E962" s="946">
        <f>VLOOKUP(A962,'NRHM-RCH Flexible Pool, NDCPs'!A98:Q1844,17,0)</f>
        <v>0</v>
      </c>
      <c r="F962" s="948"/>
      <c r="G962" s="948"/>
      <c r="H962" s="948"/>
      <c r="I962" s="948"/>
      <c r="J962" s="1152">
        <f t="shared" si="269"/>
        <v>0</v>
      </c>
      <c r="K962" s="1152">
        <f t="shared" si="270"/>
        <v>0</v>
      </c>
    </row>
    <row r="963" spans="1:11" hidden="1" x14ac:dyDescent="0.3">
      <c r="A963" s="1000" t="s">
        <v>2316</v>
      </c>
      <c r="B963" s="979"/>
      <c r="C963" s="1012" t="s">
        <v>2319</v>
      </c>
      <c r="D963" s="946">
        <f>VLOOKUP(A963,'NRHM-RCH Flexible Pool, NDCPs'!A99:Q1845,16,0)</f>
        <v>0</v>
      </c>
      <c r="E963" s="946">
        <f>VLOOKUP(A963,'NRHM-RCH Flexible Pool, NDCPs'!A99:Q1845,17,0)</f>
        <v>0</v>
      </c>
      <c r="F963" s="948"/>
      <c r="G963" s="948"/>
      <c r="H963" s="948"/>
      <c r="I963" s="948"/>
      <c r="J963" s="1152">
        <f t="shared" si="269"/>
        <v>0</v>
      </c>
      <c r="K963" s="1152">
        <f t="shared" si="270"/>
        <v>0</v>
      </c>
    </row>
    <row r="964" spans="1:11" hidden="1" x14ac:dyDescent="0.3">
      <c r="A964" s="1000" t="s">
        <v>2320</v>
      </c>
      <c r="B964" s="979"/>
      <c r="C964" s="999" t="s">
        <v>2322</v>
      </c>
      <c r="D964" s="946">
        <f>VLOOKUP(A964,'NRHM-RCH Flexible Pool, NDCPs'!A100:Q1846,16,0)</f>
        <v>0</v>
      </c>
      <c r="E964" s="946">
        <f>VLOOKUP(A964,'NRHM-RCH Flexible Pool, NDCPs'!A100:Q1846,17,0)</f>
        <v>0</v>
      </c>
      <c r="F964" s="948"/>
      <c r="G964" s="948"/>
      <c r="H964" s="948"/>
      <c r="I964" s="948"/>
      <c r="J964" s="1152">
        <f t="shared" si="269"/>
        <v>0</v>
      </c>
      <c r="K964" s="1152">
        <f t="shared" si="270"/>
        <v>0</v>
      </c>
    </row>
    <row r="965" spans="1:11" hidden="1" x14ac:dyDescent="0.3">
      <c r="A965" s="1000" t="s">
        <v>2321</v>
      </c>
      <c r="B965" s="979"/>
      <c r="C965" s="999" t="s">
        <v>2323</v>
      </c>
      <c r="D965" s="946">
        <f>VLOOKUP(A965,'NRHM-RCH Flexible Pool, NDCPs'!A101:Q1847,16,0)</f>
        <v>0</v>
      </c>
      <c r="E965" s="946">
        <f>VLOOKUP(A965,'NRHM-RCH Flexible Pool, NDCPs'!A101:Q1847,17,0)</f>
        <v>0</v>
      </c>
      <c r="F965" s="948"/>
      <c r="G965" s="948"/>
      <c r="H965" s="948"/>
      <c r="I965" s="948"/>
      <c r="J965" s="1152">
        <f t="shared" si="269"/>
        <v>0</v>
      </c>
      <c r="K965" s="1152">
        <f t="shared" si="270"/>
        <v>0</v>
      </c>
    </row>
    <row r="966" spans="1:11" hidden="1" x14ac:dyDescent="0.3">
      <c r="A966" s="1000" t="s">
        <v>2324</v>
      </c>
      <c r="B966" s="979"/>
      <c r="C966" s="999" t="s">
        <v>2326</v>
      </c>
      <c r="D966" s="946">
        <f>VLOOKUP(A966,'NRHM-RCH Flexible Pool, NDCPs'!A102:Q1848,16,0)</f>
        <v>0</v>
      </c>
      <c r="E966" s="946">
        <f>VLOOKUP(A966,'NRHM-RCH Flexible Pool, NDCPs'!A102:Q1848,17,0)</f>
        <v>0</v>
      </c>
      <c r="F966" s="948"/>
      <c r="G966" s="948"/>
      <c r="H966" s="948"/>
      <c r="I966" s="948"/>
      <c r="J966" s="1152">
        <f t="shared" si="269"/>
        <v>0</v>
      </c>
      <c r="K966" s="1152">
        <f t="shared" si="270"/>
        <v>0</v>
      </c>
    </row>
    <row r="967" spans="1:11" hidden="1" x14ac:dyDescent="0.3">
      <c r="A967" s="1000" t="s">
        <v>2325</v>
      </c>
      <c r="B967" s="979"/>
      <c r="C967" s="999" t="s">
        <v>2327</v>
      </c>
      <c r="D967" s="946">
        <f>VLOOKUP(A967,'NRHM-RCH Flexible Pool, NDCPs'!A103:Q1849,16,0)</f>
        <v>0</v>
      </c>
      <c r="E967" s="946">
        <f>VLOOKUP(A967,'NRHM-RCH Flexible Pool, NDCPs'!A103:Q1849,17,0)</f>
        <v>0</v>
      </c>
      <c r="F967" s="948"/>
      <c r="G967" s="948"/>
      <c r="H967" s="948"/>
      <c r="I967" s="948"/>
      <c r="J967" s="1152">
        <f t="shared" si="269"/>
        <v>0</v>
      </c>
      <c r="K967" s="1152">
        <f t="shared" si="270"/>
        <v>0</v>
      </c>
    </row>
    <row r="968" spans="1:11" hidden="1" x14ac:dyDescent="0.3">
      <c r="A968" s="1006" t="s">
        <v>2719</v>
      </c>
      <c r="B968" s="979"/>
      <c r="C968" s="999" t="s">
        <v>5199</v>
      </c>
      <c r="D968" s="946">
        <f t="shared" ref="D968:K968" si="271">SUM(D969:D971)</f>
        <v>0</v>
      </c>
      <c r="E968" s="946">
        <f t="shared" si="271"/>
        <v>0</v>
      </c>
      <c r="F968" s="946">
        <f t="shared" si="271"/>
        <v>0</v>
      </c>
      <c r="G968" s="946">
        <f t="shared" si="271"/>
        <v>0</v>
      </c>
      <c r="H968" s="946">
        <f t="shared" si="271"/>
        <v>0</v>
      </c>
      <c r="I968" s="946">
        <f t="shared" si="271"/>
        <v>0</v>
      </c>
      <c r="J968" s="1151">
        <f t="shared" si="271"/>
        <v>0</v>
      </c>
      <c r="K968" s="1151">
        <f t="shared" si="271"/>
        <v>0</v>
      </c>
    </row>
    <row r="969" spans="1:11" ht="30" hidden="1" x14ac:dyDescent="0.3">
      <c r="A969" s="1000" t="s">
        <v>4424</v>
      </c>
      <c r="B969" s="979"/>
      <c r="C969" s="1008" t="s">
        <v>5200</v>
      </c>
      <c r="D969" s="946">
        <f>VLOOKUP(A969,'NRHM-RCH Flexible Pool, NDCPs'!A105:Q1851,16,0)</f>
        <v>0</v>
      </c>
      <c r="E969" s="946">
        <f>VLOOKUP(A969,'NRHM-RCH Flexible Pool, NDCPs'!A105:Q1851,17,0)</f>
        <v>0</v>
      </c>
      <c r="F969" s="948"/>
      <c r="G969" s="948"/>
      <c r="H969" s="948"/>
      <c r="I969" s="948"/>
      <c r="J969" s="1152">
        <f t="shared" ref="J969:K972" si="272">+D969+F969+H969</f>
        <v>0</v>
      </c>
      <c r="K969" s="1152">
        <f t="shared" si="272"/>
        <v>0</v>
      </c>
    </row>
    <row r="970" spans="1:11" hidden="1" x14ac:dyDescent="0.3">
      <c r="A970" s="1000" t="s">
        <v>4425</v>
      </c>
      <c r="B970" s="979"/>
      <c r="C970" s="999" t="s">
        <v>1265</v>
      </c>
      <c r="D970" s="946">
        <f>VLOOKUP(A970,'NRHM-RCH Flexible Pool, NDCPs'!A106:Q1852,16,0)</f>
        <v>0</v>
      </c>
      <c r="E970" s="946">
        <f>VLOOKUP(A970,'NRHM-RCH Flexible Pool, NDCPs'!A106:Q1852,17,0)</f>
        <v>0</v>
      </c>
      <c r="F970" s="948"/>
      <c r="G970" s="948"/>
      <c r="H970" s="948"/>
      <c r="I970" s="948"/>
      <c r="J970" s="1152">
        <f t="shared" si="272"/>
        <v>0</v>
      </c>
      <c r="K970" s="1152">
        <f t="shared" si="272"/>
        <v>0</v>
      </c>
    </row>
    <row r="971" spans="1:11" hidden="1" x14ac:dyDescent="0.3">
      <c r="A971" s="1000" t="s">
        <v>4426</v>
      </c>
      <c r="B971" s="979"/>
      <c r="C971" s="999" t="s">
        <v>2330</v>
      </c>
      <c r="D971" s="946">
        <f>VLOOKUP(A971,'NRHM-RCH Flexible Pool, NDCPs'!A107:Q1853,16,0)</f>
        <v>0</v>
      </c>
      <c r="E971" s="946">
        <f>VLOOKUP(A971,'NRHM-RCH Flexible Pool, NDCPs'!A107:Q1853,17,0)</f>
        <v>0</v>
      </c>
      <c r="F971" s="948"/>
      <c r="G971" s="948"/>
      <c r="H971" s="948"/>
      <c r="I971" s="948"/>
      <c r="J971" s="1152">
        <f t="shared" si="272"/>
        <v>0</v>
      </c>
      <c r="K971" s="1152">
        <f t="shared" si="272"/>
        <v>0</v>
      </c>
    </row>
    <row r="972" spans="1:11" hidden="1" x14ac:dyDescent="0.3">
      <c r="A972" s="1000" t="s">
        <v>1788</v>
      </c>
      <c r="B972" s="979"/>
      <c r="C972" s="999" t="s">
        <v>3609</v>
      </c>
      <c r="D972" s="946">
        <f>VLOOKUP(A972,'NRHM-RCH Flexible Pool, NDCPs'!A108:Q1854,16,0)</f>
        <v>0</v>
      </c>
      <c r="E972" s="946">
        <f>VLOOKUP(A972,'NRHM-RCH Flexible Pool, NDCPs'!A108:Q1854,17,0)</f>
        <v>0</v>
      </c>
      <c r="F972" s="948"/>
      <c r="G972" s="948"/>
      <c r="H972" s="948"/>
      <c r="I972" s="948"/>
      <c r="J972" s="1152">
        <f t="shared" si="272"/>
        <v>0</v>
      </c>
      <c r="K972" s="1152">
        <f t="shared" si="272"/>
        <v>0</v>
      </c>
    </row>
    <row r="973" spans="1:11" hidden="1" x14ac:dyDescent="0.3">
      <c r="A973" s="998" t="s">
        <v>2718</v>
      </c>
      <c r="B973" s="998" t="s">
        <v>3126</v>
      </c>
      <c r="C973" s="999" t="s">
        <v>3610</v>
      </c>
      <c r="D973" s="946">
        <f>SUM(D974:D978)</f>
        <v>0</v>
      </c>
      <c r="E973" s="946">
        <f>SUM(E974:E978)</f>
        <v>0</v>
      </c>
      <c r="F973" s="946">
        <f>SUM(F974:F978)</f>
        <v>0</v>
      </c>
      <c r="G973" s="946">
        <f>SUM(G974:G978)</f>
        <v>0</v>
      </c>
      <c r="H973" s="946">
        <f>VLOOKUP(B973,NUHM!A12:P251,15,0)</f>
        <v>0</v>
      </c>
      <c r="I973" s="946">
        <f>VLOOKUP(B973,NUHM!A12:P251,16,0)</f>
        <v>0</v>
      </c>
      <c r="J973" s="1151">
        <f>SUM(J974:J978)</f>
        <v>0</v>
      </c>
      <c r="K973" s="1151">
        <f>SUM(K974:K978)</f>
        <v>0</v>
      </c>
    </row>
    <row r="974" spans="1:11" ht="30" hidden="1" x14ac:dyDescent="0.3">
      <c r="A974" s="1000" t="s">
        <v>1792</v>
      </c>
      <c r="B974" s="979"/>
      <c r="C974" s="999" t="s">
        <v>582</v>
      </c>
      <c r="D974" s="946">
        <f>VLOOKUP(A974,'NRHM-RCH Flexible Pool, NDCPs'!A110:Q1856,16,0)</f>
        <v>0</v>
      </c>
      <c r="E974" s="946">
        <f>VLOOKUP(A974,'NRHM-RCH Flexible Pool, NDCPs'!A110:Q1856,17,0)</f>
        <v>0</v>
      </c>
      <c r="F974" s="948"/>
      <c r="G974" s="948"/>
      <c r="H974" s="948"/>
      <c r="I974" s="948"/>
      <c r="J974" s="1152">
        <f t="shared" ref="J974:K978" si="273">+D974+F974+H974</f>
        <v>0</v>
      </c>
      <c r="K974" s="1152">
        <f t="shared" si="273"/>
        <v>0</v>
      </c>
    </row>
    <row r="975" spans="1:11" hidden="1" x14ac:dyDescent="0.3">
      <c r="A975" s="1000" t="s">
        <v>1793</v>
      </c>
      <c r="B975" s="979"/>
      <c r="C975" s="999" t="s">
        <v>583</v>
      </c>
      <c r="D975" s="946">
        <f>VLOOKUP(A975,'NRHM-RCH Flexible Pool, NDCPs'!A111:Q1857,16,0)</f>
        <v>0</v>
      </c>
      <c r="E975" s="946">
        <f>VLOOKUP(A975,'NRHM-RCH Flexible Pool, NDCPs'!A111:Q1857,17,0)</f>
        <v>0</v>
      </c>
      <c r="F975" s="948"/>
      <c r="G975" s="948"/>
      <c r="H975" s="948"/>
      <c r="I975" s="948"/>
      <c r="J975" s="1152">
        <f t="shared" si="273"/>
        <v>0</v>
      </c>
      <c r="K975" s="1152">
        <f t="shared" si="273"/>
        <v>0</v>
      </c>
    </row>
    <row r="976" spans="1:11" ht="30" hidden="1" x14ac:dyDescent="0.3">
      <c r="A976" s="1000" t="s">
        <v>1794</v>
      </c>
      <c r="B976" s="979"/>
      <c r="C976" s="999" t="s">
        <v>3611</v>
      </c>
      <c r="D976" s="946">
        <f>VLOOKUP(A976,'NRHM-RCH Flexible Pool, NDCPs'!A112:Q1858,16,0)</f>
        <v>0</v>
      </c>
      <c r="E976" s="946">
        <f>VLOOKUP(A976,'NRHM-RCH Flexible Pool, NDCPs'!A112:Q1858,17,0)</f>
        <v>0</v>
      </c>
      <c r="F976" s="948"/>
      <c r="G976" s="948"/>
      <c r="H976" s="948"/>
      <c r="I976" s="948"/>
      <c r="J976" s="1152">
        <f t="shared" si="273"/>
        <v>0</v>
      </c>
      <c r="K976" s="1152">
        <f t="shared" si="273"/>
        <v>0</v>
      </c>
    </row>
    <row r="977" spans="1:11" ht="30" hidden="1" x14ac:dyDescent="0.3">
      <c r="A977" s="1000" t="s">
        <v>2715</v>
      </c>
      <c r="B977" s="979"/>
      <c r="C977" s="999" t="s">
        <v>3612</v>
      </c>
      <c r="D977" s="946">
        <f>VLOOKUP(A977,'NRHM-RCH Flexible Pool, NDCPs'!A113:Q1859,16,0)</f>
        <v>0</v>
      </c>
      <c r="E977" s="946">
        <f>VLOOKUP(A977,'NRHM-RCH Flexible Pool, NDCPs'!A113:Q1859,17,0)</f>
        <v>0</v>
      </c>
      <c r="F977" s="948"/>
      <c r="G977" s="948"/>
      <c r="H977" s="948"/>
      <c r="I977" s="948"/>
      <c r="J977" s="1152">
        <f t="shared" si="273"/>
        <v>0</v>
      </c>
      <c r="K977" s="1152">
        <f t="shared" si="273"/>
        <v>0</v>
      </c>
    </row>
    <row r="978" spans="1:11" hidden="1" x14ac:dyDescent="0.3">
      <c r="A978" s="1000" t="s">
        <v>2716</v>
      </c>
      <c r="B978" s="979"/>
      <c r="C978" s="999" t="s">
        <v>2717</v>
      </c>
      <c r="D978" s="946">
        <f>VLOOKUP(A978,'NRHM-RCH Flexible Pool, NDCPs'!A114:Q1860,16,0)</f>
        <v>0</v>
      </c>
      <c r="E978" s="946">
        <f>VLOOKUP(A978,'NRHM-RCH Flexible Pool, NDCPs'!A114:Q1860,17,0)</f>
        <v>0</v>
      </c>
      <c r="F978" s="948"/>
      <c r="G978" s="948"/>
      <c r="H978" s="948"/>
      <c r="I978" s="948"/>
      <c r="J978" s="1152">
        <f t="shared" si="273"/>
        <v>0</v>
      </c>
      <c r="K978" s="1152">
        <f t="shared" si="273"/>
        <v>0</v>
      </c>
    </row>
    <row r="979" spans="1:11" hidden="1" x14ac:dyDescent="0.3">
      <c r="A979" s="998" t="s">
        <v>2721</v>
      </c>
      <c r="B979" s="998" t="s">
        <v>3127</v>
      </c>
      <c r="C979" s="999" t="s">
        <v>2720</v>
      </c>
      <c r="D979" s="946">
        <f>SUM(D980:D982)</f>
        <v>0</v>
      </c>
      <c r="E979" s="946">
        <f>SUM(E980:E982)</f>
        <v>0</v>
      </c>
      <c r="F979" s="946">
        <f>SUM(F980:F982)</f>
        <v>0</v>
      </c>
      <c r="G979" s="946">
        <f>SUM(G980:G982)</f>
        <v>0</v>
      </c>
      <c r="H979" s="946">
        <f>VLOOKUP(B979,NUHM!A18:P257,15,0)</f>
        <v>0</v>
      </c>
      <c r="I979" s="946">
        <f>VLOOKUP(B979,NUHM!A18:P257,16,0)</f>
        <v>0</v>
      </c>
      <c r="J979" s="1151">
        <f>SUM(J980:J982)</f>
        <v>0</v>
      </c>
      <c r="K979" s="1151">
        <f>SUM(K980:K982)</f>
        <v>0</v>
      </c>
    </row>
    <row r="980" spans="1:11" hidden="1" x14ac:dyDescent="0.3">
      <c r="A980" s="1000" t="s">
        <v>2221</v>
      </c>
      <c r="B980" s="979"/>
      <c r="C980" s="999" t="s">
        <v>2249</v>
      </c>
      <c r="D980" s="946">
        <f>VLOOKUP(A980,'NRHM-RCH Flexible Pool, NDCPs'!A116:Q1862,16,0)</f>
        <v>0</v>
      </c>
      <c r="E980" s="946">
        <f>VLOOKUP(A980,'NRHM-RCH Flexible Pool, NDCPs'!A116:Q1862,17,0)</f>
        <v>0</v>
      </c>
      <c r="F980" s="948"/>
      <c r="G980" s="948"/>
      <c r="H980" s="948"/>
      <c r="I980" s="948"/>
      <c r="J980" s="1152">
        <f t="shared" ref="J980:K982" si="274">+D980+F980+H980</f>
        <v>0</v>
      </c>
      <c r="K980" s="1152">
        <f t="shared" si="274"/>
        <v>0</v>
      </c>
    </row>
    <row r="981" spans="1:11" hidden="1" x14ac:dyDescent="0.3">
      <c r="A981" s="1000" t="s">
        <v>2222</v>
      </c>
      <c r="B981" s="979"/>
      <c r="C981" s="999" t="s">
        <v>2250</v>
      </c>
      <c r="D981" s="946">
        <f>VLOOKUP(A981,'NRHM-RCH Flexible Pool, NDCPs'!A117:Q1863,16,0)</f>
        <v>0</v>
      </c>
      <c r="E981" s="946">
        <f>VLOOKUP(A981,'NRHM-RCH Flexible Pool, NDCPs'!A117:Q1863,17,0)</f>
        <v>0</v>
      </c>
      <c r="F981" s="948"/>
      <c r="G981" s="948"/>
      <c r="H981" s="948"/>
      <c r="I981" s="948"/>
      <c r="J981" s="1152">
        <f t="shared" si="274"/>
        <v>0</v>
      </c>
      <c r="K981" s="1152">
        <f t="shared" si="274"/>
        <v>0</v>
      </c>
    </row>
    <row r="982" spans="1:11" ht="30" hidden="1" x14ac:dyDescent="0.3">
      <c r="A982" s="1000" t="s">
        <v>2255</v>
      </c>
      <c r="B982" s="979"/>
      <c r="C982" s="999" t="s">
        <v>4427</v>
      </c>
      <c r="D982" s="946">
        <f>VLOOKUP(A982,'NRHM-RCH Flexible Pool, NDCPs'!A118:Q1864,16,0)</f>
        <v>0</v>
      </c>
      <c r="E982" s="946">
        <f>VLOOKUP(A982,'NRHM-RCH Flexible Pool, NDCPs'!A118:Q1864,17,0)</f>
        <v>0</v>
      </c>
      <c r="F982" s="948"/>
      <c r="G982" s="948"/>
      <c r="H982" s="948"/>
      <c r="I982" s="948"/>
      <c r="J982" s="1152">
        <f t="shared" si="274"/>
        <v>0</v>
      </c>
      <c r="K982" s="1152">
        <f t="shared" si="274"/>
        <v>0</v>
      </c>
    </row>
    <row r="983" spans="1:11" hidden="1" x14ac:dyDescent="0.3">
      <c r="A983" s="1006" t="s">
        <v>3613</v>
      </c>
      <c r="B983" s="998" t="s">
        <v>3128</v>
      </c>
      <c r="C983" s="999" t="s">
        <v>3614</v>
      </c>
      <c r="D983" s="946">
        <f t="shared" ref="D983:K983" si="275">SUM(D984:D987)</f>
        <v>0</v>
      </c>
      <c r="E983" s="946">
        <f t="shared" si="275"/>
        <v>0</v>
      </c>
      <c r="F983" s="946">
        <f t="shared" si="275"/>
        <v>0</v>
      </c>
      <c r="G983" s="946">
        <f t="shared" si="275"/>
        <v>0</v>
      </c>
      <c r="H983" s="946">
        <f t="shared" si="275"/>
        <v>0</v>
      </c>
      <c r="I983" s="946">
        <f t="shared" si="275"/>
        <v>0</v>
      </c>
      <c r="J983" s="1151">
        <f t="shared" si="275"/>
        <v>0</v>
      </c>
      <c r="K983" s="1151">
        <f t="shared" si="275"/>
        <v>0</v>
      </c>
    </row>
    <row r="984" spans="1:11" hidden="1" x14ac:dyDescent="0.3">
      <c r="A984" s="1006" t="s">
        <v>2722</v>
      </c>
      <c r="B984" s="998" t="s">
        <v>4974</v>
      </c>
      <c r="C984" s="999" t="s">
        <v>4753</v>
      </c>
      <c r="D984" s="946">
        <f>VLOOKUP(A984,'NRHM-RCH Flexible Pool, NDCPs'!A120:Q1866,16,0)</f>
        <v>0</v>
      </c>
      <c r="E984" s="946">
        <f>VLOOKUP(A984,'NRHM-RCH Flexible Pool, NDCPs'!A120:Q1866,17,0)</f>
        <v>0</v>
      </c>
      <c r="F984" s="948"/>
      <c r="G984" s="948"/>
      <c r="H984" s="946">
        <f>VLOOKUP(B984,NUHM!A23:P262,15,0)</f>
        <v>0</v>
      </c>
      <c r="I984" s="946">
        <f>VLOOKUP(B984,NUHM!A23:P262,16,0)</f>
        <v>0</v>
      </c>
      <c r="J984" s="1152">
        <f t="shared" ref="J984:K987" si="276">+D984+F984+H984</f>
        <v>0</v>
      </c>
      <c r="K984" s="1152">
        <f t="shared" si="276"/>
        <v>0</v>
      </c>
    </row>
    <row r="985" spans="1:11" hidden="1" x14ac:dyDescent="0.3">
      <c r="A985" s="1006" t="s">
        <v>2723</v>
      </c>
      <c r="B985" s="998" t="s">
        <v>4975</v>
      </c>
      <c r="C985" s="999" t="s">
        <v>4754</v>
      </c>
      <c r="D985" s="946">
        <f>VLOOKUP(A985,'NRHM-RCH Flexible Pool, NDCPs'!A121:Q1867,16,0)</f>
        <v>0</v>
      </c>
      <c r="E985" s="946">
        <f>VLOOKUP(A985,'NRHM-RCH Flexible Pool, NDCPs'!A121:Q1867,17,0)</f>
        <v>0</v>
      </c>
      <c r="F985" s="948"/>
      <c r="G985" s="948"/>
      <c r="H985" s="946">
        <f>VLOOKUP(B985,NUHM!A24:P263,15,0)</f>
        <v>0</v>
      </c>
      <c r="I985" s="946">
        <f>VLOOKUP(B985,NUHM!A24:P263,16,0)</f>
        <v>0</v>
      </c>
      <c r="J985" s="1152">
        <f t="shared" si="276"/>
        <v>0</v>
      </c>
      <c r="K985" s="1152">
        <f t="shared" si="276"/>
        <v>0</v>
      </c>
    </row>
    <row r="986" spans="1:11" hidden="1" x14ac:dyDescent="0.3">
      <c r="A986" s="1006" t="s">
        <v>2724</v>
      </c>
      <c r="B986" s="998" t="s">
        <v>4976</v>
      </c>
      <c r="C986" s="999" t="s">
        <v>4755</v>
      </c>
      <c r="D986" s="946">
        <f>VLOOKUP(A986,'NRHM-RCH Flexible Pool, NDCPs'!A122:Q1868,16,0)</f>
        <v>0</v>
      </c>
      <c r="E986" s="946">
        <f>VLOOKUP(A986,'NRHM-RCH Flexible Pool, NDCPs'!A122:Q1868,17,0)</f>
        <v>0</v>
      </c>
      <c r="F986" s="948"/>
      <c r="G986" s="948"/>
      <c r="H986" s="946">
        <f>VLOOKUP(B986,NUHM!A25:P264,15,0)</f>
        <v>0</v>
      </c>
      <c r="I986" s="946">
        <f>VLOOKUP(B986,NUHM!A25:P264,16,0)</f>
        <v>0</v>
      </c>
      <c r="J986" s="1152">
        <f t="shared" si="276"/>
        <v>0</v>
      </c>
      <c r="K986" s="1152">
        <f t="shared" si="276"/>
        <v>0</v>
      </c>
    </row>
    <row r="987" spans="1:11" hidden="1" x14ac:dyDescent="0.3">
      <c r="A987" s="1006" t="s">
        <v>2725</v>
      </c>
      <c r="B987" s="998" t="s">
        <v>4977</v>
      </c>
      <c r="C987" s="999" t="s">
        <v>2330</v>
      </c>
      <c r="D987" s="946">
        <f>VLOOKUP(A987,'NRHM-RCH Flexible Pool, NDCPs'!A124:Q1869,16,0)</f>
        <v>0</v>
      </c>
      <c r="E987" s="946">
        <f>VLOOKUP(A987,'NRHM-RCH Flexible Pool, NDCPs'!A124:Q1869,17,0)</f>
        <v>0</v>
      </c>
      <c r="F987" s="948"/>
      <c r="G987" s="948"/>
      <c r="H987" s="946">
        <f>VLOOKUP(B987,NUHM!A26:P265,15,0)</f>
        <v>0</v>
      </c>
      <c r="I987" s="946">
        <f>VLOOKUP(B987,NUHM!A26:P265,16,0)</f>
        <v>0</v>
      </c>
      <c r="J987" s="1152">
        <f t="shared" si="276"/>
        <v>0</v>
      </c>
      <c r="K987" s="1152">
        <f t="shared" si="276"/>
        <v>0</v>
      </c>
    </row>
    <row r="988" spans="1:11" hidden="1" x14ac:dyDescent="0.3">
      <c r="A988" s="1006" t="s">
        <v>3618</v>
      </c>
      <c r="B988" s="998" t="s">
        <v>3129</v>
      </c>
      <c r="C988" s="999" t="s">
        <v>3619</v>
      </c>
      <c r="D988" s="946">
        <f t="shared" ref="D988:K988" si="277">SUM(D989:D993)</f>
        <v>0</v>
      </c>
      <c r="E988" s="946">
        <f t="shared" si="277"/>
        <v>0</v>
      </c>
      <c r="F988" s="946">
        <f t="shared" si="277"/>
        <v>0</v>
      </c>
      <c r="G988" s="946">
        <f t="shared" si="277"/>
        <v>0</v>
      </c>
      <c r="H988" s="946">
        <f t="shared" si="277"/>
        <v>0</v>
      </c>
      <c r="I988" s="946">
        <f t="shared" si="277"/>
        <v>0</v>
      </c>
      <c r="J988" s="1151">
        <f t="shared" si="277"/>
        <v>0</v>
      </c>
      <c r="K988" s="1151">
        <f t="shared" si="277"/>
        <v>0</v>
      </c>
    </row>
    <row r="989" spans="1:11" ht="30.75" hidden="1" customHeight="1" x14ac:dyDescent="0.3">
      <c r="A989" s="960" t="s">
        <v>1933</v>
      </c>
      <c r="B989" s="962" t="s">
        <v>4982</v>
      </c>
      <c r="C989" s="999" t="s">
        <v>2726</v>
      </c>
      <c r="D989" s="946">
        <f>VLOOKUP(A989,'NRHM-RCH Flexible Pool, NDCPs'!A126:Q1871,16,0)</f>
        <v>0</v>
      </c>
      <c r="E989" s="946">
        <f>VLOOKUP(A989,'NRHM-RCH Flexible Pool, NDCPs'!A126:Q1871,17,0)</f>
        <v>0</v>
      </c>
      <c r="F989" s="948"/>
      <c r="G989" s="948"/>
      <c r="H989" s="946">
        <f>VLOOKUP(B989,NUHM!A12:P265,15,0)</f>
        <v>0</v>
      </c>
      <c r="I989" s="946">
        <f>VLOOKUP(B989,NUHM!A12:P265,16,0)</f>
        <v>0</v>
      </c>
      <c r="J989" s="1152">
        <f>+D989+F989+H989</f>
        <v>0</v>
      </c>
      <c r="K989" s="1152">
        <f>+E989+G989+I989</f>
        <v>0</v>
      </c>
    </row>
    <row r="990" spans="1:11" hidden="1" x14ac:dyDescent="0.3">
      <c r="A990" s="1006" t="s">
        <v>3288</v>
      </c>
      <c r="B990" s="998" t="s">
        <v>4983</v>
      </c>
      <c r="C990" s="999" t="s">
        <v>2330</v>
      </c>
      <c r="D990" s="946">
        <f>VLOOKUP(A990,'NRHM-RCH Flexible Pool, NDCPs'!A127:Q1872,16,0)</f>
        <v>0</v>
      </c>
      <c r="E990" s="946">
        <f>VLOOKUP(A990,'NRHM-RCH Flexible Pool, NDCPs'!A127:Q1872,17,0)</f>
        <v>0</v>
      </c>
      <c r="F990" s="948"/>
      <c r="G990" s="948"/>
      <c r="H990" s="946">
        <f>VLOOKUP(B990,NUHM!A13:P266,15,0)</f>
        <v>0</v>
      </c>
      <c r="I990" s="946">
        <f>VLOOKUP(B990,NUHM!A13:P266,16,0)</f>
        <v>0</v>
      </c>
      <c r="J990" s="1152">
        <f>+D990+F990+H990</f>
        <v>0</v>
      </c>
      <c r="K990" s="1152">
        <f>+E990+G990+I990</f>
        <v>0</v>
      </c>
    </row>
    <row r="991" spans="1:11" hidden="1" x14ac:dyDescent="0.3">
      <c r="A991" s="1006"/>
      <c r="B991" s="998" t="s">
        <v>4984</v>
      </c>
      <c r="C991" s="999"/>
      <c r="D991" s="946"/>
      <c r="E991" s="946"/>
      <c r="F991" s="948"/>
      <c r="G991" s="948"/>
      <c r="H991" s="946">
        <f>VLOOKUP(B991,NUHM!A14:P267,15,0)</f>
        <v>0</v>
      </c>
      <c r="I991" s="946">
        <f>VLOOKUP(B991,NUHM!A14:P267,16,0)</f>
        <v>0</v>
      </c>
      <c r="J991" s="1152"/>
      <c r="K991" s="1152"/>
    </row>
    <row r="992" spans="1:11" hidden="1" x14ac:dyDescent="0.3">
      <c r="A992" s="1006"/>
      <c r="B992" s="998" t="s">
        <v>4985</v>
      </c>
      <c r="C992" s="999"/>
      <c r="D992" s="946"/>
      <c r="E992" s="946"/>
      <c r="F992" s="948"/>
      <c r="G992" s="948"/>
      <c r="H992" s="946">
        <f>VLOOKUP(B992,NUHM!A15:P268,15,0)</f>
        <v>0</v>
      </c>
      <c r="I992" s="946">
        <f>VLOOKUP(B992,NUHM!A15:P268,16,0)</f>
        <v>0</v>
      </c>
      <c r="J992" s="1152"/>
      <c r="K992" s="1152"/>
    </row>
    <row r="993" spans="1:11" hidden="1" x14ac:dyDescent="0.3">
      <c r="A993" s="1006"/>
      <c r="B993" s="998" t="s">
        <v>4986</v>
      </c>
      <c r="C993" s="999"/>
      <c r="D993" s="946"/>
      <c r="E993" s="946"/>
      <c r="F993" s="948"/>
      <c r="G993" s="948"/>
      <c r="H993" s="946">
        <f>VLOOKUP(B993,NUHM!A16:P269,15,0)</f>
        <v>0</v>
      </c>
      <c r="I993" s="946">
        <f>VLOOKUP(B993,NUHM!A16:P269,16,0)</f>
        <v>0</v>
      </c>
      <c r="J993" s="1152"/>
      <c r="K993" s="1152"/>
    </row>
    <row r="994" spans="1:11" hidden="1" x14ac:dyDescent="0.3">
      <c r="A994" s="998" t="s">
        <v>3621</v>
      </c>
      <c r="B994" s="998"/>
      <c r="C994" s="999" t="s">
        <v>3622</v>
      </c>
      <c r="D994" s="946">
        <f t="shared" ref="D994:K994" si="278">SUM(D995:D996)</f>
        <v>0</v>
      </c>
      <c r="E994" s="946">
        <f t="shared" si="278"/>
        <v>0</v>
      </c>
      <c r="F994" s="946">
        <f t="shared" si="278"/>
        <v>0</v>
      </c>
      <c r="G994" s="946">
        <f t="shared" si="278"/>
        <v>0</v>
      </c>
      <c r="H994" s="946">
        <f t="shared" si="278"/>
        <v>0</v>
      </c>
      <c r="I994" s="946">
        <f t="shared" si="278"/>
        <v>0</v>
      </c>
      <c r="J994" s="1151">
        <f t="shared" si="278"/>
        <v>0</v>
      </c>
      <c r="K994" s="1151">
        <f t="shared" si="278"/>
        <v>0</v>
      </c>
    </row>
    <row r="995" spans="1:11" ht="30" hidden="1" x14ac:dyDescent="0.3">
      <c r="A995" s="1006" t="s">
        <v>1939</v>
      </c>
      <c r="B995" s="979"/>
      <c r="C995" s="999" t="s">
        <v>3624</v>
      </c>
      <c r="D995" s="946">
        <f>VLOOKUP(A995,'NRHM-RCH Flexible Pool, NDCPs'!A864:Q2573,16,0)</f>
        <v>0</v>
      </c>
      <c r="E995" s="946">
        <f>VLOOKUP(A995,'NRHM-RCH Flexible Pool, NDCPs'!A864:Q2573,17,0)</f>
        <v>0</v>
      </c>
      <c r="F995" s="948"/>
      <c r="G995" s="948"/>
      <c r="H995" s="948"/>
      <c r="I995" s="948"/>
      <c r="J995" s="1152">
        <f>+D995+F995+H995</f>
        <v>0</v>
      </c>
      <c r="K995" s="1152">
        <f>+E995+G995+I995</f>
        <v>0</v>
      </c>
    </row>
    <row r="996" spans="1:11" hidden="1" x14ac:dyDescent="0.3">
      <c r="A996" s="1006" t="s">
        <v>3289</v>
      </c>
      <c r="B996" s="979"/>
      <c r="C996" s="999" t="s">
        <v>2330</v>
      </c>
      <c r="D996" s="946">
        <f>VLOOKUP(A996,'NRHM-RCH Flexible Pool, NDCPs'!A865:Q2574,16,0)</f>
        <v>0</v>
      </c>
      <c r="E996" s="946">
        <f>VLOOKUP(A996,'NRHM-RCH Flexible Pool, NDCPs'!A865:Q2574,17,0)</f>
        <v>0</v>
      </c>
      <c r="F996" s="948"/>
      <c r="G996" s="948"/>
      <c r="H996" s="948"/>
      <c r="I996" s="948"/>
      <c r="J996" s="1152">
        <f>+D996+F996+H996</f>
        <v>0</v>
      </c>
      <c r="K996" s="1152">
        <f>+E996+G996+I996</f>
        <v>0</v>
      </c>
    </row>
    <row r="997" spans="1:11" hidden="1" x14ac:dyDescent="0.3">
      <c r="A997" s="998" t="s">
        <v>3625</v>
      </c>
      <c r="B997" s="999"/>
      <c r="C997" s="999" t="s">
        <v>3626</v>
      </c>
      <c r="D997" s="946">
        <f t="shared" ref="D997:K997" si="279">SUM(D998:D999)</f>
        <v>0</v>
      </c>
      <c r="E997" s="946">
        <f t="shared" si="279"/>
        <v>0</v>
      </c>
      <c r="F997" s="946">
        <f t="shared" si="279"/>
        <v>0</v>
      </c>
      <c r="G997" s="946">
        <f t="shared" si="279"/>
        <v>0</v>
      </c>
      <c r="H997" s="946">
        <f t="shared" si="279"/>
        <v>0</v>
      </c>
      <c r="I997" s="946">
        <f t="shared" si="279"/>
        <v>0</v>
      </c>
      <c r="J997" s="1151">
        <f t="shared" si="279"/>
        <v>0</v>
      </c>
      <c r="K997" s="1151">
        <f t="shared" si="279"/>
        <v>0</v>
      </c>
    </row>
    <row r="998" spans="1:11" hidden="1" x14ac:dyDescent="0.3">
      <c r="A998" s="1006" t="s">
        <v>2045</v>
      </c>
      <c r="B998" s="979"/>
      <c r="C998" s="999" t="s">
        <v>1639</v>
      </c>
      <c r="D998" s="946">
        <f>VLOOKUP(A998,'NRHM-RCH Flexible Pool, NDCPs'!A867:Q2576,16,0)</f>
        <v>0</v>
      </c>
      <c r="E998" s="946">
        <f>VLOOKUP(A998,'NRHM-RCH Flexible Pool, NDCPs'!A867:Q2576,17,0)</f>
        <v>0</v>
      </c>
      <c r="F998" s="948"/>
      <c r="G998" s="948"/>
      <c r="H998" s="948"/>
      <c r="I998" s="948"/>
      <c r="J998" s="1152">
        <f>+D998+F998+H998</f>
        <v>0</v>
      </c>
      <c r="K998" s="1152">
        <f>+E998+G998+I998</f>
        <v>0</v>
      </c>
    </row>
    <row r="999" spans="1:11" hidden="1" x14ac:dyDescent="0.3">
      <c r="A999" s="1006" t="s">
        <v>3290</v>
      </c>
      <c r="B999" s="979"/>
      <c r="C999" s="999" t="s">
        <v>2330</v>
      </c>
      <c r="D999" s="946">
        <f>VLOOKUP(A999,'NRHM-RCH Flexible Pool, NDCPs'!A868:Q2577,16,0)</f>
        <v>0</v>
      </c>
      <c r="E999" s="946">
        <f>VLOOKUP(A999,'NRHM-RCH Flexible Pool, NDCPs'!A868:Q2577,17,0)</f>
        <v>0</v>
      </c>
      <c r="F999" s="948"/>
      <c r="G999" s="948"/>
      <c r="H999" s="948"/>
      <c r="I999" s="948"/>
      <c r="J999" s="1152">
        <f>+D999+F999+H999</f>
        <v>0</v>
      </c>
      <c r="K999" s="1152">
        <f>+E999+G999+I999</f>
        <v>0</v>
      </c>
    </row>
    <row r="1000" spans="1:11" hidden="1" x14ac:dyDescent="0.3">
      <c r="A1000" s="998" t="s">
        <v>3627</v>
      </c>
      <c r="B1000" s="999"/>
      <c r="C1000" s="999" t="s">
        <v>3628</v>
      </c>
      <c r="D1000" s="946">
        <f t="shared" ref="D1000:K1000" si="280">SUM(D1001:D1009)</f>
        <v>0</v>
      </c>
      <c r="E1000" s="946">
        <f t="shared" si="280"/>
        <v>0</v>
      </c>
      <c r="F1000" s="946">
        <f t="shared" si="280"/>
        <v>0</v>
      </c>
      <c r="G1000" s="946">
        <f t="shared" si="280"/>
        <v>0</v>
      </c>
      <c r="H1000" s="946">
        <f t="shared" si="280"/>
        <v>0</v>
      </c>
      <c r="I1000" s="946">
        <f t="shared" si="280"/>
        <v>0</v>
      </c>
      <c r="J1000" s="1151">
        <f t="shared" si="280"/>
        <v>0</v>
      </c>
      <c r="K1000" s="1151">
        <f t="shared" si="280"/>
        <v>0</v>
      </c>
    </row>
    <row r="1001" spans="1:11" hidden="1" x14ac:dyDescent="0.3">
      <c r="A1001" s="1006" t="s">
        <v>2460</v>
      </c>
      <c r="B1001" s="980"/>
      <c r="C1001" s="978" t="s">
        <v>3629</v>
      </c>
      <c r="D1001" s="946">
        <f>VLOOKUP(A1001,'NRHM-RCH Flexible Pool, NDCPs'!A870:Q2579,16,0)</f>
        <v>0</v>
      </c>
      <c r="E1001" s="946">
        <f>VLOOKUP(A1001,'NRHM-RCH Flexible Pool, NDCPs'!A870:Q2579,17,0)</f>
        <v>0</v>
      </c>
      <c r="F1001" s="948"/>
      <c r="G1001" s="948"/>
      <c r="H1001" s="948"/>
      <c r="I1001" s="948"/>
      <c r="J1001" s="1152">
        <f t="shared" ref="J1001:J1009" si="281">+D1001+F1001+H1001</f>
        <v>0</v>
      </c>
      <c r="K1001" s="1152">
        <f t="shared" ref="K1001:K1009" si="282">+E1001+G1001+I1001</f>
        <v>0</v>
      </c>
    </row>
    <row r="1002" spans="1:11" hidden="1" x14ac:dyDescent="0.3">
      <c r="A1002" s="1006" t="s">
        <v>2461</v>
      </c>
      <c r="B1002" s="980"/>
      <c r="C1002" s="978" t="s">
        <v>851</v>
      </c>
      <c r="D1002" s="946">
        <f>VLOOKUP(A1002,'NRHM-RCH Flexible Pool, NDCPs'!A871:Q2580,16,0)</f>
        <v>0</v>
      </c>
      <c r="E1002" s="946">
        <f>VLOOKUP(A1002,'NRHM-RCH Flexible Pool, NDCPs'!A871:Q2580,17,0)</f>
        <v>0</v>
      </c>
      <c r="F1002" s="948"/>
      <c r="G1002" s="948"/>
      <c r="H1002" s="948"/>
      <c r="I1002" s="948"/>
      <c r="J1002" s="1152">
        <f t="shared" si="281"/>
        <v>0</v>
      </c>
      <c r="K1002" s="1152">
        <f t="shared" si="282"/>
        <v>0</v>
      </c>
    </row>
    <row r="1003" spans="1:11" hidden="1" x14ac:dyDescent="0.3">
      <c r="A1003" s="1006" t="s">
        <v>2462</v>
      </c>
      <c r="B1003" s="980"/>
      <c r="C1003" s="978" t="s">
        <v>852</v>
      </c>
      <c r="D1003" s="946">
        <f>VLOOKUP(A1003,'NRHM-RCH Flexible Pool, NDCPs'!A872:Q2581,16,0)</f>
        <v>0</v>
      </c>
      <c r="E1003" s="946">
        <f>VLOOKUP(A1003,'NRHM-RCH Flexible Pool, NDCPs'!A872:Q2581,17,0)</f>
        <v>0</v>
      </c>
      <c r="F1003" s="948"/>
      <c r="G1003" s="948"/>
      <c r="H1003" s="948"/>
      <c r="I1003" s="948"/>
      <c r="J1003" s="1152">
        <f t="shared" si="281"/>
        <v>0</v>
      </c>
      <c r="K1003" s="1152">
        <f t="shared" si="282"/>
        <v>0</v>
      </c>
    </row>
    <row r="1004" spans="1:11" hidden="1" x14ac:dyDescent="0.3">
      <c r="A1004" s="1006" t="s">
        <v>2463</v>
      </c>
      <c r="B1004" s="980"/>
      <c r="C1004" s="978" t="s">
        <v>1426</v>
      </c>
      <c r="D1004" s="946">
        <f>VLOOKUP(A1004,'NRHM-RCH Flexible Pool, NDCPs'!A873:Q2582,16,0)</f>
        <v>0</v>
      </c>
      <c r="E1004" s="946">
        <f>VLOOKUP(A1004,'NRHM-RCH Flexible Pool, NDCPs'!A873:Q2582,17,0)</f>
        <v>0</v>
      </c>
      <c r="F1004" s="948"/>
      <c r="G1004" s="948"/>
      <c r="H1004" s="948"/>
      <c r="I1004" s="948"/>
      <c r="J1004" s="1152">
        <f t="shared" si="281"/>
        <v>0</v>
      </c>
      <c r="K1004" s="1152">
        <f t="shared" si="282"/>
        <v>0</v>
      </c>
    </row>
    <row r="1005" spans="1:11" hidden="1" x14ac:dyDescent="0.3">
      <c r="A1005" s="1006" t="s">
        <v>2464</v>
      </c>
      <c r="B1005" s="980"/>
      <c r="C1005" s="978" t="s">
        <v>855</v>
      </c>
      <c r="D1005" s="946">
        <f>VLOOKUP(A1005,'NRHM-RCH Flexible Pool, NDCPs'!A874:Q2583,16,0)</f>
        <v>0</v>
      </c>
      <c r="E1005" s="946">
        <f>VLOOKUP(A1005,'NRHM-RCH Flexible Pool, NDCPs'!A874:Q2583,17,0)</f>
        <v>0</v>
      </c>
      <c r="F1005" s="948"/>
      <c r="G1005" s="948"/>
      <c r="H1005" s="948"/>
      <c r="I1005" s="948"/>
      <c r="J1005" s="1152">
        <f t="shared" si="281"/>
        <v>0</v>
      </c>
      <c r="K1005" s="1152">
        <f t="shared" si="282"/>
        <v>0</v>
      </c>
    </row>
    <row r="1006" spans="1:11" hidden="1" x14ac:dyDescent="0.3">
      <c r="A1006" s="1006" t="s">
        <v>2465</v>
      </c>
      <c r="B1006" s="980"/>
      <c r="C1006" s="978" t="s">
        <v>857</v>
      </c>
      <c r="D1006" s="946">
        <f>VLOOKUP(A1006,'NRHM-RCH Flexible Pool, NDCPs'!A875:Q2584,16,0)</f>
        <v>0</v>
      </c>
      <c r="E1006" s="946">
        <f>VLOOKUP(A1006,'NRHM-RCH Flexible Pool, NDCPs'!A875:Q2584,17,0)</f>
        <v>0</v>
      </c>
      <c r="F1006" s="948"/>
      <c r="G1006" s="948"/>
      <c r="H1006" s="948"/>
      <c r="I1006" s="948"/>
      <c r="J1006" s="1152">
        <f t="shared" si="281"/>
        <v>0</v>
      </c>
      <c r="K1006" s="1152">
        <f t="shared" si="282"/>
        <v>0</v>
      </c>
    </row>
    <row r="1007" spans="1:11" hidden="1" x14ac:dyDescent="0.3">
      <c r="A1007" s="1006" t="s">
        <v>2466</v>
      </c>
      <c r="B1007" s="980"/>
      <c r="C1007" s="978" t="s">
        <v>859</v>
      </c>
      <c r="D1007" s="946">
        <f>VLOOKUP(A1007,'NRHM-RCH Flexible Pool, NDCPs'!A876:Q2585,16,0)</f>
        <v>0</v>
      </c>
      <c r="E1007" s="946">
        <f>VLOOKUP(A1007,'NRHM-RCH Flexible Pool, NDCPs'!A876:Q2585,17,0)</f>
        <v>0</v>
      </c>
      <c r="F1007" s="948"/>
      <c r="G1007" s="948"/>
      <c r="H1007" s="948"/>
      <c r="I1007" s="948"/>
      <c r="J1007" s="1152">
        <f t="shared" si="281"/>
        <v>0</v>
      </c>
      <c r="K1007" s="1152">
        <f t="shared" si="282"/>
        <v>0</v>
      </c>
    </row>
    <row r="1008" spans="1:11" ht="45" hidden="1" x14ac:dyDescent="0.3">
      <c r="A1008" s="1006" t="s">
        <v>2467</v>
      </c>
      <c r="B1008" s="980"/>
      <c r="C1008" s="978" t="s">
        <v>861</v>
      </c>
      <c r="D1008" s="946">
        <f>VLOOKUP(A1008,'NRHM-RCH Flexible Pool, NDCPs'!A877:Q2586,16,0)</f>
        <v>0</v>
      </c>
      <c r="E1008" s="946">
        <f>VLOOKUP(A1008,'NRHM-RCH Flexible Pool, NDCPs'!A877:Q2586,17,0)</f>
        <v>0</v>
      </c>
      <c r="F1008" s="948"/>
      <c r="G1008" s="948"/>
      <c r="H1008" s="948"/>
      <c r="I1008" s="948"/>
      <c r="J1008" s="1152">
        <f t="shared" si="281"/>
        <v>0</v>
      </c>
      <c r="K1008" s="1152">
        <f t="shared" si="282"/>
        <v>0</v>
      </c>
    </row>
    <row r="1009" spans="1:11" hidden="1" x14ac:dyDescent="0.3">
      <c r="A1009" s="1006" t="s">
        <v>2468</v>
      </c>
      <c r="B1009" s="980"/>
      <c r="C1009" s="978" t="s">
        <v>2330</v>
      </c>
      <c r="D1009" s="946">
        <f>VLOOKUP(A1009,'NRHM-RCH Flexible Pool, NDCPs'!A878:Q2587,16,0)</f>
        <v>0</v>
      </c>
      <c r="E1009" s="946">
        <f>VLOOKUP(A1009,'NRHM-RCH Flexible Pool, NDCPs'!A878:Q2587,17,0)</f>
        <v>0</v>
      </c>
      <c r="F1009" s="948"/>
      <c r="G1009" s="948"/>
      <c r="H1009" s="948"/>
      <c r="I1009" s="948"/>
      <c r="J1009" s="1152">
        <f t="shared" si="281"/>
        <v>0</v>
      </c>
      <c r="K1009" s="1152">
        <f t="shared" si="282"/>
        <v>0</v>
      </c>
    </row>
    <row r="1010" spans="1:11" hidden="1" x14ac:dyDescent="0.3">
      <c r="A1010" s="998" t="s">
        <v>3630</v>
      </c>
      <c r="B1010" s="999"/>
      <c r="C1010" s="999" t="s">
        <v>3631</v>
      </c>
      <c r="D1010" s="946">
        <f t="shared" ref="D1010:K1010" si="283">SUM(D1011:D1018)</f>
        <v>0</v>
      </c>
      <c r="E1010" s="946">
        <f t="shared" si="283"/>
        <v>0</v>
      </c>
      <c r="F1010" s="946">
        <f t="shared" si="283"/>
        <v>0</v>
      </c>
      <c r="G1010" s="946">
        <f t="shared" si="283"/>
        <v>0</v>
      </c>
      <c r="H1010" s="946">
        <f t="shared" si="283"/>
        <v>0</v>
      </c>
      <c r="I1010" s="946">
        <f t="shared" si="283"/>
        <v>0</v>
      </c>
      <c r="J1010" s="1151">
        <f t="shared" si="283"/>
        <v>0</v>
      </c>
      <c r="K1010" s="1151">
        <f t="shared" si="283"/>
        <v>0</v>
      </c>
    </row>
    <row r="1011" spans="1:11" hidden="1" x14ac:dyDescent="0.3">
      <c r="A1011" s="1006" t="s">
        <v>2059</v>
      </c>
      <c r="B1011" s="980"/>
      <c r="C1011" s="978" t="s">
        <v>3632</v>
      </c>
      <c r="D1011" s="946">
        <f>VLOOKUP(A1011,'NRHM-RCH Flexible Pool, NDCPs'!A880:Q2589,16,0)</f>
        <v>0</v>
      </c>
      <c r="E1011" s="946">
        <f>VLOOKUP(A1011,'NRHM-RCH Flexible Pool, NDCPs'!A880:Q2589,17,0)</f>
        <v>0</v>
      </c>
      <c r="F1011" s="948"/>
      <c r="G1011" s="948"/>
      <c r="H1011" s="948"/>
      <c r="I1011" s="948"/>
      <c r="J1011" s="1152">
        <f t="shared" ref="J1011:K1018" si="284">+D1011+F1011+H1011</f>
        <v>0</v>
      </c>
      <c r="K1011" s="1152">
        <f t="shared" si="284"/>
        <v>0</v>
      </c>
    </row>
    <row r="1012" spans="1:11" hidden="1" x14ac:dyDescent="0.3">
      <c r="A1012" s="1006" t="s">
        <v>2070</v>
      </c>
      <c r="B1012" s="980"/>
      <c r="C1012" s="978" t="s">
        <v>3633</v>
      </c>
      <c r="D1012" s="946">
        <f>VLOOKUP(A1012,'NRHM-RCH Flexible Pool, NDCPs'!A881:Q2590,16,0)</f>
        <v>0</v>
      </c>
      <c r="E1012" s="946">
        <f>VLOOKUP(A1012,'NRHM-RCH Flexible Pool, NDCPs'!A881:Q2590,17,0)</f>
        <v>0</v>
      </c>
      <c r="F1012" s="948"/>
      <c r="G1012" s="948"/>
      <c r="H1012" s="948"/>
      <c r="I1012" s="948"/>
      <c r="J1012" s="1152">
        <f t="shared" si="284"/>
        <v>0</v>
      </c>
      <c r="K1012" s="1152">
        <f t="shared" si="284"/>
        <v>0</v>
      </c>
    </row>
    <row r="1013" spans="1:11" hidden="1" x14ac:dyDescent="0.3">
      <c r="A1013" s="1006" t="s">
        <v>2073</v>
      </c>
      <c r="B1013" s="980"/>
      <c r="C1013" s="978" t="s">
        <v>3634</v>
      </c>
      <c r="D1013" s="946">
        <f>VLOOKUP(A1013,'NRHM-RCH Flexible Pool, NDCPs'!A882:Q2591,16,0)</f>
        <v>0</v>
      </c>
      <c r="E1013" s="946">
        <f>VLOOKUP(A1013,'NRHM-RCH Flexible Pool, NDCPs'!A882:Q2591,17,0)</f>
        <v>0</v>
      </c>
      <c r="F1013" s="948"/>
      <c r="G1013" s="948"/>
      <c r="H1013" s="948"/>
      <c r="I1013" s="948"/>
      <c r="J1013" s="1152">
        <f t="shared" si="284"/>
        <v>0</v>
      </c>
      <c r="K1013" s="1152">
        <f t="shared" si="284"/>
        <v>0</v>
      </c>
    </row>
    <row r="1014" spans="1:11" hidden="1" x14ac:dyDescent="0.3">
      <c r="A1014" s="1006" t="s">
        <v>2074</v>
      </c>
      <c r="B1014" s="980"/>
      <c r="C1014" s="978" t="s">
        <v>1642</v>
      </c>
      <c r="D1014" s="946">
        <f>VLOOKUP(A1014,'NRHM-RCH Flexible Pool, NDCPs'!A883:Q2592,16,0)</f>
        <v>0</v>
      </c>
      <c r="E1014" s="946">
        <f>VLOOKUP(A1014,'NRHM-RCH Flexible Pool, NDCPs'!A883:Q2592,17,0)</f>
        <v>0</v>
      </c>
      <c r="F1014" s="948"/>
      <c r="G1014" s="948"/>
      <c r="H1014" s="948"/>
      <c r="I1014" s="948"/>
      <c r="J1014" s="1152">
        <f t="shared" si="284"/>
        <v>0</v>
      </c>
      <c r="K1014" s="1152">
        <f t="shared" si="284"/>
        <v>0</v>
      </c>
    </row>
    <row r="1015" spans="1:11" ht="30" hidden="1" x14ac:dyDescent="0.3">
      <c r="A1015" s="1006" t="s">
        <v>2473</v>
      </c>
      <c r="B1015" s="980"/>
      <c r="C1015" s="978" t="s">
        <v>2475</v>
      </c>
      <c r="D1015" s="946">
        <f>VLOOKUP(A1015,'NRHM-RCH Flexible Pool, NDCPs'!A884:Q2593,16,0)</f>
        <v>0</v>
      </c>
      <c r="E1015" s="946">
        <f>VLOOKUP(A1015,'NRHM-RCH Flexible Pool, NDCPs'!A884:Q2593,17,0)</f>
        <v>0</v>
      </c>
      <c r="F1015" s="948"/>
      <c r="G1015" s="948"/>
      <c r="H1015" s="948"/>
      <c r="I1015" s="948"/>
      <c r="J1015" s="1152">
        <f t="shared" si="284"/>
        <v>0</v>
      </c>
      <c r="K1015" s="1152">
        <f t="shared" si="284"/>
        <v>0</v>
      </c>
    </row>
    <row r="1016" spans="1:11" ht="45" hidden="1" x14ac:dyDescent="0.3">
      <c r="A1016" s="1006" t="s">
        <v>2083</v>
      </c>
      <c r="B1016" s="980"/>
      <c r="C1016" s="978" t="s">
        <v>3635</v>
      </c>
      <c r="D1016" s="946">
        <f>VLOOKUP(A1016,'NRHM-RCH Flexible Pool, NDCPs'!A885:Q2594,16,0)</f>
        <v>0</v>
      </c>
      <c r="E1016" s="946">
        <f>VLOOKUP(A1016,'NRHM-RCH Flexible Pool, NDCPs'!A885:Q2594,17,0)</f>
        <v>0</v>
      </c>
      <c r="F1016" s="948"/>
      <c r="G1016" s="948"/>
      <c r="H1016" s="948"/>
      <c r="I1016" s="948"/>
      <c r="J1016" s="1152">
        <f t="shared" si="284"/>
        <v>0</v>
      </c>
      <c r="K1016" s="1152">
        <f t="shared" si="284"/>
        <v>0</v>
      </c>
    </row>
    <row r="1017" spans="1:11" hidden="1" x14ac:dyDescent="0.3">
      <c r="A1017" s="1006" t="s">
        <v>3291</v>
      </c>
      <c r="B1017" s="980"/>
      <c r="C1017" s="978" t="s">
        <v>3892</v>
      </c>
      <c r="D1017" s="946">
        <f>VLOOKUP(A1017,'NRHM-RCH Flexible Pool, NDCPs'!A886:Q2595,16,0)</f>
        <v>0</v>
      </c>
      <c r="E1017" s="946">
        <f>VLOOKUP(A1017,'NRHM-RCH Flexible Pool, NDCPs'!A886:Q2595,17,0)</f>
        <v>0</v>
      </c>
      <c r="F1017" s="948"/>
      <c r="G1017" s="948"/>
      <c r="H1017" s="948"/>
      <c r="I1017" s="948"/>
      <c r="J1017" s="1152">
        <f t="shared" si="284"/>
        <v>0</v>
      </c>
      <c r="K1017" s="1152">
        <f t="shared" si="284"/>
        <v>0</v>
      </c>
    </row>
    <row r="1018" spans="1:11" hidden="1" x14ac:dyDescent="0.3">
      <c r="A1018" s="1006" t="s">
        <v>3893</v>
      </c>
      <c r="B1018" s="980"/>
      <c r="C1018" s="978" t="s">
        <v>2330</v>
      </c>
      <c r="D1018" s="946">
        <f>VLOOKUP(A1018,'NRHM-RCH Flexible Pool, NDCPs'!A887:Q2596,16,0)</f>
        <v>0</v>
      </c>
      <c r="E1018" s="946">
        <f>VLOOKUP(A1018,'NRHM-RCH Flexible Pool, NDCPs'!A887:Q2596,17,0)</f>
        <v>0</v>
      </c>
      <c r="F1018" s="948"/>
      <c r="G1018" s="948"/>
      <c r="H1018" s="948"/>
      <c r="I1018" s="948"/>
      <c r="J1018" s="1152">
        <f t="shared" si="284"/>
        <v>0</v>
      </c>
      <c r="K1018" s="1152">
        <f t="shared" si="284"/>
        <v>0</v>
      </c>
    </row>
    <row r="1019" spans="1:11" hidden="1" x14ac:dyDescent="0.3">
      <c r="A1019" s="998" t="s">
        <v>3636</v>
      </c>
      <c r="B1019" s="999"/>
      <c r="C1019" s="999" t="s">
        <v>3637</v>
      </c>
      <c r="D1019" s="946">
        <f t="shared" ref="D1019:K1019" si="285">(D1020+D1021)</f>
        <v>0</v>
      </c>
      <c r="E1019" s="946">
        <f t="shared" si="285"/>
        <v>0</v>
      </c>
      <c r="F1019" s="946">
        <f t="shared" si="285"/>
        <v>0</v>
      </c>
      <c r="G1019" s="946">
        <f t="shared" si="285"/>
        <v>0</v>
      </c>
      <c r="H1019" s="946">
        <f t="shared" si="285"/>
        <v>0</v>
      </c>
      <c r="I1019" s="946">
        <f t="shared" si="285"/>
        <v>0</v>
      </c>
      <c r="J1019" s="1151">
        <f t="shared" si="285"/>
        <v>0</v>
      </c>
      <c r="K1019" s="1151">
        <f t="shared" si="285"/>
        <v>0</v>
      </c>
    </row>
    <row r="1020" spans="1:11" hidden="1" x14ac:dyDescent="0.3">
      <c r="A1020" s="998" t="s">
        <v>2492</v>
      </c>
      <c r="B1020" s="980"/>
      <c r="C1020" s="978" t="s">
        <v>3638</v>
      </c>
      <c r="D1020" s="946">
        <f>VLOOKUP(A1020,'NRHM-RCH Flexible Pool, NDCPs'!A889:Q2598,16,0)</f>
        <v>0</v>
      </c>
      <c r="E1020" s="946">
        <f>VLOOKUP(A1020,'NRHM-RCH Flexible Pool, NDCPs'!A889:Q2598,17,0)</f>
        <v>0</v>
      </c>
      <c r="F1020" s="948"/>
      <c r="G1020" s="948"/>
      <c r="H1020" s="948"/>
      <c r="I1020" s="948"/>
      <c r="J1020" s="1152">
        <f>+D1020+F1020+H1020</f>
        <v>0</v>
      </c>
      <c r="K1020" s="1152">
        <f>+E1020+G1020+I1020</f>
        <v>0</v>
      </c>
    </row>
    <row r="1021" spans="1:11" hidden="1" x14ac:dyDescent="0.3">
      <c r="A1021" s="998" t="s">
        <v>3292</v>
      </c>
      <c r="B1021" s="980"/>
      <c r="C1021" s="978" t="s">
        <v>2330</v>
      </c>
      <c r="D1021" s="946">
        <f>VLOOKUP(A1021,'NRHM-RCH Flexible Pool, NDCPs'!A890:Q2599,16,0)</f>
        <v>0</v>
      </c>
      <c r="E1021" s="946">
        <f>VLOOKUP(A1021,'NRHM-RCH Flexible Pool, NDCPs'!A890:Q2599,17,0)</f>
        <v>0</v>
      </c>
      <c r="F1021" s="948"/>
      <c r="G1021" s="948"/>
      <c r="H1021" s="948"/>
      <c r="I1021" s="948"/>
      <c r="J1021" s="1152">
        <f>+D1021+F1021+H1021</f>
        <v>0</v>
      </c>
      <c r="K1021" s="1152">
        <f>+E1021+G1021+I1021</f>
        <v>0</v>
      </c>
    </row>
    <row r="1022" spans="1:11" hidden="1" x14ac:dyDescent="0.3">
      <c r="A1022" s="998" t="s">
        <v>3639</v>
      </c>
      <c r="B1022" s="999"/>
      <c r="C1022" s="999" t="s">
        <v>3640</v>
      </c>
      <c r="D1022" s="946">
        <f t="shared" ref="D1022:K1022" si="286">SUM(D1023:D1025)</f>
        <v>0</v>
      </c>
      <c r="E1022" s="946">
        <f t="shared" si="286"/>
        <v>0</v>
      </c>
      <c r="F1022" s="946">
        <f t="shared" si="286"/>
        <v>0</v>
      </c>
      <c r="G1022" s="946">
        <f t="shared" si="286"/>
        <v>0</v>
      </c>
      <c r="H1022" s="946">
        <f t="shared" si="286"/>
        <v>0</v>
      </c>
      <c r="I1022" s="946">
        <f t="shared" si="286"/>
        <v>0</v>
      </c>
      <c r="J1022" s="1151">
        <f t="shared" si="286"/>
        <v>0</v>
      </c>
      <c r="K1022" s="1151">
        <f t="shared" si="286"/>
        <v>0</v>
      </c>
    </row>
    <row r="1023" spans="1:11" hidden="1" x14ac:dyDescent="0.3">
      <c r="A1023" s="1006" t="s">
        <v>2497</v>
      </c>
      <c r="B1023" s="980"/>
      <c r="C1023" s="999" t="s">
        <v>3640</v>
      </c>
      <c r="D1023" s="946">
        <f>VLOOKUP(A1023,'NRHM-RCH Flexible Pool, NDCPs'!A892:Q2601,16,0)</f>
        <v>0</v>
      </c>
      <c r="E1023" s="946">
        <f>VLOOKUP(A1023,'NRHM-RCH Flexible Pool, NDCPs'!A892:Q2601,17,0)</f>
        <v>0</v>
      </c>
      <c r="F1023" s="948"/>
      <c r="G1023" s="948"/>
      <c r="H1023" s="948"/>
      <c r="I1023" s="948"/>
      <c r="J1023" s="1152">
        <f t="shared" ref="J1023:K1025" si="287">+D1023+F1023+H1023</f>
        <v>0</v>
      </c>
      <c r="K1023" s="1152">
        <f t="shared" si="287"/>
        <v>0</v>
      </c>
    </row>
    <row r="1024" spans="1:11" hidden="1" x14ac:dyDescent="0.3">
      <c r="A1024" s="1006" t="s">
        <v>2502</v>
      </c>
      <c r="B1024" s="980"/>
      <c r="C1024" s="999" t="s">
        <v>2505</v>
      </c>
      <c r="D1024" s="946">
        <f>VLOOKUP(A1024,'NRHM-RCH Flexible Pool, NDCPs'!A893:Q2602,16,0)</f>
        <v>0</v>
      </c>
      <c r="E1024" s="946">
        <f>VLOOKUP(A1024,'NRHM-RCH Flexible Pool, NDCPs'!A893:Q2602,17,0)</f>
        <v>0</v>
      </c>
      <c r="F1024" s="948"/>
      <c r="G1024" s="948"/>
      <c r="H1024" s="948"/>
      <c r="I1024" s="948"/>
      <c r="J1024" s="1152">
        <f t="shared" si="287"/>
        <v>0</v>
      </c>
      <c r="K1024" s="1152">
        <f t="shared" si="287"/>
        <v>0</v>
      </c>
    </row>
    <row r="1025" spans="1:11" hidden="1" x14ac:dyDescent="0.3">
      <c r="A1025" s="1006" t="s">
        <v>3293</v>
      </c>
      <c r="B1025" s="980"/>
      <c r="C1025" s="999" t="s">
        <v>2330</v>
      </c>
      <c r="D1025" s="946">
        <f>VLOOKUP(A1025,'NRHM-RCH Flexible Pool, NDCPs'!A894:Q2603,16,0)</f>
        <v>0</v>
      </c>
      <c r="E1025" s="946">
        <f>VLOOKUP(A1025,'NRHM-RCH Flexible Pool, NDCPs'!A894:Q2603,17,0)</f>
        <v>0</v>
      </c>
      <c r="F1025" s="948"/>
      <c r="G1025" s="948"/>
      <c r="H1025" s="948"/>
      <c r="I1025" s="948"/>
      <c r="J1025" s="1152">
        <f t="shared" si="287"/>
        <v>0</v>
      </c>
      <c r="K1025" s="1152">
        <f t="shared" si="287"/>
        <v>0</v>
      </c>
    </row>
    <row r="1026" spans="1:11" hidden="1" x14ac:dyDescent="0.3">
      <c r="A1026" s="998" t="s">
        <v>3641</v>
      </c>
      <c r="B1026" s="999"/>
      <c r="C1026" s="999" t="s">
        <v>3642</v>
      </c>
      <c r="D1026" s="946">
        <f t="shared" ref="D1026:K1026" si="288">SUM(D1027:D1028)</f>
        <v>0</v>
      </c>
      <c r="E1026" s="946">
        <f t="shared" si="288"/>
        <v>0</v>
      </c>
      <c r="F1026" s="946">
        <f t="shared" si="288"/>
        <v>0</v>
      </c>
      <c r="G1026" s="946">
        <f t="shared" si="288"/>
        <v>0</v>
      </c>
      <c r="H1026" s="946">
        <f t="shared" si="288"/>
        <v>0</v>
      </c>
      <c r="I1026" s="946">
        <f t="shared" si="288"/>
        <v>0</v>
      </c>
      <c r="J1026" s="1151">
        <f t="shared" si="288"/>
        <v>0</v>
      </c>
      <c r="K1026" s="1151">
        <f t="shared" si="288"/>
        <v>0</v>
      </c>
    </row>
    <row r="1027" spans="1:11" hidden="1" x14ac:dyDescent="0.3">
      <c r="A1027" s="1006" t="s">
        <v>2106</v>
      </c>
      <c r="B1027" s="980"/>
      <c r="C1027" s="978" t="s">
        <v>3643</v>
      </c>
      <c r="D1027" s="946"/>
      <c r="E1027" s="946"/>
      <c r="F1027" s="948">
        <f>VLOOKUP(A1027,NCDs!A12:Q230,16,0)</f>
        <v>0</v>
      </c>
      <c r="G1027" s="948">
        <f>VLOOKUP(A1027,NCDs!A12:Q230,17,0)</f>
        <v>0</v>
      </c>
      <c r="H1027" s="948"/>
      <c r="I1027" s="948"/>
      <c r="J1027" s="1152">
        <f>+D1027+F1027+H1027</f>
        <v>0</v>
      </c>
      <c r="K1027" s="1152">
        <f>+E1027+G1027+I1027</f>
        <v>0</v>
      </c>
    </row>
    <row r="1028" spans="1:11" hidden="1" x14ac:dyDescent="0.3">
      <c r="A1028" s="1006" t="s">
        <v>3294</v>
      </c>
      <c r="B1028" s="980"/>
      <c r="C1028" s="999" t="s">
        <v>2330</v>
      </c>
      <c r="D1028" s="946"/>
      <c r="E1028" s="946"/>
      <c r="F1028" s="948">
        <f>VLOOKUP(A1028,NCDs!A13:Q231,16,0)</f>
        <v>0</v>
      </c>
      <c r="G1028" s="948">
        <f>VLOOKUP(A1028,NCDs!A13:Q231,17,0)</f>
        <v>0</v>
      </c>
      <c r="H1028" s="948"/>
      <c r="I1028" s="948"/>
      <c r="J1028" s="1152">
        <f>+D1028+F1028+H1028</f>
        <v>0</v>
      </c>
      <c r="K1028" s="1152">
        <f>+E1028+G1028+I1028</f>
        <v>0</v>
      </c>
    </row>
    <row r="1029" spans="1:11" hidden="1" x14ac:dyDescent="0.3">
      <c r="A1029" s="998" t="s">
        <v>3644</v>
      </c>
      <c r="B1029" s="999"/>
      <c r="C1029" s="999" t="s">
        <v>3645</v>
      </c>
      <c r="D1029" s="946">
        <f t="shared" ref="D1029:K1029" si="289">SUM(D1030:D1031)</f>
        <v>0</v>
      </c>
      <c r="E1029" s="946">
        <f t="shared" si="289"/>
        <v>0</v>
      </c>
      <c r="F1029" s="946">
        <f t="shared" si="289"/>
        <v>0</v>
      </c>
      <c r="G1029" s="946">
        <f t="shared" si="289"/>
        <v>0</v>
      </c>
      <c r="H1029" s="946">
        <f t="shared" si="289"/>
        <v>0</v>
      </c>
      <c r="I1029" s="946">
        <f t="shared" si="289"/>
        <v>0</v>
      </c>
      <c r="J1029" s="1151">
        <f t="shared" si="289"/>
        <v>0</v>
      </c>
      <c r="K1029" s="1151">
        <f t="shared" si="289"/>
        <v>0</v>
      </c>
    </row>
    <row r="1030" spans="1:11" ht="45" hidden="1" x14ac:dyDescent="0.3">
      <c r="A1030" s="1006" t="s">
        <v>2109</v>
      </c>
      <c r="B1030" s="1013"/>
      <c r="C1030" s="978" t="s">
        <v>3646</v>
      </c>
      <c r="D1030" s="946"/>
      <c r="E1030" s="946"/>
      <c r="F1030" s="948">
        <f>VLOOKUP(A1030,NCDs!A15:Q233,16,0)</f>
        <v>0</v>
      </c>
      <c r="G1030" s="948">
        <f>VLOOKUP(A1030,NCDs!A15:Q233,17,0)</f>
        <v>0</v>
      </c>
      <c r="H1030" s="948"/>
      <c r="I1030" s="948"/>
      <c r="J1030" s="1152">
        <f>+D1030+F1030+H1030</f>
        <v>0</v>
      </c>
      <c r="K1030" s="1152">
        <f>+E1030+G1030+I1030</f>
        <v>0</v>
      </c>
    </row>
    <row r="1031" spans="1:11" hidden="1" x14ac:dyDescent="0.3">
      <c r="A1031" s="1006" t="s">
        <v>3295</v>
      </c>
      <c r="B1031" s="1013"/>
      <c r="C1031" s="999" t="s">
        <v>2330</v>
      </c>
      <c r="D1031" s="946"/>
      <c r="E1031" s="946"/>
      <c r="F1031" s="948">
        <f>VLOOKUP(A1031,NCDs!A16:Q234,16,0)</f>
        <v>0</v>
      </c>
      <c r="G1031" s="948">
        <f>VLOOKUP(A1031,NCDs!A16:Q234,17,0)</f>
        <v>0</v>
      </c>
      <c r="H1031" s="948"/>
      <c r="I1031" s="948"/>
      <c r="J1031" s="1152">
        <f>+D1031+F1031+H1031</f>
        <v>0</v>
      </c>
      <c r="K1031" s="1152">
        <f>+E1031+G1031+I1031</f>
        <v>0</v>
      </c>
    </row>
    <row r="1032" spans="1:11" hidden="1" x14ac:dyDescent="0.3">
      <c r="A1032" s="998" t="s">
        <v>3647</v>
      </c>
      <c r="B1032" s="999"/>
      <c r="C1032" s="999" t="s">
        <v>3648</v>
      </c>
      <c r="D1032" s="946">
        <f t="shared" ref="D1032:K1032" si="290">SUM(D1033:D1036)</f>
        <v>0</v>
      </c>
      <c r="E1032" s="946">
        <f t="shared" si="290"/>
        <v>0</v>
      </c>
      <c r="F1032" s="946">
        <f t="shared" si="290"/>
        <v>0</v>
      </c>
      <c r="G1032" s="946">
        <f t="shared" si="290"/>
        <v>0</v>
      </c>
      <c r="H1032" s="946">
        <f t="shared" si="290"/>
        <v>0</v>
      </c>
      <c r="I1032" s="946">
        <f t="shared" si="290"/>
        <v>0</v>
      </c>
      <c r="J1032" s="1151">
        <f t="shared" si="290"/>
        <v>0</v>
      </c>
      <c r="K1032" s="1151">
        <f t="shared" si="290"/>
        <v>0</v>
      </c>
    </row>
    <row r="1033" spans="1:11" hidden="1" x14ac:dyDescent="0.3">
      <c r="A1033" s="1006" t="s">
        <v>2110</v>
      </c>
      <c r="B1033" s="1013"/>
      <c r="C1033" s="978" t="s">
        <v>4756</v>
      </c>
      <c r="D1033" s="946"/>
      <c r="E1033" s="946"/>
      <c r="F1033" s="948">
        <f>VLOOKUP(A1033,NCDs!A18:Q236,16,0)</f>
        <v>0</v>
      </c>
      <c r="G1033" s="948">
        <f>VLOOKUP(A1033,NCDs!A18:Q236,17,0)</f>
        <v>0</v>
      </c>
      <c r="H1033" s="948"/>
      <c r="I1033" s="948"/>
      <c r="J1033" s="1152">
        <f t="shared" ref="J1033:K1036" si="291">+D1033+F1033+H1033</f>
        <v>0</v>
      </c>
      <c r="K1033" s="1152">
        <f t="shared" si="291"/>
        <v>0</v>
      </c>
    </row>
    <row r="1034" spans="1:11" ht="30" hidden="1" x14ac:dyDescent="0.3">
      <c r="A1034" s="1006" t="s">
        <v>2111</v>
      </c>
      <c r="B1034" s="1013"/>
      <c r="C1034" s="978" t="s">
        <v>4757</v>
      </c>
      <c r="D1034" s="946"/>
      <c r="E1034" s="946"/>
      <c r="F1034" s="948">
        <f>VLOOKUP(A1034,NCDs!A19:Q237,16,0)</f>
        <v>0</v>
      </c>
      <c r="G1034" s="948">
        <f>VLOOKUP(A1034,NCDs!A19:Q237,17,0)</f>
        <v>0</v>
      </c>
      <c r="H1034" s="948"/>
      <c r="I1034" s="948"/>
      <c r="J1034" s="1152">
        <f t="shared" si="291"/>
        <v>0</v>
      </c>
      <c r="K1034" s="1152">
        <f t="shared" si="291"/>
        <v>0</v>
      </c>
    </row>
    <row r="1035" spans="1:11" ht="30" hidden="1" x14ac:dyDescent="0.3">
      <c r="A1035" s="1006" t="s">
        <v>2112</v>
      </c>
      <c r="B1035" s="1013"/>
      <c r="C1035" s="978" t="s">
        <v>4758</v>
      </c>
      <c r="D1035" s="946"/>
      <c r="E1035" s="946"/>
      <c r="F1035" s="948">
        <f>VLOOKUP(A1035,NCDs!A20:Q238,16,0)</f>
        <v>0</v>
      </c>
      <c r="G1035" s="948">
        <f>VLOOKUP(A1035,NCDs!A20:Q238,17,0)</f>
        <v>0</v>
      </c>
      <c r="H1035" s="948"/>
      <c r="I1035" s="948"/>
      <c r="J1035" s="1152">
        <f t="shared" si="291"/>
        <v>0</v>
      </c>
      <c r="K1035" s="1152">
        <f t="shared" si="291"/>
        <v>0</v>
      </c>
    </row>
    <row r="1036" spans="1:11" hidden="1" x14ac:dyDescent="0.3">
      <c r="A1036" s="1006" t="s">
        <v>3296</v>
      </c>
      <c r="B1036" s="1013"/>
      <c r="C1036" s="999" t="s">
        <v>2330</v>
      </c>
      <c r="D1036" s="946"/>
      <c r="E1036" s="946"/>
      <c r="F1036" s="948">
        <f>VLOOKUP(A1036,NCDs!A21:Q239,16,0)</f>
        <v>0</v>
      </c>
      <c r="G1036" s="948">
        <f>VLOOKUP(A1036,NCDs!A21:Q239,17,0)</f>
        <v>0</v>
      </c>
      <c r="H1036" s="948"/>
      <c r="I1036" s="948"/>
      <c r="J1036" s="1152">
        <f t="shared" si="291"/>
        <v>0</v>
      </c>
      <c r="K1036" s="1152">
        <f t="shared" si="291"/>
        <v>0</v>
      </c>
    </row>
    <row r="1037" spans="1:11" hidden="1" x14ac:dyDescent="0.3">
      <c r="A1037" s="998" t="s">
        <v>3649</v>
      </c>
      <c r="B1037" s="999"/>
      <c r="C1037" s="999" t="s">
        <v>3650</v>
      </c>
      <c r="D1037" s="946">
        <f t="shared" ref="D1037:K1037" si="292">D1038+D1043</f>
        <v>0</v>
      </c>
      <c r="E1037" s="946">
        <f t="shared" si="292"/>
        <v>0</v>
      </c>
      <c r="F1037" s="946">
        <f t="shared" si="292"/>
        <v>0</v>
      </c>
      <c r="G1037" s="946">
        <f t="shared" si="292"/>
        <v>0</v>
      </c>
      <c r="H1037" s="946">
        <f t="shared" si="292"/>
        <v>0</v>
      </c>
      <c r="I1037" s="946">
        <f t="shared" si="292"/>
        <v>0</v>
      </c>
      <c r="J1037" s="1151">
        <f t="shared" si="292"/>
        <v>0</v>
      </c>
      <c r="K1037" s="1151">
        <f t="shared" si="292"/>
        <v>0</v>
      </c>
    </row>
    <row r="1038" spans="1:11" hidden="1" x14ac:dyDescent="0.3">
      <c r="A1038" s="1006" t="s">
        <v>3651</v>
      </c>
      <c r="B1038" s="999"/>
      <c r="C1038" s="999" t="s">
        <v>3652</v>
      </c>
      <c r="D1038" s="946">
        <f t="shared" ref="D1038:K1038" si="293">SUM(D1039:D1042)</f>
        <v>0</v>
      </c>
      <c r="E1038" s="946">
        <f t="shared" si="293"/>
        <v>0</v>
      </c>
      <c r="F1038" s="946">
        <f t="shared" si="293"/>
        <v>0</v>
      </c>
      <c r="G1038" s="946">
        <f t="shared" si="293"/>
        <v>0</v>
      </c>
      <c r="H1038" s="946">
        <f t="shared" si="293"/>
        <v>0</v>
      </c>
      <c r="I1038" s="946">
        <f t="shared" si="293"/>
        <v>0</v>
      </c>
      <c r="J1038" s="1151">
        <f t="shared" si="293"/>
        <v>0</v>
      </c>
      <c r="K1038" s="1151">
        <f t="shared" si="293"/>
        <v>0</v>
      </c>
    </row>
    <row r="1039" spans="1:11" hidden="1" x14ac:dyDescent="0.3">
      <c r="A1039" s="998" t="s">
        <v>4759</v>
      </c>
      <c r="B1039" s="1013"/>
      <c r="C1039" s="978" t="s">
        <v>707</v>
      </c>
      <c r="D1039" s="946"/>
      <c r="E1039" s="946"/>
      <c r="F1039" s="948">
        <f>VLOOKUP(A1039,NCDs!A24:Q242,16,0)</f>
        <v>0</v>
      </c>
      <c r="G1039" s="948">
        <f>VLOOKUP(A1039,NCDs!A24:Q242,17,0)</f>
        <v>0</v>
      </c>
      <c r="H1039" s="948"/>
      <c r="I1039" s="948"/>
      <c r="J1039" s="1152">
        <f t="shared" ref="J1039:K1042" si="294">+D1039+F1039+H1039</f>
        <v>0</v>
      </c>
      <c r="K1039" s="1152">
        <f t="shared" si="294"/>
        <v>0</v>
      </c>
    </row>
    <row r="1040" spans="1:11" hidden="1" x14ac:dyDescent="0.3">
      <c r="A1040" s="998" t="s">
        <v>4760</v>
      </c>
      <c r="B1040" s="1013"/>
      <c r="C1040" s="978" t="s">
        <v>709</v>
      </c>
      <c r="D1040" s="946"/>
      <c r="E1040" s="946"/>
      <c r="F1040" s="948">
        <f>VLOOKUP(A1040,NCDs!A25:Q243,16,0)</f>
        <v>0</v>
      </c>
      <c r="G1040" s="948">
        <f>VLOOKUP(A1040,NCDs!A25:Q243,17,0)</f>
        <v>0</v>
      </c>
      <c r="H1040" s="948"/>
      <c r="I1040" s="948"/>
      <c r="J1040" s="1152">
        <f t="shared" si="294"/>
        <v>0</v>
      </c>
      <c r="K1040" s="1152">
        <f t="shared" si="294"/>
        <v>0</v>
      </c>
    </row>
    <row r="1041" spans="1:11" hidden="1" x14ac:dyDescent="0.3">
      <c r="A1041" s="998" t="s">
        <v>4761</v>
      </c>
      <c r="B1041" s="1013"/>
      <c r="C1041" s="978" t="s">
        <v>711</v>
      </c>
      <c r="D1041" s="946"/>
      <c r="E1041" s="946"/>
      <c r="F1041" s="948">
        <f>VLOOKUP(A1041,NCDs!A26:Q244,16,0)</f>
        <v>0</v>
      </c>
      <c r="G1041" s="948">
        <f>VLOOKUP(A1041,NCDs!A26:Q244,17,0)</f>
        <v>0</v>
      </c>
      <c r="H1041" s="948"/>
      <c r="I1041" s="948"/>
      <c r="J1041" s="1152">
        <f t="shared" si="294"/>
        <v>0</v>
      </c>
      <c r="K1041" s="1152">
        <f t="shared" si="294"/>
        <v>0</v>
      </c>
    </row>
    <row r="1042" spans="1:11" ht="30" hidden="1" x14ac:dyDescent="0.3">
      <c r="A1042" s="998" t="s">
        <v>4762</v>
      </c>
      <c r="B1042" s="1013"/>
      <c r="C1042" s="978" t="s">
        <v>715</v>
      </c>
      <c r="D1042" s="946"/>
      <c r="E1042" s="946"/>
      <c r="F1042" s="948">
        <f>VLOOKUP(A1042,NCDs!A27:Q245,16,0)</f>
        <v>0</v>
      </c>
      <c r="G1042" s="948">
        <f>VLOOKUP(A1042,NCDs!A27:Q245,17,0)</f>
        <v>0</v>
      </c>
      <c r="H1042" s="948"/>
      <c r="I1042" s="948"/>
      <c r="J1042" s="1152">
        <f t="shared" si="294"/>
        <v>0</v>
      </c>
      <c r="K1042" s="1152">
        <f t="shared" si="294"/>
        <v>0</v>
      </c>
    </row>
    <row r="1043" spans="1:11" hidden="1" x14ac:dyDescent="0.3">
      <c r="A1043" s="1006" t="s">
        <v>3653</v>
      </c>
      <c r="B1043" s="999"/>
      <c r="C1043" s="999" t="s">
        <v>3654</v>
      </c>
      <c r="D1043" s="946">
        <f t="shared" ref="D1043:K1043" si="295">SUM(D1044:D1048)</f>
        <v>0</v>
      </c>
      <c r="E1043" s="946">
        <f t="shared" si="295"/>
        <v>0</v>
      </c>
      <c r="F1043" s="946">
        <f t="shared" si="295"/>
        <v>0</v>
      </c>
      <c r="G1043" s="946">
        <f t="shared" si="295"/>
        <v>0</v>
      </c>
      <c r="H1043" s="946">
        <f t="shared" si="295"/>
        <v>0</v>
      </c>
      <c r="I1043" s="946">
        <f t="shared" si="295"/>
        <v>0</v>
      </c>
      <c r="J1043" s="1151">
        <f t="shared" si="295"/>
        <v>0</v>
      </c>
      <c r="K1043" s="1151">
        <f t="shared" si="295"/>
        <v>0</v>
      </c>
    </row>
    <row r="1044" spans="1:11" hidden="1" x14ac:dyDescent="0.3">
      <c r="A1044" s="998" t="s">
        <v>4763</v>
      </c>
      <c r="B1044" s="1013"/>
      <c r="C1044" s="978" t="s">
        <v>1096</v>
      </c>
      <c r="D1044" s="946"/>
      <c r="E1044" s="946"/>
      <c r="F1044" s="948">
        <f>VLOOKUP(A1044,NCDs!A29:Q247,16,0)</f>
        <v>0</v>
      </c>
      <c r="G1044" s="948">
        <f>VLOOKUP(A1044,NCDs!A29:Q247,17,0)</f>
        <v>0</v>
      </c>
      <c r="H1044" s="948"/>
      <c r="I1044" s="948"/>
      <c r="J1044" s="1152">
        <f t="shared" ref="J1044:K1048" si="296">+D1044+F1044+H1044</f>
        <v>0</v>
      </c>
      <c r="K1044" s="1152">
        <f t="shared" si="296"/>
        <v>0</v>
      </c>
    </row>
    <row r="1045" spans="1:11" hidden="1" x14ac:dyDescent="0.3">
      <c r="A1045" s="998" t="s">
        <v>4764</v>
      </c>
      <c r="B1045" s="1013"/>
      <c r="C1045" s="978" t="s">
        <v>1098</v>
      </c>
      <c r="D1045" s="946"/>
      <c r="E1045" s="946"/>
      <c r="F1045" s="948">
        <f>VLOOKUP(A1045,NCDs!A30:Q248,16,0)</f>
        <v>0</v>
      </c>
      <c r="G1045" s="948">
        <f>VLOOKUP(A1045,NCDs!A30:Q248,17,0)</f>
        <v>0</v>
      </c>
      <c r="H1045" s="948"/>
      <c r="I1045" s="948"/>
      <c r="J1045" s="1152">
        <f t="shared" si="296"/>
        <v>0</v>
      </c>
      <c r="K1045" s="1152">
        <f t="shared" si="296"/>
        <v>0</v>
      </c>
    </row>
    <row r="1046" spans="1:11" ht="30" hidden="1" x14ac:dyDescent="0.3">
      <c r="A1046" s="998" t="s">
        <v>4765</v>
      </c>
      <c r="B1046" s="1013"/>
      <c r="C1046" s="978" t="s">
        <v>1100</v>
      </c>
      <c r="D1046" s="946"/>
      <c r="E1046" s="946"/>
      <c r="F1046" s="948">
        <f>VLOOKUP(A1046,NCDs!A31:Q249,16,0)</f>
        <v>0</v>
      </c>
      <c r="G1046" s="948">
        <f>VLOOKUP(A1046,NCDs!A31:Q249,17,0)</f>
        <v>0</v>
      </c>
      <c r="H1046" s="948"/>
      <c r="I1046" s="948"/>
      <c r="J1046" s="1152">
        <f t="shared" si="296"/>
        <v>0</v>
      </c>
      <c r="K1046" s="1152">
        <f t="shared" si="296"/>
        <v>0</v>
      </c>
    </row>
    <row r="1047" spans="1:11" hidden="1" x14ac:dyDescent="0.3">
      <c r="A1047" s="998" t="s">
        <v>4766</v>
      </c>
      <c r="B1047" s="1013"/>
      <c r="C1047" s="978" t="s">
        <v>1101</v>
      </c>
      <c r="D1047" s="946"/>
      <c r="E1047" s="946"/>
      <c r="F1047" s="948">
        <f>VLOOKUP(A1047,NCDs!A32:Q250,16,0)</f>
        <v>0</v>
      </c>
      <c r="G1047" s="948">
        <f>VLOOKUP(A1047,NCDs!A32:Q250,17,0)</f>
        <v>0</v>
      </c>
      <c r="H1047" s="948"/>
      <c r="I1047" s="948"/>
      <c r="J1047" s="1152">
        <f t="shared" si="296"/>
        <v>0</v>
      </c>
      <c r="K1047" s="1152">
        <f t="shared" si="296"/>
        <v>0</v>
      </c>
    </row>
    <row r="1048" spans="1:11" ht="45" hidden="1" x14ac:dyDescent="0.3">
      <c r="A1048" s="998" t="s">
        <v>4767</v>
      </c>
      <c r="B1048" s="1013"/>
      <c r="C1048" s="978" t="s">
        <v>1102</v>
      </c>
      <c r="D1048" s="946"/>
      <c r="E1048" s="946"/>
      <c r="F1048" s="948">
        <f>VLOOKUP(A1048,NCDs!A33:Q251,16,0)</f>
        <v>0</v>
      </c>
      <c r="G1048" s="948">
        <f>VLOOKUP(A1048,NCDs!A33:Q251,17,0)</f>
        <v>0</v>
      </c>
      <c r="H1048" s="948"/>
      <c r="I1048" s="948"/>
      <c r="J1048" s="1152">
        <f t="shared" si="296"/>
        <v>0</v>
      </c>
      <c r="K1048" s="1152">
        <f t="shared" si="296"/>
        <v>0</v>
      </c>
    </row>
    <row r="1049" spans="1:11" hidden="1" x14ac:dyDescent="0.3">
      <c r="A1049" s="998" t="s">
        <v>3655</v>
      </c>
      <c r="B1049" s="999"/>
      <c r="C1049" s="999" t="s">
        <v>3656</v>
      </c>
      <c r="D1049" s="946">
        <f t="shared" ref="D1049:K1049" si="297">SUM(D1050:D1053)</f>
        <v>0</v>
      </c>
      <c r="E1049" s="946">
        <f t="shared" si="297"/>
        <v>0</v>
      </c>
      <c r="F1049" s="946">
        <f t="shared" si="297"/>
        <v>0</v>
      </c>
      <c r="G1049" s="946">
        <f t="shared" si="297"/>
        <v>0</v>
      </c>
      <c r="H1049" s="946">
        <f t="shared" si="297"/>
        <v>0</v>
      </c>
      <c r="I1049" s="946">
        <f t="shared" si="297"/>
        <v>0</v>
      </c>
      <c r="J1049" s="1151">
        <f t="shared" si="297"/>
        <v>0</v>
      </c>
      <c r="K1049" s="1151">
        <f t="shared" si="297"/>
        <v>0</v>
      </c>
    </row>
    <row r="1050" spans="1:11" hidden="1" x14ac:dyDescent="0.3">
      <c r="A1050" s="1000" t="s">
        <v>2987</v>
      </c>
      <c r="B1050" s="1013"/>
      <c r="C1050" s="978" t="s">
        <v>768</v>
      </c>
      <c r="D1050" s="946"/>
      <c r="E1050" s="946"/>
      <c r="F1050" s="948">
        <f>VLOOKUP(A1050,NCDs!A35:Q253,16,0)</f>
        <v>0</v>
      </c>
      <c r="G1050" s="948">
        <f>VLOOKUP(A1050,NCDs!A35:Q253,17,0)</f>
        <v>0</v>
      </c>
      <c r="H1050" s="948"/>
      <c r="I1050" s="948"/>
      <c r="J1050" s="1152">
        <f t="shared" ref="J1050:K1053" si="298">+D1050+F1050+H1050</f>
        <v>0</v>
      </c>
      <c r="K1050" s="1152">
        <f t="shared" si="298"/>
        <v>0</v>
      </c>
    </row>
    <row r="1051" spans="1:11" hidden="1" x14ac:dyDescent="0.3">
      <c r="A1051" s="1000" t="s">
        <v>2989</v>
      </c>
      <c r="B1051" s="1013"/>
      <c r="C1051" s="978" t="s">
        <v>3773</v>
      </c>
      <c r="D1051" s="946"/>
      <c r="E1051" s="946"/>
      <c r="F1051" s="948">
        <f>VLOOKUP(A1051,NCDs!A36:Q254,16,0)</f>
        <v>0</v>
      </c>
      <c r="G1051" s="948">
        <f>VLOOKUP(A1051,NCDs!A36:Q254,17,0)</f>
        <v>0</v>
      </c>
      <c r="H1051" s="948"/>
      <c r="I1051" s="948"/>
      <c r="J1051" s="1152">
        <f t="shared" si="298"/>
        <v>0</v>
      </c>
      <c r="K1051" s="1152">
        <f t="shared" si="298"/>
        <v>0</v>
      </c>
    </row>
    <row r="1052" spans="1:11" hidden="1" x14ac:dyDescent="0.3">
      <c r="A1052" s="1000" t="s">
        <v>2727</v>
      </c>
      <c r="B1052" s="1013"/>
      <c r="C1052" s="978" t="s">
        <v>2728</v>
      </c>
      <c r="D1052" s="946"/>
      <c r="E1052" s="946"/>
      <c r="F1052" s="948">
        <f>VLOOKUP(A1052,NCDs!A37:Q255,16,0)</f>
        <v>0</v>
      </c>
      <c r="G1052" s="948">
        <f>VLOOKUP(A1052,NCDs!A37:Q255,17,0)</f>
        <v>0</v>
      </c>
      <c r="H1052" s="948"/>
      <c r="I1052" s="948"/>
      <c r="J1052" s="1152">
        <f t="shared" si="298"/>
        <v>0</v>
      </c>
      <c r="K1052" s="1152">
        <f t="shared" si="298"/>
        <v>0</v>
      </c>
    </row>
    <row r="1053" spans="1:11" hidden="1" x14ac:dyDescent="0.3">
      <c r="A1053" s="1000" t="s">
        <v>2729</v>
      </c>
      <c r="B1053" s="1013"/>
      <c r="C1053" s="978" t="s">
        <v>2330</v>
      </c>
      <c r="D1053" s="946"/>
      <c r="E1053" s="946"/>
      <c r="F1053" s="948">
        <f>VLOOKUP(A1053,NCDs!A38:Q256,16,0)</f>
        <v>0</v>
      </c>
      <c r="G1053" s="948">
        <f>VLOOKUP(A1053,NCDs!A38:Q256,17,0)</f>
        <v>0</v>
      </c>
      <c r="H1053" s="948"/>
      <c r="I1053" s="948"/>
      <c r="J1053" s="1152">
        <f t="shared" si="298"/>
        <v>0</v>
      </c>
      <c r="K1053" s="1152">
        <f t="shared" si="298"/>
        <v>0</v>
      </c>
    </row>
    <row r="1054" spans="1:11" hidden="1" x14ac:dyDescent="0.3">
      <c r="A1054" s="998" t="s">
        <v>2730</v>
      </c>
      <c r="B1054" s="999"/>
      <c r="C1054" s="999" t="s">
        <v>3657</v>
      </c>
      <c r="D1054" s="946">
        <f t="shared" ref="D1054:K1054" si="299">D1055+D1059+D1063</f>
        <v>0</v>
      </c>
      <c r="E1054" s="946">
        <f t="shared" si="299"/>
        <v>0</v>
      </c>
      <c r="F1054" s="946">
        <f t="shared" si="299"/>
        <v>0</v>
      </c>
      <c r="G1054" s="946">
        <f t="shared" si="299"/>
        <v>0</v>
      </c>
      <c r="H1054" s="946">
        <f t="shared" si="299"/>
        <v>0</v>
      </c>
      <c r="I1054" s="946">
        <f t="shared" si="299"/>
        <v>0</v>
      </c>
      <c r="J1054" s="1151">
        <f t="shared" si="299"/>
        <v>0</v>
      </c>
      <c r="K1054" s="1151">
        <f t="shared" si="299"/>
        <v>0</v>
      </c>
    </row>
    <row r="1055" spans="1:11" hidden="1" x14ac:dyDescent="0.3">
      <c r="A1055" s="1006" t="s">
        <v>2731</v>
      </c>
      <c r="B1055" s="979"/>
      <c r="C1055" s="999" t="s">
        <v>372</v>
      </c>
      <c r="D1055" s="946">
        <f t="shared" ref="D1055:K1055" si="300">SUM(D1056:D1058)</f>
        <v>0</v>
      </c>
      <c r="E1055" s="946">
        <f t="shared" si="300"/>
        <v>0</v>
      </c>
      <c r="F1055" s="946">
        <f t="shared" si="300"/>
        <v>0</v>
      </c>
      <c r="G1055" s="946">
        <f t="shared" si="300"/>
        <v>0</v>
      </c>
      <c r="H1055" s="946">
        <f t="shared" si="300"/>
        <v>0</v>
      </c>
      <c r="I1055" s="946">
        <f t="shared" si="300"/>
        <v>0</v>
      </c>
      <c r="J1055" s="1151">
        <f t="shared" si="300"/>
        <v>0</v>
      </c>
      <c r="K1055" s="1151">
        <f t="shared" si="300"/>
        <v>0</v>
      </c>
    </row>
    <row r="1056" spans="1:11" hidden="1" x14ac:dyDescent="0.3">
      <c r="A1056" s="1000" t="s">
        <v>4428</v>
      </c>
      <c r="B1056" s="979"/>
      <c r="C1056" s="999" t="s">
        <v>2328</v>
      </c>
      <c r="D1056" s="946">
        <f>VLOOKUP(A1056,'NRHM-RCH Flexible Pool, NDCPs'!A11:Q1724,16,0)</f>
        <v>0</v>
      </c>
      <c r="E1056" s="946">
        <f>VLOOKUP(A1056,'NRHM-RCH Flexible Pool, NDCPs'!A11:Q1724,17,0)</f>
        <v>0</v>
      </c>
      <c r="F1056" s="948"/>
      <c r="G1056" s="948"/>
      <c r="H1056" s="948"/>
      <c r="I1056" s="948"/>
      <c r="J1056" s="1152">
        <f t="shared" ref="J1056:K1058" si="301">+D1056+F1056+H1056</f>
        <v>0</v>
      </c>
      <c r="K1056" s="1152">
        <f t="shared" si="301"/>
        <v>0</v>
      </c>
    </row>
    <row r="1057" spans="1:11" hidden="1" x14ac:dyDescent="0.3">
      <c r="A1057" s="1000" t="s">
        <v>4429</v>
      </c>
      <c r="B1057" s="979"/>
      <c r="C1057" s="999" t="s">
        <v>2329</v>
      </c>
      <c r="D1057" s="946">
        <f>VLOOKUP(A1057,'NRHM-RCH Flexible Pool, NDCPs'!A12:Q1725,16,0)</f>
        <v>0</v>
      </c>
      <c r="E1057" s="946">
        <f>VLOOKUP(A1057,'NRHM-RCH Flexible Pool, NDCPs'!A12:Q1725,17,0)</f>
        <v>0</v>
      </c>
      <c r="F1057" s="948"/>
      <c r="G1057" s="948"/>
      <c r="H1057" s="948"/>
      <c r="I1057" s="948"/>
      <c r="J1057" s="1152">
        <f t="shared" si="301"/>
        <v>0</v>
      </c>
      <c r="K1057" s="1152">
        <f t="shared" si="301"/>
        <v>0</v>
      </c>
    </row>
    <row r="1058" spans="1:11" hidden="1" x14ac:dyDescent="0.3">
      <c r="A1058" s="1000" t="s">
        <v>4430</v>
      </c>
      <c r="B1058" s="979"/>
      <c r="C1058" s="978" t="s">
        <v>2330</v>
      </c>
      <c r="D1058" s="946">
        <f>VLOOKUP(A1058,'NRHM-RCH Flexible Pool, NDCPs'!A13:Q1726,16,0)</f>
        <v>0</v>
      </c>
      <c r="E1058" s="946">
        <f>VLOOKUP(A1058,'NRHM-RCH Flexible Pool, NDCPs'!A13:Q1726,17,0)</f>
        <v>0</v>
      </c>
      <c r="F1058" s="948"/>
      <c r="G1058" s="948"/>
      <c r="H1058" s="948"/>
      <c r="I1058" s="948"/>
      <c r="J1058" s="1152">
        <f t="shared" si="301"/>
        <v>0</v>
      </c>
      <c r="K1058" s="1152">
        <f t="shared" si="301"/>
        <v>0</v>
      </c>
    </row>
    <row r="1059" spans="1:11" hidden="1" x14ac:dyDescent="0.3">
      <c r="A1059" s="1006" t="s">
        <v>2732</v>
      </c>
      <c r="B1059" s="979"/>
      <c r="C1059" s="999" t="s">
        <v>373</v>
      </c>
      <c r="D1059" s="946">
        <f t="shared" ref="D1059:K1059" si="302">SUM(D1060:D1062)</f>
        <v>0</v>
      </c>
      <c r="E1059" s="946">
        <f t="shared" si="302"/>
        <v>0</v>
      </c>
      <c r="F1059" s="946">
        <f t="shared" si="302"/>
        <v>0</v>
      </c>
      <c r="G1059" s="946">
        <f t="shared" si="302"/>
        <v>0</v>
      </c>
      <c r="H1059" s="946">
        <f t="shared" si="302"/>
        <v>0</v>
      </c>
      <c r="I1059" s="946">
        <f t="shared" si="302"/>
        <v>0</v>
      </c>
      <c r="J1059" s="1151">
        <f t="shared" si="302"/>
        <v>0</v>
      </c>
      <c r="K1059" s="1151">
        <f t="shared" si="302"/>
        <v>0</v>
      </c>
    </row>
    <row r="1060" spans="1:11" hidden="1" x14ac:dyDescent="0.3">
      <c r="A1060" s="1000" t="s">
        <v>4431</v>
      </c>
      <c r="B1060" s="979"/>
      <c r="C1060" s="999" t="s">
        <v>2328</v>
      </c>
      <c r="D1060" s="946">
        <f>VLOOKUP(A1060,'NRHM-RCH Flexible Pool, NDCPs'!A15:Q1728,16,0)</f>
        <v>0</v>
      </c>
      <c r="E1060" s="946">
        <f>VLOOKUP(A1060,'NRHM-RCH Flexible Pool, NDCPs'!A15:Q1728,17,0)</f>
        <v>0</v>
      </c>
      <c r="F1060" s="948"/>
      <c r="G1060" s="948"/>
      <c r="H1060" s="948"/>
      <c r="I1060" s="948"/>
      <c r="J1060" s="1152">
        <f t="shared" ref="J1060:K1062" si="303">+D1060+F1060+H1060</f>
        <v>0</v>
      </c>
      <c r="K1060" s="1152">
        <f t="shared" si="303"/>
        <v>0</v>
      </c>
    </row>
    <row r="1061" spans="1:11" hidden="1" x14ac:dyDescent="0.3">
      <c r="A1061" s="1000" t="s">
        <v>4433</v>
      </c>
      <c r="B1061" s="979"/>
      <c r="C1061" s="999" t="s">
        <v>2329</v>
      </c>
      <c r="D1061" s="946">
        <f>VLOOKUP(A1061,'NRHM-RCH Flexible Pool, NDCPs'!A16:Q1729,16,0)</f>
        <v>0</v>
      </c>
      <c r="E1061" s="946">
        <f>VLOOKUP(A1061,'NRHM-RCH Flexible Pool, NDCPs'!A16:Q1729,17,0)</f>
        <v>0</v>
      </c>
      <c r="F1061" s="948"/>
      <c r="G1061" s="948"/>
      <c r="H1061" s="948"/>
      <c r="I1061" s="948"/>
      <c r="J1061" s="1152">
        <f t="shared" si="303"/>
        <v>0</v>
      </c>
      <c r="K1061" s="1152">
        <f t="shared" si="303"/>
        <v>0</v>
      </c>
    </row>
    <row r="1062" spans="1:11" hidden="1" x14ac:dyDescent="0.3">
      <c r="A1062" s="1000" t="s">
        <v>4435</v>
      </c>
      <c r="B1062" s="979"/>
      <c r="C1062" s="978" t="s">
        <v>2330</v>
      </c>
      <c r="D1062" s="946">
        <f>VLOOKUP(A1062,'NRHM-RCH Flexible Pool, NDCPs'!A17:Q1730,16,0)</f>
        <v>0</v>
      </c>
      <c r="E1062" s="946">
        <f>VLOOKUP(A1062,'NRHM-RCH Flexible Pool, NDCPs'!A17:Q1730,17,0)</f>
        <v>0</v>
      </c>
      <c r="F1062" s="948"/>
      <c r="G1062" s="948"/>
      <c r="H1062" s="948"/>
      <c r="I1062" s="948"/>
      <c r="J1062" s="1152">
        <f t="shared" si="303"/>
        <v>0</v>
      </c>
      <c r="K1062" s="1152">
        <f t="shared" si="303"/>
        <v>0</v>
      </c>
    </row>
    <row r="1063" spans="1:11" hidden="1" x14ac:dyDescent="0.3">
      <c r="A1063" s="1006" t="s">
        <v>2733</v>
      </c>
      <c r="B1063" s="979"/>
      <c r="C1063" s="999" t="s">
        <v>374</v>
      </c>
      <c r="D1063" s="946">
        <f t="shared" ref="D1063:K1063" si="304">SUM(D1064:D1066)</f>
        <v>0</v>
      </c>
      <c r="E1063" s="946">
        <f t="shared" si="304"/>
        <v>0</v>
      </c>
      <c r="F1063" s="946">
        <f t="shared" si="304"/>
        <v>0</v>
      </c>
      <c r="G1063" s="946">
        <f t="shared" si="304"/>
        <v>0</v>
      </c>
      <c r="H1063" s="946">
        <f t="shared" si="304"/>
        <v>0</v>
      </c>
      <c r="I1063" s="946">
        <f t="shared" si="304"/>
        <v>0</v>
      </c>
      <c r="J1063" s="1151">
        <f t="shared" si="304"/>
        <v>0</v>
      </c>
      <c r="K1063" s="1151">
        <f t="shared" si="304"/>
        <v>0</v>
      </c>
    </row>
    <row r="1064" spans="1:11" hidden="1" x14ac:dyDescent="0.3">
      <c r="A1064" s="1000" t="s">
        <v>4432</v>
      </c>
      <c r="B1064" s="979"/>
      <c r="C1064" s="999" t="s">
        <v>2328</v>
      </c>
      <c r="D1064" s="946">
        <f>VLOOKUP(A1064,'NRHM-RCH Flexible Pool, NDCPs'!A19:Q1732,16,0)</f>
        <v>0</v>
      </c>
      <c r="E1064" s="946">
        <f>VLOOKUP(A1064,'NRHM-RCH Flexible Pool, NDCPs'!A19:Q1732,17,0)</f>
        <v>0</v>
      </c>
      <c r="F1064" s="948"/>
      <c r="G1064" s="948"/>
      <c r="H1064" s="948"/>
      <c r="I1064" s="948"/>
      <c r="J1064" s="1152">
        <f t="shared" ref="J1064:K1066" si="305">+D1064+F1064+H1064</f>
        <v>0</v>
      </c>
      <c r="K1064" s="1152">
        <f t="shared" si="305"/>
        <v>0</v>
      </c>
    </row>
    <row r="1065" spans="1:11" hidden="1" x14ac:dyDescent="0.3">
      <c r="A1065" s="1000" t="s">
        <v>4434</v>
      </c>
      <c r="B1065" s="979"/>
      <c r="C1065" s="999" t="s">
        <v>2329</v>
      </c>
      <c r="D1065" s="946">
        <f>VLOOKUP(A1065,'NRHM-RCH Flexible Pool, NDCPs'!A20:Q1733,16,0)</f>
        <v>0</v>
      </c>
      <c r="E1065" s="946">
        <f>VLOOKUP(A1065,'NRHM-RCH Flexible Pool, NDCPs'!A20:Q1733,17,0)</f>
        <v>0</v>
      </c>
      <c r="F1065" s="948"/>
      <c r="G1065" s="948"/>
      <c r="H1065" s="948"/>
      <c r="I1065" s="948"/>
      <c r="J1065" s="1152">
        <f t="shared" si="305"/>
        <v>0</v>
      </c>
      <c r="K1065" s="1152">
        <f t="shared" si="305"/>
        <v>0</v>
      </c>
    </row>
    <row r="1066" spans="1:11" hidden="1" x14ac:dyDescent="0.3">
      <c r="A1066" s="1000" t="s">
        <v>4436</v>
      </c>
      <c r="B1066" s="979"/>
      <c r="C1066" s="978" t="s">
        <v>2330</v>
      </c>
      <c r="D1066" s="946">
        <f>VLOOKUP(A1066,'NRHM-RCH Flexible Pool, NDCPs'!A21:Q1734,16,0)</f>
        <v>0</v>
      </c>
      <c r="E1066" s="946">
        <f>VLOOKUP(A1066,'NRHM-RCH Flexible Pool, NDCPs'!A21:Q1734,17,0)</f>
        <v>0</v>
      </c>
      <c r="F1066" s="948"/>
      <c r="G1066" s="948"/>
      <c r="H1066" s="948"/>
      <c r="I1066" s="948"/>
      <c r="J1066" s="1152">
        <f t="shared" si="305"/>
        <v>0</v>
      </c>
      <c r="K1066" s="1152">
        <f t="shared" si="305"/>
        <v>0</v>
      </c>
    </row>
    <row r="1067" spans="1:11" hidden="1" x14ac:dyDescent="0.3">
      <c r="A1067" s="998" t="s">
        <v>2331</v>
      </c>
      <c r="B1067" s="999"/>
      <c r="C1067" s="999" t="s">
        <v>2734</v>
      </c>
      <c r="D1067" s="946">
        <f t="shared" ref="D1067:K1067" si="306">SUM(D1068:D1071)</f>
        <v>0</v>
      </c>
      <c r="E1067" s="946">
        <f t="shared" si="306"/>
        <v>0</v>
      </c>
      <c r="F1067" s="946">
        <f t="shared" si="306"/>
        <v>0</v>
      </c>
      <c r="G1067" s="946">
        <f t="shared" si="306"/>
        <v>0</v>
      </c>
      <c r="H1067" s="946">
        <f t="shared" si="306"/>
        <v>0</v>
      </c>
      <c r="I1067" s="946">
        <f t="shared" si="306"/>
        <v>0</v>
      </c>
      <c r="J1067" s="1151">
        <f t="shared" si="306"/>
        <v>0</v>
      </c>
      <c r="K1067" s="1151">
        <f t="shared" si="306"/>
        <v>0</v>
      </c>
    </row>
    <row r="1068" spans="1:11" ht="30" hidden="1" x14ac:dyDescent="0.3">
      <c r="A1068" s="1010" t="s">
        <v>2735</v>
      </c>
      <c r="B1068" s="979"/>
      <c r="C1068" s="1008" t="s">
        <v>3880</v>
      </c>
      <c r="D1068" s="946">
        <f>VLOOKUP(A1068,'NRHM-RCH Flexible Pool, NDCPs'!A23:Q1736,16,0)</f>
        <v>0</v>
      </c>
      <c r="E1068" s="946">
        <f>VLOOKUP(A1068,'NRHM-RCH Flexible Pool, NDCPs'!A23:Q1736,17,0)</f>
        <v>0</v>
      </c>
      <c r="F1068" s="948"/>
      <c r="G1068" s="948"/>
      <c r="H1068" s="948"/>
      <c r="I1068" s="948"/>
      <c r="J1068" s="1152">
        <f t="shared" ref="J1068:K1071" si="307">+D1068+F1068+H1068</f>
        <v>0</v>
      </c>
      <c r="K1068" s="1152">
        <f t="shared" si="307"/>
        <v>0</v>
      </c>
    </row>
    <row r="1069" spans="1:11" ht="30" hidden="1" x14ac:dyDescent="0.3">
      <c r="A1069" s="1010" t="s">
        <v>2737</v>
      </c>
      <c r="B1069" s="979"/>
      <c r="C1069" s="1008" t="s">
        <v>3881</v>
      </c>
      <c r="D1069" s="946">
        <f>VLOOKUP(A1069,'NRHM-RCH Flexible Pool, NDCPs'!A24:Q1737,16,0)</f>
        <v>0</v>
      </c>
      <c r="E1069" s="946">
        <f>VLOOKUP(A1069,'NRHM-RCH Flexible Pool, NDCPs'!A24:Q1737,17,0)</f>
        <v>0</v>
      </c>
      <c r="F1069" s="948"/>
      <c r="G1069" s="948"/>
      <c r="H1069" s="948"/>
      <c r="I1069" s="948"/>
      <c r="J1069" s="1152">
        <f t="shared" si="307"/>
        <v>0</v>
      </c>
      <c r="K1069" s="1152">
        <f t="shared" si="307"/>
        <v>0</v>
      </c>
    </row>
    <row r="1070" spans="1:11" hidden="1" x14ac:dyDescent="0.3">
      <c r="A1070" s="1010" t="s">
        <v>3882</v>
      </c>
      <c r="B1070" s="979"/>
      <c r="C1070" s="1008" t="s">
        <v>3883</v>
      </c>
      <c r="D1070" s="946">
        <f>VLOOKUP(A1070,'NRHM-RCH Flexible Pool, NDCPs'!A25:Q1738,16,0)</f>
        <v>0</v>
      </c>
      <c r="E1070" s="946">
        <f>VLOOKUP(A1070,'NRHM-RCH Flexible Pool, NDCPs'!A25:Q1738,17,0)</f>
        <v>0</v>
      </c>
      <c r="F1070" s="948"/>
      <c r="G1070" s="948"/>
      <c r="H1070" s="948"/>
      <c r="I1070" s="948"/>
      <c r="J1070" s="1152">
        <f t="shared" si="307"/>
        <v>0</v>
      </c>
      <c r="K1070" s="1152">
        <f t="shared" si="307"/>
        <v>0</v>
      </c>
    </row>
    <row r="1071" spans="1:11" hidden="1" x14ac:dyDescent="0.3">
      <c r="A1071" s="1010" t="s">
        <v>3884</v>
      </c>
      <c r="B1071" s="1011"/>
      <c r="C1071" s="978" t="s">
        <v>2330</v>
      </c>
      <c r="D1071" s="946">
        <f>VLOOKUP(A1071,'NRHM-RCH Flexible Pool, NDCPs'!A26:Q1739,16,0)</f>
        <v>0</v>
      </c>
      <c r="E1071" s="946">
        <f>VLOOKUP(A1071,'NRHM-RCH Flexible Pool, NDCPs'!A26:Q1739,17,0)</f>
        <v>0</v>
      </c>
      <c r="F1071" s="948"/>
      <c r="G1071" s="948"/>
      <c r="H1071" s="948"/>
      <c r="I1071" s="948"/>
      <c r="J1071" s="1152">
        <f t="shared" si="307"/>
        <v>0</v>
      </c>
      <c r="K1071" s="1152">
        <f t="shared" si="307"/>
        <v>0</v>
      </c>
    </row>
    <row r="1072" spans="1:11" hidden="1" x14ac:dyDescent="0.3">
      <c r="A1072" s="1000" t="s">
        <v>3658</v>
      </c>
      <c r="B1072" s="1013"/>
      <c r="C1072" s="978" t="s">
        <v>3659</v>
      </c>
      <c r="D1072" s="946">
        <f t="shared" ref="D1072:K1072" si="308">SUM(D1073:D1074)+D1078</f>
        <v>0</v>
      </c>
      <c r="E1072" s="946">
        <f t="shared" si="308"/>
        <v>0</v>
      </c>
      <c r="F1072" s="946">
        <f t="shared" si="308"/>
        <v>0</v>
      </c>
      <c r="G1072" s="946">
        <f t="shared" si="308"/>
        <v>0</v>
      </c>
      <c r="H1072" s="946">
        <f t="shared" si="308"/>
        <v>0</v>
      </c>
      <c r="I1072" s="946">
        <f t="shared" si="308"/>
        <v>0</v>
      </c>
      <c r="J1072" s="1151">
        <f t="shared" si="308"/>
        <v>0</v>
      </c>
      <c r="K1072" s="1151">
        <f t="shared" si="308"/>
        <v>0</v>
      </c>
    </row>
    <row r="1073" spans="1:11" hidden="1" x14ac:dyDescent="0.3">
      <c r="A1073" s="1006" t="s">
        <v>2738</v>
      </c>
      <c r="B1073" s="979"/>
      <c r="C1073" s="1009" t="s">
        <v>2740</v>
      </c>
      <c r="D1073" s="946">
        <f>VLOOKUP(A1073,'NRHM-RCH Flexible Pool, NDCPs'!A28:Q1741,16,0)</f>
        <v>0</v>
      </c>
      <c r="E1073" s="946">
        <f>VLOOKUP(A1073,'NRHM-RCH Flexible Pool, NDCPs'!A28:Q1741,17,0)</f>
        <v>0</v>
      </c>
      <c r="F1073" s="948"/>
      <c r="G1073" s="948"/>
      <c r="H1073" s="948"/>
      <c r="I1073" s="948"/>
      <c r="J1073" s="1152">
        <f>+D1073+F1073+H1073</f>
        <v>0</v>
      </c>
      <c r="K1073" s="1152">
        <f>+E1073+G1073+I1073</f>
        <v>0</v>
      </c>
    </row>
    <row r="1074" spans="1:11" hidden="1" x14ac:dyDescent="0.3">
      <c r="A1074" s="1006" t="s">
        <v>2742</v>
      </c>
      <c r="B1074" s="979"/>
      <c r="C1074" s="999" t="s">
        <v>878</v>
      </c>
      <c r="D1074" s="946">
        <f t="shared" ref="D1074:K1074" si="309">SUM(D1075:D1077)</f>
        <v>0</v>
      </c>
      <c r="E1074" s="946">
        <f t="shared" si="309"/>
        <v>0</v>
      </c>
      <c r="F1074" s="946">
        <f t="shared" si="309"/>
        <v>0</v>
      </c>
      <c r="G1074" s="946">
        <f t="shared" si="309"/>
        <v>0</v>
      </c>
      <c r="H1074" s="946">
        <f t="shared" si="309"/>
        <v>0</v>
      </c>
      <c r="I1074" s="946">
        <f t="shared" si="309"/>
        <v>0</v>
      </c>
      <c r="J1074" s="1151">
        <f t="shared" si="309"/>
        <v>0</v>
      </c>
      <c r="K1074" s="1151">
        <f t="shared" si="309"/>
        <v>0</v>
      </c>
    </row>
    <row r="1075" spans="1:11" hidden="1" x14ac:dyDescent="0.3">
      <c r="A1075" s="1006" t="s">
        <v>4769</v>
      </c>
      <c r="B1075" s="979"/>
      <c r="C1075" s="999" t="s">
        <v>5201</v>
      </c>
      <c r="D1075" s="946">
        <f>VLOOKUP(A1075,'NRHM-RCH Flexible Pool, NDCPs'!A30:Q1743,16,0)</f>
        <v>0</v>
      </c>
      <c r="E1075" s="946">
        <f>VLOOKUP(A1075,'NRHM-RCH Flexible Pool, NDCPs'!A30:Q1743,17,0)</f>
        <v>0</v>
      </c>
      <c r="F1075" s="948"/>
      <c r="G1075" s="948"/>
      <c r="H1075" s="948"/>
      <c r="I1075" s="948"/>
      <c r="J1075" s="1152">
        <f t="shared" ref="J1075:K1078" si="310">+D1075+F1075+H1075</f>
        <v>0</v>
      </c>
      <c r="K1075" s="1152">
        <f t="shared" si="310"/>
        <v>0</v>
      </c>
    </row>
    <row r="1076" spans="1:11" hidden="1" x14ac:dyDescent="0.3">
      <c r="A1076" s="1006" t="s">
        <v>4770</v>
      </c>
      <c r="B1076" s="979"/>
      <c r="C1076" s="999" t="s">
        <v>5202</v>
      </c>
      <c r="D1076" s="946">
        <f>VLOOKUP(A1076,'NRHM-RCH Flexible Pool, NDCPs'!A31:Q1744,16,0)</f>
        <v>0</v>
      </c>
      <c r="E1076" s="946">
        <f>VLOOKUP(A1076,'NRHM-RCH Flexible Pool, NDCPs'!A31:Q1744,17,0)</f>
        <v>0</v>
      </c>
      <c r="F1076" s="948"/>
      <c r="G1076" s="948"/>
      <c r="H1076" s="948"/>
      <c r="I1076" s="948"/>
      <c r="J1076" s="1152">
        <f t="shared" si="310"/>
        <v>0</v>
      </c>
      <c r="K1076" s="1152">
        <f t="shared" si="310"/>
        <v>0</v>
      </c>
    </row>
    <row r="1077" spans="1:11" hidden="1" x14ac:dyDescent="0.3">
      <c r="A1077" s="1006" t="s">
        <v>4771</v>
      </c>
      <c r="B1077" s="979"/>
      <c r="C1077" s="999" t="s">
        <v>5203</v>
      </c>
      <c r="D1077" s="946">
        <f>VLOOKUP(A1077,'NRHM-RCH Flexible Pool, NDCPs'!A32:Q1745,16,0)</f>
        <v>0</v>
      </c>
      <c r="E1077" s="946">
        <f>VLOOKUP(A1077,'NRHM-RCH Flexible Pool, NDCPs'!A32:Q1745,17,0)</f>
        <v>0</v>
      </c>
      <c r="F1077" s="948"/>
      <c r="G1077" s="948"/>
      <c r="H1077" s="948"/>
      <c r="I1077" s="948"/>
      <c r="J1077" s="1152">
        <f t="shared" si="310"/>
        <v>0</v>
      </c>
      <c r="K1077" s="1152">
        <f t="shared" si="310"/>
        <v>0</v>
      </c>
    </row>
    <row r="1078" spans="1:11" hidden="1" x14ac:dyDescent="0.3">
      <c r="A1078" s="1006" t="s">
        <v>2741</v>
      </c>
      <c r="B1078" s="979"/>
      <c r="C1078" s="999" t="s">
        <v>2330</v>
      </c>
      <c r="D1078" s="946">
        <f>VLOOKUP(A1078,'NRHM-RCH Flexible Pool, NDCPs'!A33:Q1746,16,0)</f>
        <v>0</v>
      </c>
      <c r="E1078" s="946">
        <f>VLOOKUP(A1078,'NRHM-RCH Flexible Pool, NDCPs'!A33:Q1746,17,0)</f>
        <v>0</v>
      </c>
      <c r="F1078" s="948"/>
      <c r="G1078" s="948"/>
      <c r="H1078" s="948"/>
      <c r="I1078" s="948"/>
      <c r="J1078" s="1152">
        <f t="shared" si="310"/>
        <v>0</v>
      </c>
      <c r="K1078" s="1152">
        <f t="shared" si="310"/>
        <v>0</v>
      </c>
    </row>
    <row r="1079" spans="1:11" hidden="1" x14ac:dyDescent="0.3">
      <c r="A1079" s="1000" t="s">
        <v>3660</v>
      </c>
      <c r="B1079" s="1013"/>
      <c r="C1079" s="978" t="s">
        <v>3661</v>
      </c>
      <c r="D1079" s="946">
        <f t="shared" ref="D1079:K1079" si="311">SUM(D1080:D1083)</f>
        <v>0</v>
      </c>
      <c r="E1079" s="946">
        <f t="shared" si="311"/>
        <v>0</v>
      </c>
      <c r="F1079" s="946">
        <f t="shared" si="311"/>
        <v>0</v>
      </c>
      <c r="G1079" s="946">
        <f t="shared" si="311"/>
        <v>0</v>
      </c>
      <c r="H1079" s="946">
        <f t="shared" si="311"/>
        <v>0</v>
      </c>
      <c r="I1079" s="946">
        <f t="shared" si="311"/>
        <v>0</v>
      </c>
      <c r="J1079" s="1151">
        <f t="shared" si="311"/>
        <v>0</v>
      </c>
      <c r="K1079" s="1151">
        <f t="shared" si="311"/>
        <v>0</v>
      </c>
    </row>
    <row r="1080" spans="1:11" hidden="1" x14ac:dyDescent="0.3">
      <c r="A1080" s="1006" t="s">
        <v>1864</v>
      </c>
      <c r="B1080" s="979"/>
      <c r="C1080" s="999" t="s">
        <v>3662</v>
      </c>
      <c r="D1080" s="946">
        <f>VLOOKUP(A1080,'NRHM-RCH Flexible Pool, NDCPs'!A35:Q1748,16,0)</f>
        <v>0</v>
      </c>
      <c r="E1080" s="946">
        <f>VLOOKUP(A1080,'NRHM-RCH Flexible Pool, NDCPs'!A35:Q1748,17,0)</f>
        <v>0</v>
      </c>
      <c r="F1080" s="948"/>
      <c r="G1080" s="948"/>
      <c r="H1080" s="948"/>
      <c r="I1080" s="948"/>
      <c r="J1080" s="1152">
        <f t="shared" ref="J1080:K1083" si="312">+D1080+F1080+H1080</f>
        <v>0</v>
      </c>
      <c r="K1080" s="1152">
        <f t="shared" si="312"/>
        <v>0</v>
      </c>
    </row>
    <row r="1081" spans="1:11" hidden="1" x14ac:dyDescent="0.3">
      <c r="A1081" s="1006" t="s">
        <v>1865</v>
      </c>
      <c r="B1081" s="979"/>
      <c r="C1081" s="999" t="s">
        <v>3663</v>
      </c>
      <c r="D1081" s="946">
        <f>VLOOKUP(A1081,'NRHM-RCH Flexible Pool, NDCPs'!A36:Q1749,16,0)</f>
        <v>0</v>
      </c>
      <c r="E1081" s="946">
        <f>VLOOKUP(A1081,'NRHM-RCH Flexible Pool, NDCPs'!A36:Q1749,17,0)</f>
        <v>0</v>
      </c>
      <c r="F1081" s="948"/>
      <c r="G1081" s="948"/>
      <c r="H1081" s="948"/>
      <c r="I1081" s="948"/>
      <c r="J1081" s="1152">
        <f t="shared" si="312"/>
        <v>0</v>
      </c>
      <c r="K1081" s="1152">
        <f t="shared" si="312"/>
        <v>0</v>
      </c>
    </row>
    <row r="1082" spans="1:11" hidden="1" x14ac:dyDescent="0.3">
      <c r="A1082" s="1006" t="s">
        <v>1872</v>
      </c>
      <c r="B1082" s="979"/>
      <c r="C1082" s="999" t="s">
        <v>3664</v>
      </c>
      <c r="D1082" s="946">
        <f>VLOOKUP(A1082,'NRHM-RCH Flexible Pool, NDCPs'!A37:Q1750,16,0)</f>
        <v>0</v>
      </c>
      <c r="E1082" s="946">
        <f>VLOOKUP(A1082,'NRHM-RCH Flexible Pool, NDCPs'!A37:Q1750,17,0)</f>
        <v>0</v>
      </c>
      <c r="F1082" s="948"/>
      <c r="G1082" s="948"/>
      <c r="H1082" s="948"/>
      <c r="I1082" s="948"/>
      <c r="J1082" s="1152">
        <f t="shared" si="312"/>
        <v>0</v>
      </c>
      <c r="K1082" s="1152">
        <f t="shared" si="312"/>
        <v>0</v>
      </c>
    </row>
    <row r="1083" spans="1:11" hidden="1" x14ac:dyDescent="0.3">
      <c r="A1083" s="1006" t="s">
        <v>2743</v>
      </c>
      <c r="B1083" s="979"/>
      <c r="C1083" s="999" t="s">
        <v>2330</v>
      </c>
      <c r="D1083" s="946">
        <f>VLOOKUP(A1083,'NRHM-RCH Flexible Pool, NDCPs'!A38:Q1751,16,0)</f>
        <v>0</v>
      </c>
      <c r="E1083" s="946">
        <f>VLOOKUP(A1083,'NRHM-RCH Flexible Pool, NDCPs'!A38:Q1751,17,0)</f>
        <v>0</v>
      </c>
      <c r="F1083" s="948"/>
      <c r="G1083" s="948"/>
      <c r="H1083" s="948"/>
      <c r="I1083" s="948"/>
      <c r="J1083" s="1152">
        <f t="shared" si="312"/>
        <v>0</v>
      </c>
      <c r="K1083" s="1152">
        <f t="shared" si="312"/>
        <v>0</v>
      </c>
    </row>
    <row r="1084" spans="1:11" hidden="1" x14ac:dyDescent="0.3">
      <c r="A1084" s="1000" t="s">
        <v>3665</v>
      </c>
      <c r="B1084" s="1013"/>
      <c r="C1084" s="978" t="s">
        <v>3666</v>
      </c>
      <c r="D1084" s="946">
        <f t="shared" ref="D1084:K1084" si="313">SUM(D1085:D1086)</f>
        <v>0</v>
      </c>
      <c r="E1084" s="946">
        <f t="shared" si="313"/>
        <v>0</v>
      </c>
      <c r="F1084" s="946">
        <f t="shared" si="313"/>
        <v>0</v>
      </c>
      <c r="G1084" s="946">
        <f t="shared" si="313"/>
        <v>0</v>
      </c>
      <c r="H1084" s="946">
        <f t="shared" si="313"/>
        <v>0</v>
      </c>
      <c r="I1084" s="946">
        <f t="shared" si="313"/>
        <v>0</v>
      </c>
      <c r="J1084" s="1151">
        <f t="shared" si="313"/>
        <v>0</v>
      </c>
      <c r="K1084" s="1151">
        <f t="shared" si="313"/>
        <v>0</v>
      </c>
    </row>
    <row r="1085" spans="1:11" hidden="1" x14ac:dyDescent="0.3">
      <c r="A1085" s="1006" t="s">
        <v>1839</v>
      </c>
      <c r="B1085" s="979"/>
      <c r="C1085" s="999" t="s">
        <v>3667</v>
      </c>
      <c r="D1085" s="946">
        <f>VLOOKUP(A1085,'NRHM-RCH Flexible Pool, NDCPs'!A40:Q1753,16,0)</f>
        <v>0</v>
      </c>
      <c r="E1085" s="946">
        <f>VLOOKUP(A1085,'NRHM-RCH Flexible Pool, NDCPs'!A40:Q1753,17,0)</f>
        <v>0</v>
      </c>
      <c r="F1085" s="948"/>
      <c r="G1085" s="948"/>
      <c r="H1085" s="948"/>
      <c r="I1085" s="948"/>
      <c r="J1085" s="1152">
        <f>+D1085+F1085+H1085</f>
        <v>0</v>
      </c>
      <c r="K1085" s="1152">
        <f>+E1085+G1085+I1085</f>
        <v>0</v>
      </c>
    </row>
    <row r="1086" spans="1:11" hidden="1" x14ac:dyDescent="0.3">
      <c r="A1086" s="1006" t="s">
        <v>2369</v>
      </c>
      <c r="B1086" s="979"/>
      <c r="C1086" s="999" t="s">
        <v>2330</v>
      </c>
      <c r="D1086" s="946">
        <f>VLOOKUP(A1086,'NRHM-RCH Flexible Pool, NDCPs'!A41:Q1754,16,0)</f>
        <v>0</v>
      </c>
      <c r="E1086" s="946">
        <f>VLOOKUP(A1086,'NRHM-RCH Flexible Pool, NDCPs'!A41:Q1754,17,0)</f>
        <v>0</v>
      </c>
      <c r="F1086" s="948"/>
      <c r="G1086" s="948"/>
      <c r="H1086" s="948"/>
      <c r="I1086" s="948"/>
      <c r="J1086" s="1152">
        <f>+D1086+F1086+H1086</f>
        <v>0</v>
      </c>
      <c r="K1086" s="1152">
        <f>+E1086+G1086+I1086</f>
        <v>0</v>
      </c>
    </row>
    <row r="1087" spans="1:11" hidden="1" x14ac:dyDescent="0.3">
      <c r="A1087" s="1000" t="s">
        <v>3668</v>
      </c>
      <c r="B1087" s="1013"/>
      <c r="C1087" s="978" t="s">
        <v>3669</v>
      </c>
      <c r="D1087" s="946">
        <f t="shared" ref="D1087:K1087" si="314">SUM(D1088:D1093)</f>
        <v>0</v>
      </c>
      <c r="E1087" s="946">
        <f t="shared" si="314"/>
        <v>0</v>
      </c>
      <c r="F1087" s="946">
        <f t="shared" si="314"/>
        <v>0</v>
      </c>
      <c r="G1087" s="946">
        <f t="shared" si="314"/>
        <v>0</v>
      </c>
      <c r="H1087" s="946">
        <f t="shared" si="314"/>
        <v>0</v>
      </c>
      <c r="I1087" s="946">
        <f t="shared" si="314"/>
        <v>0</v>
      </c>
      <c r="J1087" s="1151">
        <f t="shared" si="314"/>
        <v>0</v>
      </c>
      <c r="K1087" s="1151">
        <f t="shared" si="314"/>
        <v>0</v>
      </c>
    </row>
    <row r="1088" spans="1:11" ht="45" hidden="1" x14ac:dyDescent="0.3">
      <c r="A1088" s="1006" t="s">
        <v>1882</v>
      </c>
      <c r="B1088" s="979"/>
      <c r="C1088" s="999" t="s">
        <v>5204</v>
      </c>
      <c r="D1088" s="946">
        <f>VLOOKUP(A1088,'NRHM-RCH Flexible Pool, NDCPs'!A43:Q1756,16,0)</f>
        <v>0</v>
      </c>
      <c r="E1088" s="946">
        <f>VLOOKUP(A1088,'NRHM-RCH Flexible Pool, NDCPs'!A43:Q1756,17,0)</f>
        <v>0</v>
      </c>
      <c r="F1088" s="948"/>
      <c r="G1088" s="948"/>
      <c r="H1088" s="948"/>
      <c r="I1088" s="948"/>
      <c r="J1088" s="1152">
        <f t="shared" ref="J1088:K1093" si="315">+D1088+F1088+H1088</f>
        <v>0</v>
      </c>
      <c r="K1088" s="1152">
        <f t="shared" si="315"/>
        <v>0</v>
      </c>
    </row>
    <row r="1089" spans="1:11" ht="30" hidden="1" x14ac:dyDescent="0.3">
      <c r="A1089" s="1006" t="s">
        <v>2745</v>
      </c>
      <c r="B1089" s="979"/>
      <c r="C1089" s="999" t="s">
        <v>5205</v>
      </c>
      <c r="D1089" s="946">
        <f>VLOOKUP(A1089,'NRHM-RCH Flexible Pool, NDCPs'!A44:Q1757,16,0)</f>
        <v>0</v>
      </c>
      <c r="E1089" s="946">
        <f>VLOOKUP(A1089,'NRHM-RCH Flexible Pool, NDCPs'!A44:Q1757,17,0)</f>
        <v>0</v>
      </c>
      <c r="F1089" s="948"/>
      <c r="G1089" s="948"/>
      <c r="H1089" s="948"/>
      <c r="I1089" s="948"/>
      <c r="J1089" s="1152">
        <f t="shared" si="315"/>
        <v>0</v>
      </c>
      <c r="K1089" s="1152">
        <f t="shared" si="315"/>
        <v>0</v>
      </c>
    </row>
    <row r="1090" spans="1:11" hidden="1" x14ac:dyDescent="0.3">
      <c r="A1090" s="1006" t="s">
        <v>1883</v>
      </c>
      <c r="B1090" s="979"/>
      <c r="C1090" s="999" t="s">
        <v>1392</v>
      </c>
      <c r="D1090" s="946">
        <f>VLOOKUP(A1090,'NRHM-RCH Flexible Pool, NDCPs'!A45:Q1758,16,0)</f>
        <v>0</v>
      </c>
      <c r="E1090" s="946">
        <f>VLOOKUP(A1090,'NRHM-RCH Flexible Pool, NDCPs'!A45:Q1758,17,0)</f>
        <v>0</v>
      </c>
      <c r="F1090" s="948"/>
      <c r="G1090" s="948"/>
      <c r="H1090" s="948"/>
      <c r="I1090" s="948"/>
      <c r="J1090" s="1152">
        <f t="shared" si="315"/>
        <v>0</v>
      </c>
      <c r="K1090" s="1152">
        <f t="shared" si="315"/>
        <v>0</v>
      </c>
    </row>
    <row r="1091" spans="1:11" hidden="1" x14ac:dyDescent="0.3">
      <c r="A1091" s="1006" t="s">
        <v>2747</v>
      </c>
      <c r="B1091" s="979"/>
      <c r="C1091" s="999" t="s">
        <v>4772</v>
      </c>
      <c r="D1091" s="946">
        <f>VLOOKUP(A1091,'NRHM-RCH Flexible Pool, NDCPs'!A46:Q1759,16,0)</f>
        <v>0</v>
      </c>
      <c r="E1091" s="946">
        <f>VLOOKUP(A1091,'NRHM-RCH Flexible Pool, NDCPs'!A46:Q1759,17,0)</f>
        <v>0</v>
      </c>
      <c r="F1091" s="948"/>
      <c r="G1091" s="948"/>
      <c r="H1091" s="948"/>
      <c r="I1091" s="948"/>
      <c r="J1091" s="1152">
        <f t="shared" si="315"/>
        <v>0</v>
      </c>
      <c r="K1091" s="1152">
        <f t="shared" si="315"/>
        <v>0</v>
      </c>
    </row>
    <row r="1092" spans="1:11" hidden="1" x14ac:dyDescent="0.3">
      <c r="A1092" s="1006" t="s">
        <v>4774</v>
      </c>
      <c r="B1092" s="979"/>
      <c r="C1092" s="999" t="s">
        <v>4773</v>
      </c>
      <c r="D1092" s="946">
        <f>VLOOKUP(A1092,'NRHM-RCH Flexible Pool, NDCPs'!A47:Q1760,16,0)</f>
        <v>0</v>
      </c>
      <c r="E1092" s="946">
        <f>VLOOKUP(A1092,'NRHM-RCH Flexible Pool, NDCPs'!A47:Q1760,17,0)</f>
        <v>0</v>
      </c>
      <c r="F1092" s="948"/>
      <c r="G1092" s="948"/>
      <c r="H1092" s="948"/>
      <c r="I1092" s="948"/>
      <c r="J1092" s="1152">
        <f t="shared" si="315"/>
        <v>0</v>
      </c>
      <c r="K1092" s="1152">
        <f t="shared" si="315"/>
        <v>0</v>
      </c>
    </row>
    <row r="1093" spans="1:11" hidden="1" x14ac:dyDescent="0.3">
      <c r="A1093" s="1006" t="s">
        <v>4775</v>
      </c>
      <c r="B1093" s="979"/>
      <c r="C1093" s="999" t="s">
        <v>2330</v>
      </c>
      <c r="D1093" s="946">
        <f>VLOOKUP(A1093,'NRHM-RCH Flexible Pool, NDCPs'!A48:Q1761,16,0)</f>
        <v>0</v>
      </c>
      <c r="E1093" s="946">
        <f>VLOOKUP(A1093,'NRHM-RCH Flexible Pool, NDCPs'!A48:Q1761,17,0)</f>
        <v>0</v>
      </c>
      <c r="F1093" s="948"/>
      <c r="G1093" s="948"/>
      <c r="H1093" s="948"/>
      <c r="I1093" s="948"/>
      <c r="J1093" s="1152">
        <f t="shared" si="315"/>
        <v>0</v>
      </c>
      <c r="K1093" s="1152">
        <f t="shared" si="315"/>
        <v>0</v>
      </c>
    </row>
    <row r="1094" spans="1:11" hidden="1" x14ac:dyDescent="0.3">
      <c r="A1094" s="1000" t="s">
        <v>3671</v>
      </c>
      <c r="B1094" s="1013"/>
      <c r="C1094" s="978" t="s">
        <v>3672</v>
      </c>
      <c r="D1094" s="946">
        <f t="shared" ref="D1094:K1094" si="316">SUM(D1095:D1098)</f>
        <v>0</v>
      </c>
      <c r="E1094" s="946">
        <f t="shared" si="316"/>
        <v>0</v>
      </c>
      <c r="F1094" s="946">
        <f t="shared" si="316"/>
        <v>0</v>
      </c>
      <c r="G1094" s="946">
        <f t="shared" si="316"/>
        <v>0</v>
      </c>
      <c r="H1094" s="946">
        <f t="shared" si="316"/>
        <v>0</v>
      </c>
      <c r="I1094" s="946">
        <f t="shared" si="316"/>
        <v>0</v>
      </c>
      <c r="J1094" s="1151">
        <f t="shared" si="316"/>
        <v>0</v>
      </c>
      <c r="K1094" s="1151">
        <f t="shared" si="316"/>
        <v>0</v>
      </c>
    </row>
    <row r="1095" spans="1:11" ht="30" hidden="1" x14ac:dyDescent="0.3">
      <c r="A1095" s="1006" t="s">
        <v>2370</v>
      </c>
      <c r="B1095" s="979"/>
      <c r="C1095" s="999" t="s">
        <v>2374</v>
      </c>
      <c r="D1095" s="946">
        <f>VLOOKUP(A1095,'NRHM-RCH Flexible Pool, NDCPs'!A50:Q1763,16,0)</f>
        <v>0</v>
      </c>
      <c r="E1095" s="946">
        <f>VLOOKUP(A1095,'NRHM-RCH Flexible Pool, NDCPs'!A50:Q1763,17,0)</f>
        <v>0</v>
      </c>
      <c r="F1095" s="948"/>
      <c r="G1095" s="948"/>
      <c r="H1095" s="948"/>
      <c r="I1095" s="948"/>
      <c r="J1095" s="1152">
        <f t="shared" ref="J1095:K1098" si="317">+D1095+F1095+H1095</f>
        <v>0</v>
      </c>
      <c r="K1095" s="1152">
        <f t="shared" si="317"/>
        <v>0</v>
      </c>
    </row>
    <row r="1096" spans="1:11" ht="30" hidden="1" x14ac:dyDescent="0.3">
      <c r="A1096" s="1006" t="s">
        <v>2371</v>
      </c>
      <c r="B1096" s="979"/>
      <c r="C1096" s="999" t="s">
        <v>2375</v>
      </c>
      <c r="D1096" s="946">
        <f>VLOOKUP(A1096,'NRHM-RCH Flexible Pool, NDCPs'!A51:Q1764,16,0)</f>
        <v>0</v>
      </c>
      <c r="E1096" s="946">
        <f>VLOOKUP(A1096,'NRHM-RCH Flexible Pool, NDCPs'!A51:Q1764,17,0)</f>
        <v>0</v>
      </c>
      <c r="F1096" s="948"/>
      <c r="G1096" s="948"/>
      <c r="H1096" s="948"/>
      <c r="I1096" s="948"/>
      <c r="J1096" s="1152">
        <f t="shared" si="317"/>
        <v>0</v>
      </c>
      <c r="K1096" s="1152">
        <f t="shared" si="317"/>
        <v>0</v>
      </c>
    </row>
    <row r="1097" spans="1:11" ht="30" hidden="1" x14ac:dyDescent="0.3">
      <c r="A1097" s="1006" t="s">
        <v>2372</v>
      </c>
      <c r="B1097" s="979"/>
      <c r="C1097" s="999" t="s">
        <v>2376</v>
      </c>
      <c r="D1097" s="946">
        <f>VLOOKUP(A1097,'NRHM-RCH Flexible Pool, NDCPs'!A52:Q1765,16,0)</f>
        <v>0</v>
      </c>
      <c r="E1097" s="946">
        <f>VLOOKUP(A1097,'NRHM-RCH Flexible Pool, NDCPs'!A52:Q1765,17,0)</f>
        <v>0</v>
      </c>
      <c r="F1097" s="948"/>
      <c r="G1097" s="948"/>
      <c r="H1097" s="948"/>
      <c r="I1097" s="948"/>
      <c r="J1097" s="1152">
        <f t="shared" si="317"/>
        <v>0</v>
      </c>
      <c r="K1097" s="1152">
        <f t="shared" si="317"/>
        <v>0</v>
      </c>
    </row>
    <row r="1098" spans="1:11" hidden="1" x14ac:dyDescent="0.3">
      <c r="A1098" s="1006" t="s">
        <v>3297</v>
      </c>
      <c r="B1098" s="979"/>
      <c r="C1098" s="999" t="s">
        <v>2330</v>
      </c>
      <c r="D1098" s="946">
        <f>VLOOKUP(A1098,'NRHM-RCH Flexible Pool, NDCPs'!A53:Q1766,16,0)</f>
        <v>0</v>
      </c>
      <c r="E1098" s="946">
        <f>VLOOKUP(A1098,'NRHM-RCH Flexible Pool, NDCPs'!A53:Q1766,17,0)</f>
        <v>0</v>
      </c>
      <c r="F1098" s="948"/>
      <c r="G1098" s="948"/>
      <c r="H1098" s="948"/>
      <c r="I1098" s="948"/>
      <c r="J1098" s="1152">
        <f t="shared" si="317"/>
        <v>0</v>
      </c>
      <c r="K1098" s="1152">
        <f t="shared" si="317"/>
        <v>0</v>
      </c>
    </row>
    <row r="1099" spans="1:11" ht="30" hidden="1" x14ac:dyDescent="0.3">
      <c r="A1099" s="1000" t="s">
        <v>3673</v>
      </c>
      <c r="B1099" s="1013"/>
      <c r="C1099" s="978" t="s">
        <v>5206</v>
      </c>
      <c r="D1099" s="946">
        <f t="shared" ref="D1099:K1099" si="318">SUM(D1100:D1103)</f>
        <v>0</v>
      </c>
      <c r="E1099" s="946">
        <f t="shared" si="318"/>
        <v>0</v>
      </c>
      <c r="F1099" s="946">
        <f t="shared" si="318"/>
        <v>0</v>
      </c>
      <c r="G1099" s="946">
        <f t="shared" si="318"/>
        <v>0</v>
      </c>
      <c r="H1099" s="946">
        <f t="shared" si="318"/>
        <v>0</v>
      </c>
      <c r="I1099" s="946">
        <f t="shared" si="318"/>
        <v>0</v>
      </c>
      <c r="J1099" s="1151">
        <f t="shared" si="318"/>
        <v>0</v>
      </c>
      <c r="K1099" s="1151">
        <f t="shared" si="318"/>
        <v>0</v>
      </c>
    </row>
    <row r="1100" spans="1:11" ht="30" hidden="1" x14ac:dyDescent="0.3">
      <c r="A1100" s="1006" t="s">
        <v>2748</v>
      </c>
      <c r="B1100" s="970"/>
      <c r="C1100" s="999" t="s">
        <v>2749</v>
      </c>
      <c r="D1100" s="946">
        <f>VLOOKUP(A1100,'NRHM-RCH Flexible Pool, NDCPs'!A969:Q2678,16,0)</f>
        <v>0</v>
      </c>
      <c r="E1100" s="946">
        <f>VLOOKUP(A1100,'NRHM-RCH Flexible Pool, NDCPs'!A969:Q2678,17,0)</f>
        <v>0</v>
      </c>
      <c r="F1100" s="948"/>
      <c r="G1100" s="948"/>
      <c r="H1100" s="948"/>
      <c r="I1100" s="948"/>
      <c r="J1100" s="1152">
        <f t="shared" ref="J1100:K1103" si="319">+D1100+F1100+H1100</f>
        <v>0</v>
      </c>
      <c r="K1100" s="1152">
        <f t="shared" si="319"/>
        <v>0</v>
      </c>
    </row>
    <row r="1101" spans="1:11" hidden="1" x14ac:dyDescent="0.3">
      <c r="A1101" s="1006" t="s">
        <v>2750</v>
      </c>
      <c r="B1101" s="970"/>
      <c r="C1101" s="999" t="s">
        <v>2751</v>
      </c>
      <c r="D1101" s="946">
        <f>VLOOKUP(A1101,'NRHM-RCH Flexible Pool, NDCPs'!A970:Q2679,16,0)</f>
        <v>0</v>
      </c>
      <c r="E1101" s="946">
        <f>VLOOKUP(A1101,'NRHM-RCH Flexible Pool, NDCPs'!A970:Q2679,17,0)</f>
        <v>0</v>
      </c>
      <c r="F1101" s="948"/>
      <c r="G1101" s="948"/>
      <c r="H1101" s="948"/>
      <c r="I1101" s="948"/>
      <c r="J1101" s="1152">
        <f t="shared" si="319"/>
        <v>0</v>
      </c>
      <c r="K1101" s="1152">
        <f t="shared" si="319"/>
        <v>0</v>
      </c>
    </row>
    <row r="1102" spans="1:11" ht="30" hidden="1" x14ac:dyDescent="0.3">
      <c r="A1102" s="1006" t="s">
        <v>1822</v>
      </c>
      <c r="B1102" s="979"/>
      <c r="C1102" s="999" t="s">
        <v>5207</v>
      </c>
      <c r="D1102" s="946">
        <f>VLOOKUP(A1102,'NRHM-RCH Flexible Pool, NDCPs'!A57:Q1770,16,0)</f>
        <v>0</v>
      </c>
      <c r="E1102" s="946">
        <f>VLOOKUP(A1102,'NRHM-RCH Flexible Pool, NDCPs'!A57:Q1770,17,0)</f>
        <v>0</v>
      </c>
      <c r="F1102" s="948"/>
      <c r="G1102" s="948"/>
      <c r="H1102" s="948"/>
      <c r="I1102" s="948"/>
      <c r="J1102" s="1152">
        <f t="shared" si="319"/>
        <v>0</v>
      </c>
      <c r="K1102" s="1152">
        <f t="shared" si="319"/>
        <v>0</v>
      </c>
    </row>
    <row r="1103" spans="1:11" hidden="1" x14ac:dyDescent="0.3">
      <c r="A1103" s="1006" t="s">
        <v>2543</v>
      </c>
      <c r="B1103" s="979"/>
      <c r="C1103" s="999" t="s">
        <v>2330</v>
      </c>
      <c r="D1103" s="946">
        <f>VLOOKUP(A1103,'NRHM-RCH Flexible Pool, NDCPs'!A58:Q1771,16,0)</f>
        <v>0</v>
      </c>
      <c r="E1103" s="946">
        <f>VLOOKUP(A1103,'NRHM-RCH Flexible Pool, NDCPs'!A58:Q1771,17,0)</f>
        <v>0</v>
      </c>
      <c r="F1103" s="948"/>
      <c r="G1103" s="948"/>
      <c r="H1103" s="948"/>
      <c r="I1103" s="948"/>
      <c r="J1103" s="1152">
        <f t="shared" si="319"/>
        <v>0</v>
      </c>
      <c r="K1103" s="1152">
        <f t="shared" si="319"/>
        <v>0</v>
      </c>
    </row>
    <row r="1104" spans="1:11" hidden="1" x14ac:dyDescent="0.3">
      <c r="A1104" s="1006" t="s">
        <v>5208</v>
      </c>
      <c r="B1104" s="979"/>
      <c r="C1104" s="999" t="s">
        <v>5209</v>
      </c>
      <c r="D1104" s="946">
        <f t="shared" ref="D1104:K1104" si="320">SUM(D1105:D1111)</f>
        <v>0</v>
      </c>
      <c r="E1104" s="946">
        <f t="shared" si="320"/>
        <v>0</v>
      </c>
      <c r="F1104" s="946">
        <f t="shared" si="320"/>
        <v>0</v>
      </c>
      <c r="G1104" s="946">
        <f t="shared" si="320"/>
        <v>0</v>
      </c>
      <c r="H1104" s="946">
        <f t="shared" si="320"/>
        <v>0</v>
      </c>
      <c r="I1104" s="946">
        <f t="shared" si="320"/>
        <v>0</v>
      </c>
      <c r="J1104" s="1151">
        <f t="shared" si="320"/>
        <v>0</v>
      </c>
      <c r="K1104" s="1151">
        <f t="shared" si="320"/>
        <v>0</v>
      </c>
    </row>
    <row r="1105" spans="1:11" ht="45" hidden="1" x14ac:dyDescent="0.3">
      <c r="A1105" s="1006" t="s">
        <v>1791</v>
      </c>
      <c r="B1105" s="979"/>
      <c r="C1105" s="999" t="s">
        <v>3897</v>
      </c>
      <c r="D1105" s="946">
        <f>VLOOKUP(A1105,'NRHM-RCH Flexible Pool, NDCPs'!A974:Q2683,16,0)</f>
        <v>0</v>
      </c>
      <c r="E1105" s="946">
        <f>VLOOKUP(A1105,'NRHM-RCH Flexible Pool, NDCPs'!A974:Q2683,17,0)</f>
        <v>0</v>
      </c>
      <c r="F1105" s="948"/>
      <c r="G1105" s="948"/>
      <c r="H1105" s="948"/>
      <c r="I1105" s="948"/>
      <c r="J1105" s="1152">
        <f t="shared" ref="J1105:K1111" si="321">+D1105+F1105+H1105</f>
        <v>0</v>
      </c>
      <c r="K1105" s="1152">
        <f t="shared" si="321"/>
        <v>0</v>
      </c>
    </row>
    <row r="1106" spans="1:11" ht="30" hidden="1" x14ac:dyDescent="0.3">
      <c r="A1106" s="1006" t="s">
        <v>1836</v>
      </c>
      <c r="B1106" s="979"/>
      <c r="C1106" s="999" t="s">
        <v>3898</v>
      </c>
      <c r="D1106" s="946">
        <f>VLOOKUP(A1106,'NRHM-RCH Flexible Pool, NDCPs'!A975:Q2684,16,0)</f>
        <v>0</v>
      </c>
      <c r="E1106" s="946">
        <f>VLOOKUP(A1106,'NRHM-RCH Flexible Pool, NDCPs'!A975:Q2684,17,0)</f>
        <v>0</v>
      </c>
      <c r="F1106" s="948"/>
      <c r="G1106" s="948"/>
      <c r="H1106" s="948"/>
      <c r="I1106" s="948"/>
      <c r="J1106" s="1152">
        <f t="shared" si="321"/>
        <v>0</v>
      </c>
      <c r="K1106" s="1152">
        <f t="shared" si="321"/>
        <v>0</v>
      </c>
    </row>
    <row r="1107" spans="1:11" ht="30" hidden="1" x14ac:dyDescent="0.3">
      <c r="A1107" s="1006" t="s">
        <v>1789</v>
      </c>
      <c r="B1107" s="979"/>
      <c r="C1107" s="999" t="s">
        <v>3899</v>
      </c>
      <c r="D1107" s="946">
        <f>VLOOKUP(A1107,'NRHM-RCH Flexible Pool, NDCPs'!A976:Q2685,16,0)</f>
        <v>0</v>
      </c>
      <c r="E1107" s="946">
        <f>VLOOKUP(A1107,'NRHM-RCH Flexible Pool, NDCPs'!A976:Q2685,17,0)</f>
        <v>0</v>
      </c>
      <c r="F1107" s="948"/>
      <c r="G1107" s="948"/>
      <c r="H1107" s="948"/>
      <c r="I1107" s="948"/>
      <c r="J1107" s="1152">
        <f t="shared" si="321"/>
        <v>0</v>
      </c>
      <c r="K1107" s="1152">
        <f t="shared" si="321"/>
        <v>0</v>
      </c>
    </row>
    <row r="1108" spans="1:11" ht="30" hidden="1" x14ac:dyDescent="0.3">
      <c r="A1108" s="1006" t="s">
        <v>1790</v>
      </c>
      <c r="B1108" s="979"/>
      <c r="C1108" s="999" t="s">
        <v>3900</v>
      </c>
      <c r="D1108" s="946">
        <f>VLOOKUP(A1108,'NRHM-RCH Flexible Pool, NDCPs'!A977:Q2686,16,0)</f>
        <v>0</v>
      </c>
      <c r="E1108" s="946">
        <f>VLOOKUP(A1108,'NRHM-RCH Flexible Pool, NDCPs'!A977:Q2686,17,0)</f>
        <v>0</v>
      </c>
      <c r="F1108" s="948"/>
      <c r="G1108" s="948"/>
      <c r="H1108" s="948"/>
      <c r="I1108" s="948"/>
      <c r="J1108" s="1152">
        <f t="shared" si="321"/>
        <v>0</v>
      </c>
      <c r="K1108" s="1152">
        <f t="shared" si="321"/>
        <v>0</v>
      </c>
    </row>
    <row r="1109" spans="1:11" ht="30" hidden="1" x14ac:dyDescent="0.3">
      <c r="A1109" s="1006" t="s">
        <v>1778</v>
      </c>
      <c r="B1109" s="979"/>
      <c r="C1109" s="999" t="s">
        <v>3901</v>
      </c>
      <c r="D1109" s="946">
        <f>VLOOKUP(A1109,'NRHM-RCH Flexible Pool, NDCPs'!A978:Q2687,16,0)</f>
        <v>0</v>
      </c>
      <c r="E1109" s="946">
        <f>VLOOKUP(A1109,'NRHM-RCH Flexible Pool, NDCPs'!A978:Q2687,17,0)</f>
        <v>0</v>
      </c>
      <c r="F1109" s="948"/>
      <c r="G1109" s="948"/>
      <c r="H1109" s="948"/>
      <c r="I1109" s="948"/>
      <c r="J1109" s="1152">
        <f t="shared" si="321"/>
        <v>0</v>
      </c>
      <c r="K1109" s="1152">
        <f t="shared" si="321"/>
        <v>0</v>
      </c>
    </row>
    <row r="1110" spans="1:11" hidden="1" x14ac:dyDescent="0.3">
      <c r="A1110" s="1006" t="s">
        <v>2759</v>
      </c>
      <c r="B1110" s="979"/>
      <c r="C1110" s="999" t="s">
        <v>4776</v>
      </c>
      <c r="D1110" s="946">
        <f>VLOOKUP(A1110,'NRHM-RCH Flexible Pool, NDCPs'!A979:Q2688,16,0)</f>
        <v>0</v>
      </c>
      <c r="E1110" s="946">
        <f>VLOOKUP(A1110,'NRHM-RCH Flexible Pool, NDCPs'!A979:Q2688,17,0)</f>
        <v>0</v>
      </c>
      <c r="F1110" s="948"/>
      <c r="G1110" s="948"/>
      <c r="H1110" s="948"/>
      <c r="I1110" s="948"/>
      <c r="J1110" s="1152">
        <f t="shared" si="321"/>
        <v>0</v>
      </c>
      <c r="K1110" s="1152">
        <f t="shared" si="321"/>
        <v>0</v>
      </c>
    </row>
    <row r="1111" spans="1:11" hidden="1" x14ac:dyDescent="0.3">
      <c r="A1111" s="1000" t="s">
        <v>4777</v>
      </c>
      <c r="B1111" s="979"/>
      <c r="C1111" s="999" t="s">
        <v>2330</v>
      </c>
      <c r="D1111" s="946">
        <f>VLOOKUP(A1111,'NRHM-RCH Flexible Pool, NDCPs'!A980:Q2689,16,0)</f>
        <v>0</v>
      </c>
      <c r="E1111" s="946">
        <f>VLOOKUP(A1111,'NRHM-RCH Flexible Pool, NDCPs'!A980:Q2689,17,0)</f>
        <v>0</v>
      </c>
      <c r="F1111" s="948"/>
      <c r="G1111" s="948"/>
      <c r="H1111" s="948"/>
      <c r="I1111" s="948"/>
      <c r="J1111" s="1152">
        <f t="shared" si="321"/>
        <v>0</v>
      </c>
      <c r="K1111" s="1152">
        <f t="shared" si="321"/>
        <v>0</v>
      </c>
    </row>
    <row r="1112" spans="1:11" hidden="1" x14ac:dyDescent="0.3">
      <c r="A1112" s="1010" t="s">
        <v>4282</v>
      </c>
      <c r="B1112" s="1013"/>
      <c r="C1112" s="978" t="s">
        <v>3675</v>
      </c>
      <c r="D1112" s="946">
        <f t="shared" ref="D1112:K1112" si="322">SUM(D1113:D1117)+SUM(D1122:D1129)</f>
        <v>0</v>
      </c>
      <c r="E1112" s="946">
        <f t="shared" si="322"/>
        <v>0</v>
      </c>
      <c r="F1112" s="946">
        <f t="shared" si="322"/>
        <v>0</v>
      </c>
      <c r="G1112" s="946">
        <f t="shared" si="322"/>
        <v>0</v>
      </c>
      <c r="H1112" s="946">
        <f t="shared" si="322"/>
        <v>0</v>
      </c>
      <c r="I1112" s="946">
        <f t="shared" si="322"/>
        <v>0</v>
      </c>
      <c r="J1112" s="1151">
        <f t="shared" si="322"/>
        <v>0</v>
      </c>
      <c r="K1112" s="1151">
        <f t="shared" si="322"/>
        <v>0</v>
      </c>
    </row>
    <row r="1113" spans="1:11" hidden="1" x14ac:dyDescent="0.3">
      <c r="A1113" s="1010" t="s">
        <v>3887</v>
      </c>
      <c r="B1113" s="979"/>
      <c r="C1113" s="999" t="s">
        <v>3676</v>
      </c>
      <c r="D1113" s="946">
        <f>VLOOKUP(A1113,'NRHM-RCH Flexible Pool, NDCPs'!A68:Q1781,16,0)</f>
        <v>0</v>
      </c>
      <c r="E1113" s="946">
        <f>VLOOKUP(A1113,'NRHM-RCH Flexible Pool, NDCPs'!A68:Q1781,17,0)</f>
        <v>0</v>
      </c>
      <c r="F1113" s="948"/>
      <c r="G1113" s="948"/>
      <c r="H1113" s="948"/>
      <c r="I1113" s="948"/>
      <c r="J1113" s="1152">
        <f t="shared" ref="J1113:K1116" si="323">+D1113+F1113+H1113</f>
        <v>0</v>
      </c>
      <c r="K1113" s="1152">
        <f t="shared" si="323"/>
        <v>0</v>
      </c>
    </row>
    <row r="1114" spans="1:11" ht="30" hidden="1" x14ac:dyDescent="0.3">
      <c r="A1114" s="1010" t="s">
        <v>3891</v>
      </c>
      <c r="B1114" s="979"/>
      <c r="C1114" s="1012" t="s">
        <v>3677</v>
      </c>
      <c r="D1114" s="946">
        <f>VLOOKUP(A1114,'NRHM-RCH Flexible Pool, NDCPs'!A69:Q1782,16,0)</f>
        <v>0</v>
      </c>
      <c r="E1114" s="946">
        <f>VLOOKUP(A1114,'NRHM-RCH Flexible Pool, NDCPs'!A69:Q1782,17,0)</f>
        <v>0</v>
      </c>
      <c r="F1114" s="948"/>
      <c r="G1114" s="948"/>
      <c r="H1114" s="948"/>
      <c r="I1114" s="948"/>
      <c r="J1114" s="1152">
        <f t="shared" si="323"/>
        <v>0</v>
      </c>
      <c r="K1114" s="1152">
        <f t="shared" si="323"/>
        <v>0</v>
      </c>
    </row>
    <row r="1115" spans="1:11" ht="30" hidden="1" x14ac:dyDescent="0.3">
      <c r="A1115" s="1010" t="s">
        <v>3885</v>
      </c>
      <c r="B1115" s="979"/>
      <c r="C1115" s="999" t="s">
        <v>320</v>
      </c>
      <c r="D1115" s="946">
        <f>VLOOKUP(A1115,'NRHM-RCH Flexible Pool, NDCPs'!A70:Q1783,16,0)</f>
        <v>0</v>
      </c>
      <c r="E1115" s="946">
        <f>VLOOKUP(A1115,'NRHM-RCH Flexible Pool, NDCPs'!A70:Q1783,17,0)</f>
        <v>0</v>
      </c>
      <c r="F1115" s="948"/>
      <c r="G1115" s="948"/>
      <c r="H1115" s="948"/>
      <c r="I1115" s="948"/>
      <c r="J1115" s="1152">
        <f t="shared" si="323"/>
        <v>0</v>
      </c>
      <c r="K1115" s="1152">
        <f t="shared" si="323"/>
        <v>0</v>
      </c>
    </row>
    <row r="1116" spans="1:11" hidden="1" x14ac:dyDescent="0.3">
      <c r="A1116" s="1010" t="s">
        <v>3886</v>
      </c>
      <c r="B1116" s="979"/>
      <c r="C1116" s="999" t="s">
        <v>843</v>
      </c>
      <c r="D1116" s="946">
        <f>VLOOKUP(A1116,'NRHM-RCH Flexible Pool, NDCPs'!A71:Q1784,16,0)</f>
        <v>0</v>
      </c>
      <c r="E1116" s="946">
        <f>VLOOKUP(A1116,'NRHM-RCH Flexible Pool, NDCPs'!A71:Q1784,17,0)</f>
        <v>0</v>
      </c>
      <c r="F1116" s="948"/>
      <c r="G1116" s="948"/>
      <c r="H1116" s="948"/>
      <c r="I1116" s="948"/>
      <c r="J1116" s="1152">
        <f t="shared" si="323"/>
        <v>0</v>
      </c>
      <c r="K1116" s="1152">
        <f t="shared" si="323"/>
        <v>0</v>
      </c>
    </row>
    <row r="1117" spans="1:11" hidden="1" x14ac:dyDescent="0.3">
      <c r="A1117" s="1006" t="s">
        <v>4281</v>
      </c>
      <c r="B1117" s="979"/>
      <c r="C1117" s="999" t="s">
        <v>24</v>
      </c>
      <c r="D1117" s="946">
        <f t="shared" ref="D1117:K1117" si="324">SUM(D1118:D1121)</f>
        <v>0</v>
      </c>
      <c r="E1117" s="946">
        <f t="shared" si="324"/>
        <v>0</v>
      </c>
      <c r="F1117" s="946">
        <f t="shared" si="324"/>
        <v>0</v>
      </c>
      <c r="G1117" s="946">
        <f t="shared" si="324"/>
        <v>0</v>
      </c>
      <c r="H1117" s="946">
        <f t="shared" si="324"/>
        <v>0</v>
      </c>
      <c r="I1117" s="946">
        <f t="shared" si="324"/>
        <v>0</v>
      </c>
      <c r="J1117" s="1151">
        <f t="shared" si="324"/>
        <v>0</v>
      </c>
      <c r="K1117" s="1151">
        <f t="shared" si="324"/>
        <v>0</v>
      </c>
    </row>
    <row r="1118" spans="1:11" hidden="1" x14ac:dyDescent="0.3">
      <c r="A1118" s="1006" t="s">
        <v>4437</v>
      </c>
      <c r="B1118" s="979"/>
      <c r="C1118" s="999" t="s">
        <v>2753</v>
      </c>
      <c r="D1118" s="946">
        <f>VLOOKUP(A1118,'NRHM-RCH Flexible Pool, NDCPs'!A73:Q1786,16,0)</f>
        <v>0</v>
      </c>
      <c r="E1118" s="946">
        <f>VLOOKUP(A1118,'NRHM-RCH Flexible Pool, NDCPs'!A73:Q1786,17,0)</f>
        <v>0</v>
      </c>
      <c r="F1118" s="948"/>
      <c r="G1118" s="948"/>
      <c r="H1118" s="948"/>
      <c r="I1118" s="948"/>
      <c r="J1118" s="1152">
        <f t="shared" ref="J1118:J1129" si="325">+D1118+F1118+H1118</f>
        <v>0</v>
      </c>
      <c r="K1118" s="1152">
        <f t="shared" ref="K1118:K1129" si="326">+E1118+G1118+I1118</f>
        <v>0</v>
      </c>
    </row>
    <row r="1119" spans="1:11" ht="30" hidden="1" x14ac:dyDescent="0.3">
      <c r="A1119" s="1006" t="s">
        <v>4438</v>
      </c>
      <c r="B1119" s="979"/>
      <c r="C1119" s="999" t="s">
        <v>2755</v>
      </c>
      <c r="D1119" s="946">
        <f>VLOOKUP(A1119,'NRHM-RCH Flexible Pool, NDCPs'!A74:Q1787,16,0)</f>
        <v>0</v>
      </c>
      <c r="E1119" s="946">
        <f>VLOOKUP(A1119,'NRHM-RCH Flexible Pool, NDCPs'!A74:Q1787,17,0)</f>
        <v>0</v>
      </c>
      <c r="F1119" s="948"/>
      <c r="G1119" s="948"/>
      <c r="H1119" s="948"/>
      <c r="I1119" s="948"/>
      <c r="J1119" s="1152">
        <f t="shared" si="325"/>
        <v>0</v>
      </c>
      <c r="K1119" s="1152">
        <f t="shared" si="326"/>
        <v>0</v>
      </c>
    </row>
    <row r="1120" spans="1:11" hidden="1" x14ac:dyDescent="0.3">
      <c r="A1120" s="1006" t="s">
        <v>4439</v>
      </c>
      <c r="B1120" s="979"/>
      <c r="C1120" s="999" t="s">
        <v>2757</v>
      </c>
      <c r="D1120" s="946">
        <f>VLOOKUP(A1120,'NRHM-RCH Flexible Pool, NDCPs'!A75:Q1788,16,0)</f>
        <v>0</v>
      </c>
      <c r="E1120" s="946">
        <f>VLOOKUP(A1120,'NRHM-RCH Flexible Pool, NDCPs'!A75:Q1788,17,0)</f>
        <v>0</v>
      </c>
      <c r="F1120" s="948"/>
      <c r="G1120" s="948"/>
      <c r="H1120" s="948"/>
      <c r="I1120" s="948"/>
      <c r="J1120" s="1152">
        <f t="shared" si="325"/>
        <v>0</v>
      </c>
      <c r="K1120" s="1152">
        <f t="shared" si="326"/>
        <v>0</v>
      </c>
    </row>
    <row r="1121" spans="1:11" hidden="1" x14ac:dyDescent="0.3">
      <c r="A1121" s="1006" t="s">
        <v>4440</v>
      </c>
      <c r="B1121" s="979"/>
      <c r="C1121" s="999" t="s">
        <v>1749</v>
      </c>
      <c r="D1121" s="946">
        <f>VLOOKUP(A1121,'NRHM-RCH Flexible Pool, NDCPs'!A76:Q1789,16,0)</f>
        <v>0</v>
      </c>
      <c r="E1121" s="946">
        <f>VLOOKUP(A1121,'NRHM-RCH Flexible Pool, NDCPs'!A76:Q1789,17,0)</f>
        <v>0</v>
      </c>
      <c r="F1121" s="948"/>
      <c r="G1121" s="948"/>
      <c r="H1121" s="948"/>
      <c r="I1121" s="948"/>
      <c r="J1121" s="1152">
        <f t="shared" si="325"/>
        <v>0</v>
      </c>
      <c r="K1121" s="1152">
        <f t="shared" si="326"/>
        <v>0</v>
      </c>
    </row>
    <row r="1122" spans="1:11" ht="45" hidden="1" x14ac:dyDescent="0.3">
      <c r="A1122" s="1006" t="s">
        <v>3888</v>
      </c>
      <c r="B1122" s="979"/>
      <c r="C1122" s="999" t="s">
        <v>5210</v>
      </c>
      <c r="D1122" s="946">
        <f>VLOOKUP(A1122,'NRHM-RCH Flexible Pool, NDCPs'!A77:Q1790,16,0)</f>
        <v>0</v>
      </c>
      <c r="E1122" s="946">
        <f>VLOOKUP(A1122,'NRHM-RCH Flexible Pool, NDCPs'!A77:Q1790,17,0)</f>
        <v>0</v>
      </c>
      <c r="F1122" s="948"/>
      <c r="G1122" s="948"/>
      <c r="H1122" s="948"/>
      <c r="I1122" s="948"/>
      <c r="J1122" s="1152">
        <f t="shared" si="325"/>
        <v>0</v>
      </c>
      <c r="K1122" s="1152">
        <f t="shared" si="326"/>
        <v>0</v>
      </c>
    </row>
    <row r="1123" spans="1:11" ht="30" hidden="1" x14ac:dyDescent="0.3">
      <c r="A1123" s="1006" t="s">
        <v>3902</v>
      </c>
      <c r="B1123" s="979"/>
      <c r="C1123" s="999" t="s">
        <v>4779</v>
      </c>
      <c r="D1123" s="946">
        <f>VLOOKUP(A1123,'NRHM-RCH Flexible Pool, NDCPs'!A992:Q2701,16,0)</f>
        <v>0</v>
      </c>
      <c r="E1123" s="946">
        <f>VLOOKUP(A1123,'NRHM-RCH Flexible Pool, NDCPs'!A992:Q2701,17,0)</f>
        <v>0</v>
      </c>
      <c r="F1123" s="948"/>
      <c r="G1123" s="948"/>
      <c r="H1123" s="948"/>
      <c r="I1123" s="948"/>
      <c r="J1123" s="1152">
        <f t="shared" si="325"/>
        <v>0</v>
      </c>
      <c r="K1123" s="1152">
        <f t="shared" si="326"/>
        <v>0</v>
      </c>
    </row>
    <row r="1124" spans="1:11" ht="30" hidden="1" x14ac:dyDescent="0.3">
      <c r="A1124" s="1006" t="s">
        <v>4781</v>
      </c>
      <c r="B1124" s="979"/>
      <c r="C1124" s="999" t="s">
        <v>4780</v>
      </c>
      <c r="D1124" s="946"/>
      <c r="E1124" s="946"/>
      <c r="F1124" s="948">
        <f>VLOOKUP(A1124,NCDs!A109:Q327,16,0)</f>
        <v>0</v>
      </c>
      <c r="G1124" s="948">
        <f>VLOOKUP(A1124,NCDs!A109:Q327,17,0)</f>
        <v>0</v>
      </c>
      <c r="H1124" s="948"/>
      <c r="I1124" s="948"/>
      <c r="J1124" s="1152">
        <f t="shared" si="325"/>
        <v>0</v>
      </c>
      <c r="K1124" s="1152">
        <f t="shared" si="326"/>
        <v>0</v>
      </c>
    </row>
    <row r="1125" spans="1:11" ht="45" hidden="1" x14ac:dyDescent="0.3">
      <c r="A1125" s="1006" t="s">
        <v>4784</v>
      </c>
      <c r="B1125" s="979"/>
      <c r="C1125" s="999" t="s">
        <v>4783</v>
      </c>
      <c r="D1125" s="946">
        <f>VLOOKUP(A1125,'NRHM-RCH Flexible Pool, NDCPs'!A994:Q2703,16,0)</f>
        <v>0</v>
      </c>
      <c r="E1125" s="946">
        <f>VLOOKUP(A1125,'NRHM-RCH Flexible Pool, NDCPs'!A994:Q2703,17,0)</f>
        <v>0</v>
      </c>
      <c r="F1125" s="948"/>
      <c r="G1125" s="948"/>
      <c r="H1125" s="948"/>
      <c r="I1125" s="948"/>
      <c r="J1125" s="1152">
        <f t="shared" si="325"/>
        <v>0</v>
      </c>
      <c r="K1125" s="1152">
        <f t="shared" si="326"/>
        <v>0</v>
      </c>
    </row>
    <row r="1126" spans="1:11" ht="30" hidden="1" x14ac:dyDescent="0.3">
      <c r="A1126" s="1006" t="s">
        <v>4785</v>
      </c>
      <c r="B1126" s="979"/>
      <c r="C1126" s="999" t="s">
        <v>4786</v>
      </c>
      <c r="D1126" s="946">
        <f>VLOOKUP(A1126,'NRHM-RCH Flexible Pool, NDCPs'!A81:Q1794,16,0)</f>
        <v>0</v>
      </c>
      <c r="E1126" s="946">
        <f>VLOOKUP(A1126,'NRHM-RCH Flexible Pool, NDCPs'!A81:Q1794,17,0)</f>
        <v>0</v>
      </c>
      <c r="F1126" s="948"/>
      <c r="G1126" s="948"/>
      <c r="H1126" s="948"/>
      <c r="I1126" s="948"/>
      <c r="J1126" s="1152">
        <f t="shared" si="325"/>
        <v>0</v>
      </c>
      <c r="K1126" s="1152">
        <f t="shared" si="326"/>
        <v>0</v>
      </c>
    </row>
    <row r="1127" spans="1:11" ht="60" hidden="1" x14ac:dyDescent="0.3">
      <c r="A1127" s="1006" t="s">
        <v>4787</v>
      </c>
      <c r="B1127" s="979"/>
      <c r="C1127" s="999" t="s">
        <v>4788</v>
      </c>
      <c r="D1127" s="946">
        <f>VLOOKUP(A1127,'NRHM-RCH Flexible Pool, NDCPs'!A82:Q1795,16,0)</f>
        <v>0</v>
      </c>
      <c r="E1127" s="946">
        <f>VLOOKUP(A1127,'NRHM-RCH Flexible Pool, NDCPs'!A82:Q1795,17,0)</f>
        <v>0</v>
      </c>
      <c r="F1127" s="948"/>
      <c r="G1127" s="948"/>
      <c r="H1127" s="948"/>
      <c r="I1127" s="948"/>
      <c r="J1127" s="1152">
        <f t="shared" si="325"/>
        <v>0</v>
      </c>
      <c r="K1127" s="1152">
        <f t="shared" si="326"/>
        <v>0</v>
      </c>
    </row>
    <row r="1128" spans="1:11" ht="45" hidden="1" x14ac:dyDescent="0.3">
      <c r="A1128" s="1006" t="s">
        <v>4790</v>
      </c>
      <c r="B1128" s="979"/>
      <c r="C1128" s="999" t="s">
        <v>4789</v>
      </c>
      <c r="D1128" s="946">
        <f>VLOOKUP(A1128,'NRHM-RCH Flexible Pool, NDCPs'!A83:Q1796,16,0)</f>
        <v>0</v>
      </c>
      <c r="E1128" s="946">
        <f>VLOOKUP(A1128,'NRHM-RCH Flexible Pool, NDCPs'!A83:Q1796,17,0)</f>
        <v>0</v>
      </c>
      <c r="F1128" s="948"/>
      <c r="G1128" s="948"/>
      <c r="H1128" s="948"/>
      <c r="I1128" s="948"/>
      <c r="J1128" s="1152">
        <f t="shared" si="325"/>
        <v>0</v>
      </c>
      <c r="K1128" s="1152">
        <f t="shared" si="326"/>
        <v>0</v>
      </c>
    </row>
    <row r="1129" spans="1:11" hidden="1" x14ac:dyDescent="0.3">
      <c r="A1129" s="1006" t="s">
        <v>4441</v>
      </c>
      <c r="B1129" s="1013"/>
      <c r="C1129" s="1014" t="s">
        <v>2330</v>
      </c>
      <c r="D1129" s="946">
        <f>VLOOKUP(A1129,'NRHM-RCH Flexible Pool, NDCPs'!A84:Q1797,16,0)</f>
        <v>0</v>
      </c>
      <c r="E1129" s="946">
        <f>VLOOKUP(A1129,'NRHM-RCH Flexible Pool, NDCPs'!A84:Q1797,17,0)</f>
        <v>0</v>
      </c>
      <c r="F1129" s="948"/>
      <c r="G1129" s="948"/>
      <c r="H1129" s="948"/>
      <c r="I1129" s="948"/>
      <c r="J1129" s="1152">
        <f t="shared" si="325"/>
        <v>0</v>
      </c>
      <c r="K1129" s="1152">
        <f t="shared" si="326"/>
        <v>0</v>
      </c>
    </row>
    <row r="1130" spans="1:11" s="959" customFormat="1" ht="21.75" customHeight="1" x14ac:dyDescent="0.2">
      <c r="A1130" s="956">
        <v>10</v>
      </c>
      <c r="B1130" s="957"/>
      <c r="C1130" s="958" t="s">
        <v>3678</v>
      </c>
      <c r="D1130" s="941">
        <f>D1131+D1134+D1140+D1145+D1150</f>
        <v>0</v>
      </c>
      <c r="E1130" s="941">
        <f>E1131+E1134+E1140+E1145+E1150</f>
        <v>0</v>
      </c>
      <c r="F1130" s="941">
        <f>F1131+F1134+F1140+F1145+F1150</f>
        <v>0</v>
      </c>
      <c r="G1130" s="941">
        <f>G1131+G1134+G1140+G1145+G1150</f>
        <v>0</v>
      </c>
      <c r="H1130" s="941">
        <f>H1131+H1134+H1140+H1145+H1150+H1135+H1139</f>
        <v>0</v>
      </c>
      <c r="I1130" s="941">
        <f>I1131+I1134+I1140+I1145+I1150</f>
        <v>0</v>
      </c>
      <c r="J1130" s="941">
        <f>J1131+J1134+J1140+J1145+J1150</f>
        <v>0</v>
      </c>
      <c r="K1130" s="941">
        <f>K1131+K1134+K1140+K1145+K1150</f>
        <v>0</v>
      </c>
    </row>
    <row r="1131" spans="1:11" s="1114" customFormat="1" x14ac:dyDescent="0.3">
      <c r="A1131" s="1128">
        <v>10.1</v>
      </c>
      <c r="B1131" s="1112"/>
      <c r="C1131" s="1112" t="s">
        <v>3132</v>
      </c>
      <c r="D1131" s="1113">
        <f t="shared" ref="D1131:K1131" si="327">SUM(D1132:D1133)</f>
        <v>0</v>
      </c>
      <c r="E1131" s="1113">
        <f t="shared" si="327"/>
        <v>0</v>
      </c>
      <c r="F1131" s="1113">
        <f t="shared" si="327"/>
        <v>0</v>
      </c>
      <c r="G1131" s="1113">
        <f t="shared" si="327"/>
        <v>0</v>
      </c>
      <c r="H1131" s="1113">
        <f t="shared" si="327"/>
        <v>0</v>
      </c>
      <c r="I1131" s="1113">
        <f t="shared" si="327"/>
        <v>0</v>
      </c>
      <c r="J1131" s="1113">
        <f t="shared" si="327"/>
        <v>0</v>
      </c>
      <c r="K1131" s="1113">
        <f t="shared" si="327"/>
        <v>0</v>
      </c>
    </row>
    <row r="1132" spans="1:11" ht="25.5" hidden="1" customHeight="1" x14ac:dyDescent="0.3">
      <c r="A1132" s="1016" t="s">
        <v>2760</v>
      </c>
      <c r="B1132" s="960" t="s">
        <v>3133</v>
      </c>
      <c r="C1132" s="945" t="s">
        <v>315</v>
      </c>
      <c r="D1132" s="946">
        <f>VLOOKUP(A1132,'NRHM-RCH Flexible Pool, NDCPs'!A11:Q1724,16,0)</f>
        <v>0</v>
      </c>
      <c r="E1132" s="946">
        <f>VLOOKUP(A1132,'NRHM-RCH Flexible Pool, NDCPs'!A11:Q1724,17,0)</f>
        <v>0</v>
      </c>
      <c r="F1132" s="948"/>
      <c r="G1132" s="948"/>
      <c r="H1132" s="946">
        <f>VLOOKUP(B1132,NUHM!A155:P408,15,0)</f>
        <v>0</v>
      </c>
      <c r="I1132" s="946">
        <f>VLOOKUP(B1132,NUHM!A155:P408,16,0)</f>
        <v>0</v>
      </c>
      <c r="J1132" s="1152">
        <f>+D1132+F1132+H1132</f>
        <v>0</v>
      </c>
      <c r="K1132" s="1152">
        <f>+E1132+G1132+I1132</f>
        <v>0</v>
      </c>
    </row>
    <row r="1133" spans="1:11" hidden="1" x14ac:dyDescent="0.3">
      <c r="A1133" s="1016" t="s">
        <v>3298</v>
      </c>
      <c r="B1133" s="1016" t="s">
        <v>3301</v>
      </c>
      <c r="C1133" s="945" t="s">
        <v>2330</v>
      </c>
      <c r="D1133" s="946">
        <f>VLOOKUP(A1133,'NRHM-RCH Flexible Pool, NDCPs'!A12:Q1725,16,0)</f>
        <v>0</v>
      </c>
      <c r="E1133" s="946">
        <f>VLOOKUP(A1133,'NRHM-RCH Flexible Pool, NDCPs'!A12:Q1725,17,0)</f>
        <v>0</v>
      </c>
      <c r="F1133" s="948"/>
      <c r="G1133" s="948"/>
      <c r="H1133" s="946">
        <f>VLOOKUP(B1133,NUHM!A12:P265,15,0)</f>
        <v>0</v>
      </c>
      <c r="I1133" s="946">
        <f>VLOOKUP(B1133,NUHM!A12:P265,16,0)</f>
        <v>0</v>
      </c>
      <c r="J1133" s="1152">
        <f>+D1133+F1133+H1133</f>
        <v>0</v>
      </c>
      <c r="K1133" s="1152">
        <f>+E1133+G1133+I1133</f>
        <v>0</v>
      </c>
    </row>
    <row r="1134" spans="1:11" s="1114" customFormat="1" x14ac:dyDescent="0.3">
      <c r="A1134" s="1128">
        <v>10.199999999999999</v>
      </c>
      <c r="B1134" s="1142" t="s">
        <v>3135</v>
      </c>
      <c r="C1134" s="1112" t="s">
        <v>3203</v>
      </c>
      <c r="D1134" s="1113">
        <f>D1135+D1136+D1139+D1138</f>
        <v>0</v>
      </c>
      <c r="E1134" s="1113">
        <f>E1135+E1136+E1139+E1138</f>
        <v>0</v>
      </c>
      <c r="F1134" s="1113">
        <f>F1135+F1136+F1139+F1138</f>
        <v>0</v>
      </c>
      <c r="G1134" s="1113">
        <f>G1135+G1136+G1139+G1138</f>
        <v>0</v>
      </c>
      <c r="H1134" s="1113">
        <f>VLOOKUP(B1134,NUHM!A13:P266,15,0)</f>
        <v>0</v>
      </c>
      <c r="I1134" s="1113">
        <f>VLOOKUP(B1134,NUHM!A13:P266,16,0)</f>
        <v>0</v>
      </c>
      <c r="J1134" s="1113">
        <f>J1135+J1136+J1139+J1138</f>
        <v>0</v>
      </c>
      <c r="K1134" s="1113">
        <f>K1135+K1136+K1139+K1138</f>
        <v>0</v>
      </c>
    </row>
    <row r="1135" spans="1:11" hidden="1" x14ac:dyDescent="0.3">
      <c r="A1135" s="1016" t="s">
        <v>2051</v>
      </c>
      <c r="B1135" s="1016" t="s">
        <v>3136</v>
      </c>
      <c r="C1135" s="964" t="s">
        <v>230</v>
      </c>
      <c r="D1135" s="946">
        <f>VLOOKUP(A1135,'NRHM-RCH Flexible Pool, NDCPs'!A1004:Q2713,16,0)</f>
        <v>0</v>
      </c>
      <c r="E1135" s="946">
        <f>VLOOKUP(A1135,'NRHM-RCH Flexible Pool, NDCPs'!A1004:Q2713,17,0)</f>
        <v>0</v>
      </c>
      <c r="F1135" s="948"/>
      <c r="G1135" s="948"/>
      <c r="H1135" s="946">
        <f>VLOOKUP(B1135,NUHM!A14:P267,15,0)</f>
        <v>0</v>
      </c>
      <c r="I1135" s="946">
        <f>VLOOKUP(B1135,NUHM!A14:P267,16,0)</f>
        <v>0</v>
      </c>
      <c r="J1135" s="1152">
        <f>+D1135+F1135+H1135</f>
        <v>0</v>
      </c>
      <c r="K1135" s="1152">
        <f>+E1135+G1135+I1135</f>
        <v>0</v>
      </c>
    </row>
    <row r="1136" spans="1:11" ht="32.25" hidden="1" customHeight="1" x14ac:dyDescent="0.3">
      <c r="A1136" s="1016" t="s">
        <v>3680</v>
      </c>
      <c r="B1136" s="1015"/>
      <c r="C1136" s="964" t="s">
        <v>479</v>
      </c>
      <c r="D1136" s="946">
        <f t="shared" ref="D1136:K1136" si="328">D1137</f>
        <v>0</v>
      </c>
      <c r="E1136" s="946">
        <f t="shared" si="328"/>
        <v>0</v>
      </c>
      <c r="F1136" s="946">
        <f t="shared" si="328"/>
        <v>0</v>
      </c>
      <c r="G1136" s="946">
        <f t="shared" si="328"/>
        <v>0</v>
      </c>
      <c r="H1136" s="946">
        <f t="shared" si="328"/>
        <v>0</v>
      </c>
      <c r="I1136" s="946">
        <f t="shared" si="328"/>
        <v>0</v>
      </c>
      <c r="J1136" s="1151">
        <f t="shared" si="328"/>
        <v>0</v>
      </c>
      <c r="K1136" s="1151">
        <f t="shared" si="328"/>
        <v>0</v>
      </c>
    </row>
    <row r="1137" spans="1:11" hidden="1" x14ac:dyDescent="0.3">
      <c r="A1137" s="1016" t="s">
        <v>2086</v>
      </c>
      <c r="B1137" s="1015"/>
      <c r="C1137" s="964" t="s">
        <v>5211</v>
      </c>
      <c r="D1137" s="946">
        <f>VLOOKUP(A1137,'NRHM-RCH Flexible Pool, NDCPs'!A1006:Q2715,16,0)</f>
        <v>0</v>
      </c>
      <c r="E1137" s="946">
        <f>VLOOKUP(A1137,'NRHM-RCH Flexible Pool, NDCPs'!A1006:Q2715,17,0)</f>
        <v>0</v>
      </c>
      <c r="F1137" s="948"/>
      <c r="G1137" s="948"/>
      <c r="H1137" s="948"/>
      <c r="I1137" s="948"/>
      <c r="J1137" s="1152">
        <f t="shared" ref="J1137:K1139" si="329">+D1137+F1137+H1137</f>
        <v>0</v>
      </c>
      <c r="K1137" s="1152">
        <f t="shared" si="329"/>
        <v>0</v>
      </c>
    </row>
    <row r="1138" spans="1:11" hidden="1" x14ac:dyDescent="0.3">
      <c r="A1138" s="1016" t="s">
        <v>2499</v>
      </c>
      <c r="B1138" s="1015"/>
      <c r="C1138" s="964" t="s">
        <v>882</v>
      </c>
      <c r="D1138" s="946">
        <f>VLOOKUP(A1138,'NRHM-RCH Flexible Pool, NDCPs'!A1007:Q2716,16,0)</f>
        <v>0</v>
      </c>
      <c r="E1138" s="946">
        <f>VLOOKUP(A1138,'NRHM-RCH Flexible Pool, NDCPs'!A1007:Q2716,17,0)</f>
        <v>0</v>
      </c>
      <c r="F1138" s="948"/>
      <c r="G1138" s="948"/>
      <c r="H1138" s="948"/>
      <c r="I1138" s="948"/>
      <c r="J1138" s="1152">
        <f t="shared" si="329"/>
        <v>0</v>
      </c>
      <c r="K1138" s="1152">
        <f t="shared" si="329"/>
        <v>0</v>
      </c>
    </row>
    <row r="1139" spans="1:11" hidden="1" x14ac:dyDescent="0.3">
      <c r="A1139" s="1016" t="s">
        <v>4794</v>
      </c>
      <c r="B1139" s="972" t="s">
        <v>3134</v>
      </c>
      <c r="C1139" s="964" t="s">
        <v>2330</v>
      </c>
      <c r="D1139" s="946">
        <f>VLOOKUP(A1139,'NRHM-RCH Flexible Pool, NDCPs'!A1008:Q2717,16,0)</f>
        <v>0</v>
      </c>
      <c r="E1139" s="946">
        <f>VLOOKUP(A1139,'NRHM-RCH Flexible Pool, NDCPs'!A1008:Q2717,17,0)</f>
        <v>0</v>
      </c>
      <c r="F1139" s="948"/>
      <c r="G1139" s="948"/>
      <c r="H1139" s="946">
        <f>VLOOKUP(B1139,NUHM!A18:P271,15,0)</f>
        <v>0</v>
      </c>
      <c r="I1139" s="946">
        <f>VLOOKUP(B1139,NUHM!A18:P271,16,0)</f>
        <v>0</v>
      </c>
      <c r="J1139" s="1152">
        <f t="shared" si="329"/>
        <v>0</v>
      </c>
      <c r="K1139" s="1152">
        <f t="shared" si="329"/>
        <v>0</v>
      </c>
    </row>
    <row r="1140" spans="1:11" s="1114" customFormat="1" x14ac:dyDescent="0.3">
      <c r="A1140" s="1128">
        <v>10.3</v>
      </c>
      <c r="B1140" s="1112"/>
      <c r="C1140" s="1112" t="s">
        <v>3204</v>
      </c>
      <c r="D1140" s="1113">
        <f t="shared" ref="D1140:K1140" si="330">D1141</f>
        <v>0</v>
      </c>
      <c r="E1140" s="1113">
        <f t="shared" si="330"/>
        <v>0</v>
      </c>
      <c r="F1140" s="1113">
        <f t="shared" si="330"/>
        <v>0</v>
      </c>
      <c r="G1140" s="1113">
        <f t="shared" si="330"/>
        <v>0</v>
      </c>
      <c r="H1140" s="1113">
        <f t="shared" si="330"/>
        <v>0</v>
      </c>
      <c r="I1140" s="1113">
        <f t="shared" si="330"/>
        <v>0</v>
      </c>
      <c r="J1140" s="1113">
        <f t="shared" si="330"/>
        <v>0</v>
      </c>
      <c r="K1140" s="1113">
        <f t="shared" si="330"/>
        <v>0</v>
      </c>
    </row>
    <row r="1141" spans="1:11" hidden="1" x14ac:dyDescent="0.3">
      <c r="A1141" s="962" t="s">
        <v>3681</v>
      </c>
      <c r="B1141" s="1015"/>
      <c r="C1141" s="964" t="s">
        <v>3682</v>
      </c>
      <c r="D1141" s="946">
        <f t="shared" ref="D1141:K1141" si="331">SUM(D1142:D1144)</f>
        <v>0</v>
      </c>
      <c r="E1141" s="946">
        <f t="shared" si="331"/>
        <v>0</v>
      </c>
      <c r="F1141" s="946">
        <f t="shared" si="331"/>
        <v>0</v>
      </c>
      <c r="G1141" s="946">
        <f t="shared" si="331"/>
        <v>0</v>
      </c>
      <c r="H1141" s="946">
        <f t="shared" si="331"/>
        <v>0</v>
      </c>
      <c r="I1141" s="946">
        <f t="shared" si="331"/>
        <v>0</v>
      </c>
      <c r="J1141" s="1151">
        <f t="shared" si="331"/>
        <v>0</v>
      </c>
      <c r="K1141" s="1151">
        <f t="shared" si="331"/>
        <v>0</v>
      </c>
    </row>
    <row r="1142" spans="1:11" hidden="1" x14ac:dyDescent="0.3">
      <c r="A1142" s="962" t="s">
        <v>2063</v>
      </c>
      <c r="B1142" s="1015"/>
      <c r="C1142" s="964" t="s">
        <v>267</v>
      </c>
      <c r="D1142" s="946">
        <f>VLOOKUP(A1142,'NRHM-RCH Flexible Pool, NDCPs'!A1011:Q2720,16,0)</f>
        <v>0</v>
      </c>
      <c r="E1142" s="946">
        <f>VLOOKUP(A1142,'NRHM-RCH Flexible Pool, NDCPs'!A1011:Q2720,17,0)</f>
        <v>0</v>
      </c>
      <c r="F1142" s="948"/>
      <c r="G1142" s="948"/>
      <c r="H1142" s="948"/>
      <c r="I1142" s="948"/>
      <c r="J1142" s="1152">
        <f t="shared" ref="J1142:K1144" si="332">+D1142+F1142+H1142</f>
        <v>0</v>
      </c>
      <c r="K1142" s="1152">
        <f t="shared" si="332"/>
        <v>0</v>
      </c>
    </row>
    <row r="1143" spans="1:11" hidden="1" x14ac:dyDescent="0.3">
      <c r="A1143" s="962" t="s">
        <v>2064</v>
      </c>
      <c r="B1143" s="1015"/>
      <c r="C1143" s="964" t="s">
        <v>500</v>
      </c>
      <c r="D1143" s="946">
        <f>VLOOKUP(A1143,'NRHM-RCH Flexible Pool, NDCPs'!A1012:Q2721,16,0)</f>
        <v>0</v>
      </c>
      <c r="E1143" s="946">
        <f>VLOOKUP(A1143,'NRHM-RCH Flexible Pool, NDCPs'!A1012:Q2721,17,0)</f>
        <v>0</v>
      </c>
      <c r="F1143" s="948"/>
      <c r="G1143" s="948"/>
      <c r="H1143" s="948"/>
      <c r="I1143" s="948"/>
      <c r="J1143" s="1152">
        <f t="shared" si="332"/>
        <v>0</v>
      </c>
      <c r="K1143" s="1152">
        <f t="shared" si="332"/>
        <v>0</v>
      </c>
    </row>
    <row r="1144" spans="1:11" hidden="1" x14ac:dyDescent="0.3">
      <c r="A1144" s="962" t="s">
        <v>2091</v>
      </c>
      <c r="B1144" s="964"/>
      <c r="C1144" s="964" t="s">
        <v>489</v>
      </c>
      <c r="D1144" s="946">
        <f>VLOOKUP(A1144,'NRHM-RCH Flexible Pool, NDCPs'!A1013:Q2722,16,0)</f>
        <v>0</v>
      </c>
      <c r="E1144" s="946">
        <f>VLOOKUP(A1144,'NRHM-RCH Flexible Pool, NDCPs'!A1013:Q2722,17,0)</f>
        <v>0</v>
      </c>
      <c r="F1144" s="948"/>
      <c r="G1144" s="948"/>
      <c r="H1144" s="948"/>
      <c r="I1144" s="948"/>
      <c r="J1144" s="1152">
        <f t="shared" si="332"/>
        <v>0</v>
      </c>
      <c r="K1144" s="1152">
        <f t="shared" si="332"/>
        <v>0</v>
      </c>
    </row>
    <row r="1145" spans="1:11" s="1114" customFormat="1" x14ac:dyDescent="0.3">
      <c r="A1145" s="1131">
        <v>10.4</v>
      </c>
      <c r="B1145" s="1112"/>
      <c r="C1145" s="1112" t="s">
        <v>3205</v>
      </c>
      <c r="D1145" s="1113">
        <f t="shared" ref="D1145:K1145" si="333">D1146+D1147+D1148+D1149</f>
        <v>0</v>
      </c>
      <c r="E1145" s="1113">
        <f t="shared" si="333"/>
        <v>0</v>
      </c>
      <c r="F1145" s="1113">
        <f t="shared" si="333"/>
        <v>0</v>
      </c>
      <c r="G1145" s="1113">
        <f t="shared" si="333"/>
        <v>0</v>
      </c>
      <c r="H1145" s="1113">
        <f t="shared" si="333"/>
        <v>0</v>
      </c>
      <c r="I1145" s="1113">
        <f t="shared" si="333"/>
        <v>0</v>
      </c>
      <c r="J1145" s="1113">
        <f t="shared" si="333"/>
        <v>0</v>
      </c>
      <c r="K1145" s="1113">
        <f t="shared" si="333"/>
        <v>0</v>
      </c>
    </row>
    <row r="1146" spans="1:11" ht="67.5" hidden="1" customHeight="1" x14ac:dyDescent="0.3">
      <c r="A1146" s="962" t="s">
        <v>2469</v>
      </c>
      <c r="B1146" s="964"/>
      <c r="C1146" s="964" t="s">
        <v>3683</v>
      </c>
      <c r="D1146" s="946">
        <f>VLOOKUP(A1146,'NRHM-RCH Flexible Pool, NDCPs'!A1015:Q2724,16,0)</f>
        <v>0</v>
      </c>
      <c r="E1146" s="946">
        <f>VLOOKUP(A1146,'NRHM-RCH Flexible Pool, NDCPs'!A1015:Q2724,17,0)</f>
        <v>0</v>
      </c>
      <c r="F1146" s="948"/>
      <c r="G1146" s="948"/>
      <c r="H1146" s="948"/>
      <c r="I1146" s="948"/>
      <c r="J1146" s="1152">
        <f t="shared" ref="J1146:K1149" si="334">+D1146+F1146+H1146</f>
        <v>0</v>
      </c>
      <c r="K1146" s="1152">
        <f t="shared" si="334"/>
        <v>0</v>
      </c>
    </row>
    <row r="1147" spans="1:11" ht="42.75" hidden="1" customHeight="1" x14ac:dyDescent="0.3">
      <c r="A1147" s="962" t="s">
        <v>2470</v>
      </c>
      <c r="B1147" s="964"/>
      <c r="C1147" s="964" t="s">
        <v>3684</v>
      </c>
      <c r="D1147" s="946">
        <f>VLOOKUP(A1147,'NRHM-RCH Flexible Pool, NDCPs'!A1016:Q2725,16,0)</f>
        <v>0</v>
      </c>
      <c r="E1147" s="946">
        <f>VLOOKUP(A1147,'NRHM-RCH Flexible Pool, NDCPs'!A1016:Q2725,17,0)</f>
        <v>0</v>
      </c>
      <c r="F1147" s="948"/>
      <c r="G1147" s="948"/>
      <c r="H1147" s="948"/>
      <c r="I1147" s="948"/>
      <c r="J1147" s="1152">
        <f t="shared" si="334"/>
        <v>0</v>
      </c>
      <c r="K1147" s="1152">
        <f t="shared" si="334"/>
        <v>0</v>
      </c>
    </row>
    <row r="1148" spans="1:11" ht="52.5" hidden="1" customHeight="1" x14ac:dyDescent="0.3">
      <c r="A1148" s="962" t="s">
        <v>2471</v>
      </c>
      <c r="B1148" s="964"/>
      <c r="C1148" s="964" t="s">
        <v>869</v>
      </c>
      <c r="D1148" s="946">
        <f>VLOOKUP(A1148,'NRHM-RCH Flexible Pool, NDCPs'!A1017:Q2726,16,0)</f>
        <v>0</v>
      </c>
      <c r="E1148" s="946">
        <f>VLOOKUP(A1148,'NRHM-RCH Flexible Pool, NDCPs'!A1017:Q2726,17,0)</f>
        <v>0</v>
      </c>
      <c r="F1148" s="948"/>
      <c r="G1148" s="948"/>
      <c r="H1148" s="948"/>
      <c r="I1148" s="948"/>
      <c r="J1148" s="1152">
        <f t="shared" si="334"/>
        <v>0</v>
      </c>
      <c r="K1148" s="1152">
        <f t="shared" si="334"/>
        <v>0</v>
      </c>
    </row>
    <row r="1149" spans="1:11" ht="16.5" hidden="1" customHeight="1" x14ac:dyDescent="0.3">
      <c r="A1149" s="962" t="s">
        <v>3305</v>
      </c>
      <c r="B1149" s="964"/>
      <c r="C1149" s="964" t="s">
        <v>2330</v>
      </c>
      <c r="D1149" s="946">
        <f>VLOOKUP(A1149,'NRHM-RCH Flexible Pool, NDCPs'!A1018:Q2727,16,0)</f>
        <v>0</v>
      </c>
      <c r="E1149" s="946">
        <f>VLOOKUP(A1149,'NRHM-RCH Flexible Pool, NDCPs'!A1018:Q2727,17,0)</f>
        <v>0</v>
      </c>
      <c r="F1149" s="948"/>
      <c r="G1149" s="948"/>
      <c r="H1149" s="948"/>
      <c r="I1149" s="948"/>
      <c r="J1149" s="1152">
        <f t="shared" si="334"/>
        <v>0</v>
      </c>
      <c r="K1149" s="1152">
        <f t="shared" si="334"/>
        <v>0</v>
      </c>
    </row>
    <row r="1150" spans="1:11" s="1114" customFormat="1" ht="22.5" customHeight="1" x14ac:dyDescent="0.3">
      <c r="A1150" s="1131">
        <v>10.5</v>
      </c>
      <c r="B1150" s="1112"/>
      <c r="C1150" s="1112" t="s">
        <v>4795</v>
      </c>
      <c r="D1150" s="1113">
        <f t="shared" ref="D1150:K1150" si="335">SUM(D1151:D1153)</f>
        <v>0</v>
      </c>
      <c r="E1150" s="1113">
        <f t="shared" si="335"/>
        <v>0</v>
      </c>
      <c r="F1150" s="1113">
        <f t="shared" si="335"/>
        <v>0</v>
      </c>
      <c r="G1150" s="1113">
        <f t="shared" si="335"/>
        <v>0</v>
      </c>
      <c r="H1150" s="1113">
        <f t="shared" si="335"/>
        <v>0</v>
      </c>
      <c r="I1150" s="1113">
        <f t="shared" si="335"/>
        <v>0</v>
      </c>
      <c r="J1150" s="1113">
        <f t="shared" si="335"/>
        <v>0</v>
      </c>
      <c r="K1150" s="1113">
        <f t="shared" si="335"/>
        <v>0</v>
      </c>
    </row>
    <row r="1151" spans="1:11" hidden="1" x14ac:dyDescent="0.3">
      <c r="A1151" s="962" t="s">
        <v>4796</v>
      </c>
      <c r="B1151" s="964"/>
      <c r="C1151" s="964" t="s">
        <v>4797</v>
      </c>
      <c r="D1151" s="946">
        <f>VLOOKUP(A1151,'NRHM-RCH Flexible Pool, NDCPs'!A1020:Q2729,16,0)</f>
        <v>0</v>
      </c>
      <c r="E1151" s="946">
        <f>VLOOKUP(A1151,'NRHM-RCH Flexible Pool, NDCPs'!A1020:Q2729,17,0)</f>
        <v>0</v>
      </c>
      <c r="F1151" s="948"/>
      <c r="G1151" s="948"/>
      <c r="H1151" s="948"/>
      <c r="I1151" s="948"/>
      <c r="J1151" s="1152">
        <f t="shared" ref="J1151:K1153" si="336">+D1151+F1151+H1151</f>
        <v>0</v>
      </c>
      <c r="K1151" s="1152">
        <f t="shared" si="336"/>
        <v>0</v>
      </c>
    </row>
    <row r="1152" spans="1:11" ht="15.75" hidden="1" customHeight="1" x14ac:dyDescent="0.3">
      <c r="A1152" s="962" t="s">
        <v>4801</v>
      </c>
      <c r="B1152" s="964"/>
      <c r="C1152" s="964" t="s">
        <v>281</v>
      </c>
      <c r="D1152" s="946">
        <f>VLOOKUP(A1152,'NRHM-RCH Flexible Pool, NDCPs'!A1021:Q2730,16,0)</f>
        <v>0</v>
      </c>
      <c r="E1152" s="946">
        <f>VLOOKUP(A1152,'NRHM-RCH Flexible Pool, NDCPs'!A1021:Q2730,17,0)</f>
        <v>0</v>
      </c>
      <c r="F1152" s="948"/>
      <c r="G1152" s="948"/>
      <c r="H1152" s="948"/>
      <c r="I1152" s="948"/>
      <c r="J1152" s="1152">
        <f t="shared" si="336"/>
        <v>0</v>
      </c>
      <c r="K1152" s="1152">
        <f t="shared" si="336"/>
        <v>0</v>
      </c>
    </row>
    <row r="1153" spans="1:11" hidden="1" x14ac:dyDescent="0.3">
      <c r="A1153" s="962" t="s">
        <v>4802</v>
      </c>
      <c r="B1153" s="964"/>
      <c r="C1153" s="964" t="s">
        <v>253</v>
      </c>
      <c r="D1153" s="946">
        <f>VLOOKUP(A1153,'NRHM-RCH Flexible Pool, NDCPs'!A1022:Q2731,16,0)</f>
        <v>0</v>
      </c>
      <c r="E1153" s="946">
        <f>VLOOKUP(A1153,'NRHM-RCH Flexible Pool, NDCPs'!A1022:Q2731,17,0)</f>
        <v>0</v>
      </c>
      <c r="F1153" s="948"/>
      <c r="G1153" s="948"/>
      <c r="H1153" s="948"/>
      <c r="I1153" s="948"/>
      <c r="J1153" s="1152">
        <f t="shared" si="336"/>
        <v>0</v>
      </c>
      <c r="K1153" s="1152">
        <f t="shared" si="336"/>
        <v>0</v>
      </c>
    </row>
    <row r="1154" spans="1:11" s="959" customFormat="1" ht="12.75" x14ac:dyDescent="0.2">
      <c r="A1154" s="1078">
        <v>11</v>
      </c>
      <c r="B1154" s="1086"/>
      <c r="C1154" s="1079" t="s">
        <v>3206</v>
      </c>
      <c r="D1154" s="941">
        <f>+D1162+D1167+D1174+D1178+D1181+D1187+D1189+D1193+D1197+D1200+D1155+D1156+D1157+D1159+D1169+D1171+D1176+D1185+D1191+D1195</f>
        <v>0</v>
      </c>
      <c r="E1154" s="941">
        <f>+E1162+E1167+E1174+E1178+E1181+E1187+E1189+E1193+E1197+E1200+E1155+E1156+E1157+E1159+E1169+E1171+E1176+E1185+E1191+E1195</f>
        <v>0</v>
      </c>
      <c r="F1154" s="941">
        <f>+F1162+F1167+F1174+F1178+F1181+F1187+F1189+F1193+F1197+F1200+F1155+F1156+F1157+F1159+F1169+F1171+F1176+F1185+F1191+F1195</f>
        <v>0</v>
      </c>
      <c r="G1154" s="941">
        <f>+G1162+G1167+G1174+G1178+G1181+G1187+G1189+G1193+G1197+G1200+G1155+G1156+G1157+G1159+G1169+G1171+G1176+G1185+G1191+G1195</f>
        <v>0</v>
      </c>
      <c r="H1154" s="941">
        <f>+H1162+H1167+H1174+H1178+H1181+H1187+H1189+H1193+H1197+H1200+H1155+H1156+H1157+H1159+H1169+H1171+H1176+H1185+H1191+H1195+H1208</f>
        <v>0</v>
      </c>
      <c r="I1154" s="941">
        <f>+I1162+I1167+I1174+I1178+I1181+I1187+I1189+I1193+I1197+I1200+I1155+I1156+I1157+I1159+I1169+I1171+I1176+I1185+I1191+I1195</f>
        <v>0</v>
      </c>
      <c r="J1154" s="941">
        <f>+J1162+J1167+J1174+J1178+J1181+J1187+J1189+J1193+J1197+J1200+J1155+J1156+J1157+J1159+J1169+J1171+J1176+J1185+J1191+J1195</f>
        <v>0</v>
      </c>
      <c r="K1154" s="941">
        <f>+K1162+K1167+K1174+K1178+K1181+K1187+K1189+K1193+K1197+K1200+K1155+K1156+K1157+K1159+K1169+K1171+K1176+K1185+K1191+K1195</f>
        <v>0</v>
      </c>
    </row>
    <row r="1155" spans="1:11" ht="35.25" hidden="1" customHeight="1" x14ac:dyDescent="0.3">
      <c r="A1155" s="1017">
        <v>11.1</v>
      </c>
      <c r="B1155" s="947" t="s">
        <v>3137</v>
      </c>
      <c r="C1155" s="945" t="s">
        <v>899</v>
      </c>
      <c r="D1155" s="946">
        <f>VLOOKUP(A1155,'NRHM-RCH Flexible Pool, NDCPs'!A11:Q1757,16,0)</f>
        <v>0</v>
      </c>
      <c r="E1155" s="946">
        <f>VLOOKUP(A1155,'NRHM-RCH Flexible Pool, NDCPs'!A11:Q1757,17,0)</f>
        <v>0</v>
      </c>
      <c r="F1155" s="948"/>
      <c r="G1155" s="948"/>
      <c r="H1155" s="946">
        <f>VLOOKUP(B1155,NUHM!A34:P287,15,0)</f>
        <v>0</v>
      </c>
      <c r="I1155" s="946">
        <f>VLOOKUP(B1155,NUHM!A34:P287,16,0)</f>
        <v>0</v>
      </c>
      <c r="J1155" s="1152">
        <f>+D1155+F1155+H1155</f>
        <v>0</v>
      </c>
      <c r="K1155" s="1152">
        <f>+E1155+G1155+I1155</f>
        <v>0</v>
      </c>
    </row>
    <row r="1156" spans="1:11" ht="27" hidden="1" customHeight="1" x14ac:dyDescent="0.3">
      <c r="A1156" s="1017">
        <v>11.3</v>
      </c>
      <c r="B1156" s="947" t="s">
        <v>3139</v>
      </c>
      <c r="C1156" s="945" t="s">
        <v>1406</v>
      </c>
      <c r="D1156" s="946">
        <f>VLOOKUP(A1156,'NRHM-RCH Flexible Pool, NDCPs'!A12:Q1758,16,0)</f>
        <v>0</v>
      </c>
      <c r="E1156" s="946">
        <f>VLOOKUP(A1156,'NRHM-RCH Flexible Pool, NDCPs'!A12:Q1758,17,0)</f>
        <v>0</v>
      </c>
      <c r="F1156" s="948"/>
      <c r="G1156" s="948"/>
      <c r="H1156" s="946">
        <f>VLOOKUP(B1156,NUHM!A35:P288,15,0)</f>
        <v>0</v>
      </c>
      <c r="I1156" s="946">
        <f>VLOOKUP(B1156,NUHM!A35:P288,16,0)</f>
        <v>0</v>
      </c>
      <c r="J1156" s="1152">
        <f>+D1156+F1156+H1156</f>
        <v>0</v>
      </c>
      <c r="K1156" s="1152">
        <f>+E1156+G1156+I1156</f>
        <v>0</v>
      </c>
    </row>
    <row r="1157" spans="1:11" ht="20.25" hidden="1" customHeight="1" x14ac:dyDescent="0.3">
      <c r="A1157" s="960">
        <v>11.4</v>
      </c>
      <c r="B1157" s="944"/>
      <c r="C1157" s="945" t="s">
        <v>3685</v>
      </c>
      <c r="D1157" s="946">
        <f t="shared" ref="D1157:K1157" si="337">D1158</f>
        <v>0</v>
      </c>
      <c r="E1157" s="946">
        <f t="shared" si="337"/>
        <v>0</v>
      </c>
      <c r="F1157" s="946">
        <f t="shared" si="337"/>
        <v>0</v>
      </c>
      <c r="G1157" s="946">
        <f t="shared" si="337"/>
        <v>0</v>
      </c>
      <c r="H1157" s="946">
        <f t="shared" si="337"/>
        <v>0</v>
      </c>
      <c r="I1157" s="946">
        <f t="shared" si="337"/>
        <v>0</v>
      </c>
      <c r="J1157" s="1151">
        <f t="shared" si="337"/>
        <v>0</v>
      </c>
      <c r="K1157" s="1151">
        <f t="shared" si="337"/>
        <v>0</v>
      </c>
    </row>
    <row r="1158" spans="1:11" ht="19.5" hidden="1" customHeight="1" x14ac:dyDescent="0.3">
      <c r="A1158" s="1017" t="s">
        <v>2769</v>
      </c>
      <c r="B1158" s="947" t="s">
        <v>3138</v>
      </c>
      <c r="C1158" s="945" t="s">
        <v>2770</v>
      </c>
      <c r="D1158" s="946">
        <f>VLOOKUP(A1158,'NRHM-RCH Flexible Pool, NDCPs'!A14:Q1760,16,0)</f>
        <v>0</v>
      </c>
      <c r="E1158" s="946">
        <f>VLOOKUP(A1158,'NRHM-RCH Flexible Pool, NDCPs'!A14:Q1760,17,0)</f>
        <v>0</v>
      </c>
      <c r="F1158" s="948"/>
      <c r="G1158" s="948"/>
      <c r="H1158" s="946">
        <f>VLOOKUP(B1158,NUHM!A37:P290,15,0)</f>
        <v>0</v>
      </c>
      <c r="I1158" s="946">
        <f>VLOOKUP(B1158,NUHM!A37:P290,16,0)</f>
        <v>0</v>
      </c>
      <c r="J1158" s="1152">
        <f>+D1158+F1158+H1158</f>
        <v>0</v>
      </c>
      <c r="K1158" s="1152">
        <f>+E1158+G1158+I1158</f>
        <v>0</v>
      </c>
    </row>
    <row r="1159" spans="1:11" ht="21" hidden="1" customHeight="1" x14ac:dyDescent="0.3">
      <c r="A1159" s="960">
        <v>11.5</v>
      </c>
      <c r="B1159" s="944"/>
      <c r="C1159" s="945" t="s">
        <v>3686</v>
      </c>
      <c r="D1159" s="946">
        <f t="shared" ref="D1159:K1159" si="338">SUM(D1160:D1161)</f>
        <v>0</v>
      </c>
      <c r="E1159" s="946">
        <f t="shared" si="338"/>
        <v>0</v>
      </c>
      <c r="F1159" s="946">
        <f t="shared" si="338"/>
        <v>0</v>
      </c>
      <c r="G1159" s="946">
        <f t="shared" si="338"/>
        <v>0</v>
      </c>
      <c r="H1159" s="946">
        <f t="shared" si="338"/>
        <v>0</v>
      </c>
      <c r="I1159" s="946">
        <f t="shared" si="338"/>
        <v>0</v>
      </c>
      <c r="J1159" s="1151">
        <f t="shared" si="338"/>
        <v>0</v>
      </c>
      <c r="K1159" s="1151">
        <f t="shared" si="338"/>
        <v>0</v>
      </c>
    </row>
    <row r="1160" spans="1:11" ht="21.75" hidden="1" customHeight="1" x14ac:dyDescent="0.3">
      <c r="A1160" s="1017" t="s">
        <v>2771</v>
      </c>
      <c r="B1160" s="944"/>
      <c r="C1160" s="945" t="s">
        <v>2765</v>
      </c>
      <c r="D1160" s="946">
        <f>VLOOKUP(A1160,'NRHM-RCH Flexible Pool, NDCPs'!A16:Q1762,16,0)</f>
        <v>0</v>
      </c>
      <c r="E1160" s="946">
        <f>VLOOKUP(A1160,'NRHM-RCH Flexible Pool, NDCPs'!A16:Q1762,17,0)</f>
        <v>0</v>
      </c>
      <c r="F1160" s="948"/>
      <c r="G1160" s="948"/>
      <c r="H1160" s="948"/>
      <c r="I1160" s="948"/>
      <c r="J1160" s="1152">
        <f>+D1160+F1160+H1160</f>
        <v>0</v>
      </c>
      <c r="K1160" s="1152">
        <f>+E1160+G1160+I1160</f>
        <v>0</v>
      </c>
    </row>
    <row r="1161" spans="1:11" ht="39.75" hidden="1" customHeight="1" x14ac:dyDescent="0.3">
      <c r="A1161" s="1017" t="s">
        <v>2777</v>
      </c>
      <c r="B1161" s="944"/>
      <c r="C1161" s="945" t="s">
        <v>4805</v>
      </c>
      <c r="D1161" s="946">
        <f>VLOOKUP(A1161,'NRHM-RCH Flexible Pool, NDCPs'!A17:Q1763,16,0)</f>
        <v>0</v>
      </c>
      <c r="E1161" s="946">
        <f>VLOOKUP(A1161,'NRHM-RCH Flexible Pool, NDCPs'!A17:Q1763,17,0)</f>
        <v>0</v>
      </c>
      <c r="F1161" s="948"/>
      <c r="G1161" s="948"/>
      <c r="H1161" s="948"/>
      <c r="I1161" s="948"/>
      <c r="J1161" s="1152">
        <f>+D1161+F1161+H1161</f>
        <v>0</v>
      </c>
      <c r="K1161" s="1152">
        <f>+E1161+G1161+I1161</f>
        <v>0</v>
      </c>
    </row>
    <row r="1162" spans="1:11" ht="25.5" hidden="1" customHeight="1" x14ac:dyDescent="0.3">
      <c r="A1162" s="960">
        <v>11.6</v>
      </c>
      <c r="B1162" s="944"/>
      <c r="C1162" s="945" t="s">
        <v>3687</v>
      </c>
      <c r="D1162" s="946">
        <f t="shared" ref="D1162:K1162" si="339">SUM(D1163:D1166)</f>
        <v>0</v>
      </c>
      <c r="E1162" s="946">
        <f t="shared" si="339"/>
        <v>0</v>
      </c>
      <c r="F1162" s="946">
        <f t="shared" si="339"/>
        <v>0</v>
      </c>
      <c r="G1162" s="946">
        <f t="shared" si="339"/>
        <v>0</v>
      </c>
      <c r="H1162" s="946">
        <f t="shared" si="339"/>
        <v>0</v>
      </c>
      <c r="I1162" s="946">
        <f t="shared" si="339"/>
        <v>0</v>
      </c>
      <c r="J1162" s="1151">
        <f t="shared" si="339"/>
        <v>0</v>
      </c>
      <c r="K1162" s="1151">
        <f t="shared" si="339"/>
        <v>0</v>
      </c>
    </row>
    <row r="1163" spans="1:11" ht="21.75" hidden="1" customHeight="1" x14ac:dyDescent="0.3">
      <c r="A1163" s="1017" t="s">
        <v>2778</v>
      </c>
      <c r="B1163" s="944"/>
      <c r="C1163" s="945" t="s">
        <v>2765</v>
      </c>
      <c r="D1163" s="946">
        <f>VLOOKUP(A1163,'NRHM-RCH Flexible Pool, NDCPs'!A19:Q1765,16,0)</f>
        <v>0</v>
      </c>
      <c r="E1163" s="946">
        <f>VLOOKUP(A1163,'NRHM-RCH Flexible Pool, NDCPs'!A19:Q1765,17,0)</f>
        <v>0</v>
      </c>
      <c r="F1163" s="948"/>
      <c r="G1163" s="948"/>
      <c r="H1163" s="948"/>
      <c r="I1163" s="948"/>
      <c r="J1163" s="1152">
        <f t="shared" ref="J1163:K1166" si="340">+D1163+F1163+H1163</f>
        <v>0</v>
      </c>
      <c r="K1163" s="1152">
        <f t="shared" si="340"/>
        <v>0</v>
      </c>
    </row>
    <row r="1164" spans="1:11" ht="18" hidden="1" customHeight="1" x14ac:dyDescent="0.3">
      <c r="A1164" s="1017" t="s">
        <v>2780</v>
      </c>
      <c r="B1164" s="944"/>
      <c r="C1164" s="945" t="s">
        <v>2768</v>
      </c>
      <c r="D1164" s="946">
        <f>VLOOKUP(A1164,'NRHM-RCH Flexible Pool, NDCPs'!A20:Q1766,16,0)</f>
        <v>0</v>
      </c>
      <c r="E1164" s="946">
        <f>VLOOKUP(A1164,'NRHM-RCH Flexible Pool, NDCPs'!A20:Q1766,17,0)</f>
        <v>0</v>
      </c>
      <c r="F1164" s="948"/>
      <c r="G1164" s="948"/>
      <c r="H1164" s="948"/>
      <c r="I1164" s="948"/>
      <c r="J1164" s="1152">
        <f t="shared" si="340"/>
        <v>0</v>
      </c>
      <c r="K1164" s="1152">
        <f t="shared" si="340"/>
        <v>0</v>
      </c>
    </row>
    <row r="1165" spans="1:11" ht="29.25" hidden="1" customHeight="1" x14ac:dyDescent="0.3">
      <c r="A1165" s="1017" t="s">
        <v>1762</v>
      </c>
      <c r="B1165" s="1018"/>
      <c r="C1165" s="1019" t="s">
        <v>3688</v>
      </c>
      <c r="D1165" s="946">
        <f>VLOOKUP(A1165,'NRHM-RCH Flexible Pool, NDCPs'!A21:Q1767,16,0)</f>
        <v>0</v>
      </c>
      <c r="E1165" s="946">
        <f>VLOOKUP(A1165,'NRHM-RCH Flexible Pool, NDCPs'!A21:Q1767,17,0)</f>
        <v>0</v>
      </c>
      <c r="F1165" s="948"/>
      <c r="G1165" s="948"/>
      <c r="H1165" s="948"/>
      <c r="I1165" s="948"/>
      <c r="J1165" s="1152">
        <f t="shared" si="340"/>
        <v>0</v>
      </c>
      <c r="K1165" s="1152">
        <f t="shared" si="340"/>
        <v>0</v>
      </c>
    </row>
    <row r="1166" spans="1:11" ht="34.5" hidden="1" customHeight="1" x14ac:dyDescent="0.3">
      <c r="A1166" s="1017" t="s">
        <v>1763</v>
      </c>
      <c r="B1166" s="944"/>
      <c r="C1166" s="945" t="s">
        <v>3689</v>
      </c>
      <c r="D1166" s="946">
        <f>VLOOKUP(A1166,'NRHM-RCH Flexible Pool, NDCPs'!A22:Q1768,16,0)</f>
        <v>0</v>
      </c>
      <c r="E1166" s="946">
        <f>VLOOKUP(A1166,'NRHM-RCH Flexible Pool, NDCPs'!A22:Q1768,17,0)</f>
        <v>0</v>
      </c>
      <c r="F1166" s="948"/>
      <c r="G1166" s="948"/>
      <c r="H1166" s="948"/>
      <c r="I1166" s="948"/>
      <c r="J1166" s="1152">
        <f t="shared" si="340"/>
        <v>0</v>
      </c>
      <c r="K1166" s="1152">
        <f t="shared" si="340"/>
        <v>0</v>
      </c>
    </row>
    <row r="1167" spans="1:11" ht="25.5" hidden="1" customHeight="1" x14ac:dyDescent="0.3">
      <c r="A1167" s="960">
        <v>11.8</v>
      </c>
      <c r="B1167" s="944"/>
      <c r="C1167" s="945" t="s">
        <v>3691</v>
      </c>
      <c r="D1167" s="946">
        <f t="shared" ref="D1167:K1167" si="341">D1168</f>
        <v>0</v>
      </c>
      <c r="E1167" s="946">
        <f t="shared" si="341"/>
        <v>0</v>
      </c>
      <c r="F1167" s="946">
        <f t="shared" si="341"/>
        <v>0</v>
      </c>
      <c r="G1167" s="946">
        <f t="shared" si="341"/>
        <v>0</v>
      </c>
      <c r="H1167" s="946">
        <f t="shared" si="341"/>
        <v>0</v>
      </c>
      <c r="I1167" s="946">
        <f t="shared" si="341"/>
        <v>0</v>
      </c>
      <c r="J1167" s="1151">
        <f t="shared" si="341"/>
        <v>0</v>
      </c>
      <c r="K1167" s="1151">
        <f t="shared" si="341"/>
        <v>0</v>
      </c>
    </row>
    <row r="1168" spans="1:11" ht="23.25" hidden="1" customHeight="1" x14ac:dyDescent="0.3">
      <c r="A1168" s="1017" t="s">
        <v>2787</v>
      </c>
      <c r="B1168" s="944"/>
      <c r="C1168" s="945" t="s">
        <v>2788</v>
      </c>
      <c r="D1168" s="946">
        <f>VLOOKUP(A1168,'NRHM-RCH Flexible Pool, NDCPs'!A24:Q1770,16,0)</f>
        <v>0</v>
      </c>
      <c r="E1168" s="946">
        <f>VLOOKUP(A1168,'NRHM-RCH Flexible Pool, NDCPs'!A24:Q1770,17,0)</f>
        <v>0</v>
      </c>
      <c r="F1168" s="948"/>
      <c r="G1168" s="948"/>
      <c r="H1168" s="948"/>
      <c r="I1168" s="948"/>
      <c r="J1168" s="1152">
        <f>+D1168+F1168+H1168</f>
        <v>0</v>
      </c>
      <c r="K1168" s="1152">
        <f>+E1168+G1168+I1168</f>
        <v>0</v>
      </c>
    </row>
    <row r="1169" spans="1:11" ht="23.25" hidden="1" customHeight="1" x14ac:dyDescent="0.3">
      <c r="A1169" s="960">
        <v>11.9</v>
      </c>
      <c r="B1169" s="944"/>
      <c r="C1169" s="945" t="s">
        <v>3692</v>
      </c>
      <c r="D1169" s="946">
        <f t="shared" ref="D1169:K1169" si="342">D1170</f>
        <v>0</v>
      </c>
      <c r="E1169" s="946">
        <f t="shared" si="342"/>
        <v>0</v>
      </c>
      <c r="F1169" s="946">
        <f t="shared" si="342"/>
        <v>0</v>
      </c>
      <c r="G1169" s="946">
        <f t="shared" si="342"/>
        <v>0</v>
      </c>
      <c r="H1169" s="946">
        <f t="shared" si="342"/>
        <v>0</v>
      </c>
      <c r="I1169" s="946">
        <f t="shared" si="342"/>
        <v>0</v>
      </c>
      <c r="J1169" s="1151">
        <f t="shared" si="342"/>
        <v>0</v>
      </c>
      <c r="K1169" s="1151">
        <f t="shared" si="342"/>
        <v>0</v>
      </c>
    </row>
    <row r="1170" spans="1:11" ht="25.5" hidden="1" customHeight="1" x14ac:dyDescent="0.3">
      <c r="A1170" s="1017" t="s">
        <v>1840</v>
      </c>
      <c r="B1170" s="944"/>
      <c r="C1170" s="945" t="s">
        <v>900</v>
      </c>
      <c r="D1170" s="946">
        <f>VLOOKUP(A1170,'NRHM-RCH Flexible Pool, NDCPs'!A26:Q1772,16,0)</f>
        <v>0</v>
      </c>
      <c r="E1170" s="946">
        <f>VLOOKUP(A1170,'NRHM-RCH Flexible Pool, NDCPs'!A26:Q1772,17,0)</f>
        <v>0</v>
      </c>
      <c r="F1170" s="948"/>
      <c r="G1170" s="948"/>
      <c r="H1170" s="948"/>
      <c r="I1170" s="948"/>
      <c r="J1170" s="1152">
        <f>+D1170+F1170+H1170</f>
        <v>0</v>
      </c>
      <c r="K1170" s="1152">
        <f>+E1170+G1170+I1170</f>
        <v>0</v>
      </c>
    </row>
    <row r="1171" spans="1:11" ht="19.5" hidden="1" customHeight="1" x14ac:dyDescent="0.3">
      <c r="A1171" s="1020" t="s">
        <v>2789</v>
      </c>
      <c r="B1171" s="944"/>
      <c r="C1171" s="945" t="s">
        <v>3693</v>
      </c>
      <c r="D1171" s="946">
        <f t="shared" ref="D1171:K1171" si="343">D1172+D1173</f>
        <v>0</v>
      </c>
      <c r="E1171" s="946">
        <f t="shared" si="343"/>
        <v>0</v>
      </c>
      <c r="F1171" s="946">
        <f t="shared" si="343"/>
        <v>0</v>
      </c>
      <c r="G1171" s="946">
        <f t="shared" si="343"/>
        <v>0</v>
      </c>
      <c r="H1171" s="946">
        <f t="shared" si="343"/>
        <v>0</v>
      </c>
      <c r="I1171" s="946">
        <f t="shared" si="343"/>
        <v>0</v>
      </c>
      <c r="J1171" s="1151">
        <f t="shared" si="343"/>
        <v>0</v>
      </c>
      <c r="K1171" s="1151">
        <f t="shared" si="343"/>
        <v>0</v>
      </c>
    </row>
    <row r="1172" spans="1:11" ht="24.75" hidden="1" customHeight="1" x14ac:dyDescent="0.3">
      <c r="A1172" s="1017" t="s">
        <v>3905</v>
      </c>
      <c r="B1172" s="1021"/>
      <c r="C1172" s="951" t="s">
        <v>3903</v>
      </c>
      <c r="D1172" s="946">
        <f>VLOOKUP(A1172,'NRHM-RCH Flexible Pool, NDCPs'!A28:Q1774,16,0)</f>
        <v>0</v>
      </c>
      <c r="E1172" s="946">
        <f>VLOOKUP(A1172,'NRHM-RCH Flexible Pool, NDCPs'!A28:Q1774,17,0)</f>
        <v>0</v>
      </c>
      <c r="F1172" s="948"/>
      <c r="G1172" s="948"/>
      <c r="H1172" s="948"/>
      <c r="I1172" s="948"/>
      <c r="J1172" s="1152">
        <f>+D1172+F1172+H1172</f>
        <v>0</v>
      </c>
      <c r="K1172" s="1152">
        <f>+E1172+G1172+I1172</f>
        <v>0</v>
      </c>
    </row>
    <row r="1173" spans="1:11" ht="25.5" hidden="1" customHeight="1" x14ac:dyDescent="0.3">
      <c r="A1173" s="1017" t="s">
        <v>3906</v>
      </c>
      <c r="B1173" s="1021"/>
      <c r="C1173" s="951" t="s">
        <v>3904</v>
      </c>
      <c r="D1173" s="946">
        <f>VLOOKUP(A1173,'NRHM-RCH Flexible Pool, NDCPs'!A29:Q1775,16,0)</f>
        <v>0</v>
      </c>
      <c r="E1173" s="946">
        <f>VLOOKUP(A1173,'NRHM-RCH Flexible Pool, NDCPs'!A29:Q1775,17,0)</f>
        <v>0</v>
      </c>
      <c r="F1173" s="948"/>
      <c r="G1173" s="948"/>
      <c r="H1173" s="948"/>
      <c r="I1173" s="948"/>
      <c r="J1173" s="1152">
        <f>+D1173+F1173+H1173</f>
        <v>0</v>
      </c>
      <c r="K1173" s="1152">
        <f>+E1173+G1173+I1173</f>
        <v>0</v>
      </c>
    </row>
    <row r="1174" spans="1:11" hidden="1" x14ac:dyDescent="0.3">
      <c r="A1174" s="960">
        <v>11.11</v>
      </c>
      <c r="B1174" s="944"/>
      <c r="C1174" s="945" t="s">
        <v>3694</v>
      </c>
      <c r="D1174" s="946">
        <f t="shared" ref="D1174:K1174" si="344">D1175</f>
        <v>0</v>
      </c>
      <c r="E1174" s="946">
        <f t="shared" si="344"/>
        <v>0</v>
      </c>
      <c r="F1174" s="946">
        <f t="shared" si="344"/>
        <v>0</v>
      </c>
      <c r="G1174" s="946">
        <f t="shared" si="344"/>
        <v>0</v>
      </c>
      <c r="H1174" s="946">
        <f t="shared" si="344"/>
        <v>0</v>
      </c>
      <c r="I1174" s="946">
        <f t="shared" si="344"/>
        <v>0</v>
      </c>
      <c r="J1174" s="1151">
        <f t="shared" si="344"/>
        <v>0</v>
      </c>
      <c r="K1174" s="1151">
        <f t="shared" si="344"/>
        <v>0</v>
      </c>
    </row>
    <row r="1175" spans="1:11" hidden="1" x14ac:dyDescent="0.3">
      <c r="A1175" s="1017" t="s">
        <v>4806</v>
      </c>
      <c r="B1175" s="1021"/>
      <c r="C1175" s="951" t="s">
        <v>5212</v>
      </c>
      <c r="D1175" s="946">
        <f>VLOOKUP(A1175,'NRHM-RCH Flexible Pool, NDCPs'!A31:Q1777,16,0)</f>
        <v>0</v>
      </c>
      <c r="E1175" s="946">
        <f>VLOOKUP(A1175,'NRHM-RCH Flexible Pool, NDCPs'!A31:Q1777,17,0)</f>
        <v>0</v>
      </c>
      <c r="F1175" s="948"/>
      <c r="G1175" s="948"/>
      <c r="H1175" s="948"/>
      <c r="I1175" s="948"/>
      <c r="J1175" s="1152">
        <f>+D1175+F1175+H1175</f>
        <v>0</v>
      </c>
      <c r="K1175" s="1152">
        <f>+E1175+G1175+I1175</f>
        <v>0</v>
      </c>
    </row>
    <row r="1176" spans="1:11" hidden="1" x14ac:dyDescent="0.3">
      <c r="A1176" s="960">
        <v>11.13</v>
      </c>
      <c r="B1176" s="944"/>
      <c r="C1176" s="945" t="s">
        <v>3695</v>
      </c>
      <c r="D1176" s="946">
        <f t="shared" ref="D1176:K1176" si="345">D1177</f>
        <v>0</v>
      </c>
      <c r="E1176" s="946">
        <f t="shared" si="345"/>
        <v>0</v>
      </c>
      <c r="F1176" s="946">
        <f t="shared" si="345"/>
        <v>0</v>
      </c>
      <c r="G1176" s="946">
        <f t="shared" si="345"/>
        <v>0</v>
      </c>
      <c r="H1176" s="946">
        <f t="shared" si="345"/>
        <v>0</v>
      </c>
      <c r="I1176" s="946">
        <f t="shared" si="345"/>
        <v>0</v>
      </c>
      <c r="J1176" s="1151">
        <f t="shared" si="345"/>
        <v>0</v>
      </c>
      <c r="K1176" s="1151">
        <f t="shared" si="345"/>
        <v>0</v>
      </c>
    </row>
    <row r="1177" spans="1:11" ht="30" hidden="1" x14ac:dyDescent="0.3">
      <c r="A1177" s="1017" t="s">
        <v>1842</v>
      </c>
      <c r="B1177" s="944"/>
      <c r="C1177" s="945" t="s">
        <v>1202</v>
      </c>
      <c r="D1177" s="946">
        <f>VLOOKUP(A1177,'NRHM-RCH Flexible Pool, NDCPs'!A33:Q1779,16,0)</f>
        <v>0</v>
      </c>
      <c r="E1177" s="946">
        <f>VLOOKUP(A1177,'NRHM-RCH Flexible Pool, NDCPs'!A33:Q1779,17,0)</f>
        <v>0</v>
      </c>
      <c r="F1177" s="948"/>
      <c r="G1177" s="948"/>
      <c r="H1177" s="948"/>
      <c r="I1177" s="948"/>
      <c r="J1177" s="1152">
        <f>+D1177+F1177+H1177</f>
        <v>0</v>
      </c>
      <c r="K1177" s="1152">
        <f>+E1177+G1177+I1177</f>
        <v>0</v>
      </c>
    </row>
    <row r="1178" spans="1:11" hidden="1" x14ac:dyDescent="0.3">
      <c r="A1178" s="1016">
        <v>11.14</v>
      </c>
      <c r="B1178" s="944"/>
      <c r="C1178" s="945" t="s">
        <v>3696</v>
      </c>
      <c r="D1178" s="946">
        <f t="shared" ref="D1178:K1178" si="346">D1179+D1180</f>
        <v>0</v>
      </c>
      <c r="E1178" s="946">
        <f t="shared" si="346"/>
        <v>0</v>
      </c>
      <c r="F1178" s="946">
        <f t="shared" si="346"/>
        <v>0</v>
      </c>
      <c r="G1178" s="946">
        <f t="shared" si="346"/>
        <v>0</v>
      </c>
      <c r="H1178" s="946">
        <f t="shared" si="346"/>
        <v>0</v>
      </c>
      <c r="I1178" s="946">
        <f t="shared" si="346"/>
        <v>0</v>
      </c>
      <c r="J1178" s="1151">
        <f t="shared" si="346"/>
        <v>0</v>
      </c>
      <c r="K1178" s="1151">
        <f t="shared" si="346"/>
        <v>0</v>
      </c>
    </row>
    <row r="1179" spans="1:11" hidden="1" x14ac:dyDescent="0.3">
      <c r="A1179" s="1017" t="s">
        <v>1843</v>
      </c>
      <c r="B1179" s="944"/>
      <c r="C1179" s="945" t="s">
        <v>1204</v>
      </c>
      <c r="D1179" s="946">
        <f>VLOOKUP(A1179,'NRHM-RCH Flexible Pool, NDCPs'!A35:Q1781,16,0)</f>
        <v>0</v>
      </c>
      <c r="E1179" s="946">
        <f>VLOOKUP(A1179,'NRHM-RCH Flexible Pool, NDCPs'!A35:Q1781,17,0)</f>
        <v>0</v>
      </c>
      <c r="F1179" s="948"/>
      <c r="G1179" s="948"/>
      <c r="H1179" s="948"/>
      <c r="I1179" s="948"/>
      <c r="J1179" s="1152">
        <f>+D1179+F1179+H1179</f>
        <v>0</v>
      </c>
      <c r="K1179" s="1152">
        <f>+E1179+G1179+I1179</f>
        <v>0</v>
      </c>
    </row>
    <row r="1180" spans="1:11" hidden="1" x14ac:dyDescent="0.3">
      <c r="A1180" s="1017" t="s">
        <v>3310</v>
      </c>
      <c r="B1180" s="944"/>
      <c r="C1180" s="945" t="s">
        <v>2770</v>
      </c>
      <c r="D1180" s="946">
        <f>VLOOKUP(A1180,'NRHM-RCH Flexible Pool, NDCPs'!A36:Q1782,16,0)</f>
        <v>0</v>
      </c>
      <c r="E1180" s="946">
        <f>VLOOKUP(A1180,'NRHM-RCH Flexible Pool, NDCPs'!A36:Q1782,17,0)</f>
        <v>0</v>
      </c>
      <c r="F1180" s="948"/>
      <c r="G1180" s="948"/>
      <c r="H1180" s="948"/>
      <c r="I1180" s="948"/>
      <c r="J1180" s="1152">
        <f>+D1180+F1180+H1180</f>
        <v>0</v>
      </c>
      <c r="K1180" s="1152">
        <f>+E1180+G1180+I1180</f>
        <v>0</v>
      </c>
    </row>
    <row r="1181" spans="1:11" hidden="1" x14ac:dyDescent="0.3">
      <c r="A1181" s="960">
        <v>11.15</v>
      </c>
      <c r="B1181" s="944"/>
      <c r="C1181" s="945" t="s">
        <v>3697</v>
      </c>
      <c r="D1181" s="946">
        <f t="shared" ref="D1181:K1181" si="347">SUM(D1182:D1184)</f>
        <v>0</v>
      </c>
      <c r="E1181" s="946">
        <f t="shared" si="347"/>
        <v>0</v>
      </c>
      <c r="F1181" s="946">
        <f t="shared" si="347"/>
        <v>0</v>
      </c>
      <c r="G1181" s="946">
        <f t="shared" si="347"/>
        <v>0</v>
      </c>
      <c r="H1181" s="946">
        <f t="shared" si="347"/>
        <v>0</v>
      </c>
      <c r="I1181" s="946">
        <f t="shared" si="347"/>
        <v>0</v>
      </c>
      <c r="J1181" s="1151">
        <f t="shared" si="347"/>
        <v>0</v>
      </c>
      <c r="K1181" s="1151">
        <f t="shared" si="347"/>
        <v>0</v>
      </c>
    </row>
    <row r="1182" spans="1:11" hidden="1" x14ac:dyDescent="0.3">
      <c r="A1182" s="1017" t="s">
        <v>2796</v>
      </c>
      <c r="B1182" s="944"/>
      <c r="C1182" s="945" t="s">
        <v>1580</v>
      </c>
      <c r="D1182" s="946">
        <f>VLOOKUP(A1182,'NRHM-RCH Flexible Pool, NDCPs'!A38:Q1784,16,0)</f>
        <v>0</v>
      </c>
      <c r="E1182" s="946">
        <f>VLOOKUP(A1182,'NRHM-RCH Flexible Pool, NDCPs'!A38:Q1784,17,0)</f>
        <v>0</v>
      </c>
      <c r="F1182" s="948"/>
      <c r="G1182" s="948"/>
      <c r="H1182" s="948"/>
      <c r="I1182" s="948"/>
      <c r="J1182" s="1152">
        <f t="shared" ref="J1182:K1184" si="348">+D1182+F1182+H1182</f>
        <v>0</v>
      </c>
      <c r="K1182" s="1152">
        <f t="shared" si="348"/>
        <v>0</v>
      </c>
    </row>
    <row r="1183" spans="1:11" ht="30" hidden="1" x14ac:dyDescent="0.3">
      <c r="A1183" s="1017" t="s">
        <v>2797</v>
      </c>
      <c r="B1183" s="944"/>
      <c r="C1183" s="945" t="s">
        <v>1581</v>
      </c>
      <c r="D1183" s="946">
        <f>VLOOKUP(A1183,'NRHM-RCH Flexible Pool, NDCPs'!A39:Q1785,16,0)</f>
        <v>0</v>
      </c>
      <c r="E1183" s="946">
        <f>VLOOKUP(A1183,'NRHM-RCH Flexible Pool, NDCPs'!A39:Q1785,17,0)</f>
        <v>0</v>
      </c>
      <c r="F1183" s="948"/>
      <c r="G1183" s="948"/>
      <c r="H1183" s="948"/>
      <c r="I1183" s="948"/>
      <c r="J1183" s="1152">
        <f t="shared" si="348"/>
        <v>0</v>
      </c>
      <c r="K1183" s="1152">
        <f t="shared" si="348"/>
        <v>0</v>
      </c>
    </row>
    <row r="1184" spans="1:11" hidden="1" x14ac:dyDescent="0.3">
      <c r="A1184" s="1017" t="s">
        <v>2798</v>
      </c>
      <c r="B1184" s="944"/>
      <c r="C1184" s="945" t="s">
        <v>1582</v>
      </c>
      <c r="D1184" s="946">
        <f>VLOOKUP(A1184,'NRHM-RCH Flexible Pool, NDCPs'!A40:Q1786,16,0)</f>
        <v>0</v>
      </c>
      <c r="E1184" s="946">
        <f>VLOOKUP(A1184,'NRHM-RCH Flexible Pool, NDCPs'!A40:Q1786,17,0)</f>
        <v>0</v>
      </c>
      <c r="F1184" s="948"/>
      <c r="G1184" s="948"/>
      <c r="H1184" s="948"/>
      <c r="I1184" s="948"/>
      <c r="J1184" s="1152">
        <f t="shared" si="348"/>
        <v>0</v>
      </c>
      <c r="K1184" s="1152">
        <f t="shared" si="348"/>
        <v>0</v>
      </c>
    </row>
    <row r="1185" spans="1:11" hidden="1" x14ac:dyDescent="0.3">
      <c r="A1185" s="960">
        <v>11.16</v>
      </c>
      <c r="B1185" s="944"/>
      <c r="C1185" s="945" t="s">
        <v>3698</v>
      </c>
      <c r="D1185" s="946">
        <f t="shared" ref="D1185:K1185" si="349">D1186</f>
        <v>0</v>
      </c>
      <c r="E1185" s="946">
        <f t="shared" si="349"/>
        <v>0</v>
      </c>
      <c r="F1185" s="946">
        <f t="shared" si="349"/>
        <v>0</v>
      </c>
      <c r="G1185" s="946">
        <f t="shared" si="349"/>
        <v>0</v>
      </c>
      <c r="H1185" s="946">
        <f t="shared" si="349"/>
        <v>0</v>
      </c>
      <c r="I1185" s="946">
        <f t="shared" si="349"/>
        <v>0</v>
      </c>
      <c r="J1185" s="1151">
        <f t="shared" si="349"/>
        <v>0</v>
      </c>
      <c r="K1185" s="1151">
        <f t="shared" si="349"/>
        <v>0</v>
      </c>
    </row>
    <row r="1186" spans="1:11" ht="30" hidden="1" x14ac:dyDescent="0.3">
      <c r="A1186" s="1017" t="s">
        <v>3908</v>
      </c>
      <c r="B1186" s="944"/>
      <c r="C1186" s="945" t="s">
        <v>1207</v>
      </c>
      <c r="D1186" s="946">
        <f>VLOOKUP(A1186,'NRHM-RCH Flexible Pool, NDCPs'!A42:Q1788,16,0)</f>
        <v>0</v>
      </c>
      <c r="E1186" s="946">
        <f>VLOOKUP(A1186,'NRHM-RCH Flexible Pool, NDCPs'!A42:Q1788,17,0)</f>
        <v>0</v>
      </c>
      <c r="F1186" s="948"/>
      <c r="G1186" s="948"/>
      <c r="H1186" s="948"/>
      <c r="I1186" s="948"/>
      <c r="J1186" s="1152">
        <f>+D1186+F1186+H1186</f>
        <v>0</v>
      </c>
      <c r="K1186" s="1152">
        <f>+E1186+G1186+I1186</f>
        <v>0</v>
      </c>
    </row>
    <row r="1187" spans="1:11" hidden="1" x14ac:dyDescent="0.3">
      <c r="A1187" s="960">
        <v>11.17</v>
      </c>
      <c r="B1187" s="944"/>
      <c r="C1187" s="945" t="s">
        <v>3699</v>
      </c>
      <c r="D1187" s="946">
        <f t="shared" ref="D1187:K1187" si="350">D1188</f>
        <v>0</v>
      </c>
      <c r="E1187" s="946">
        <f t="shared" si="350"/>
        <v>0</v>
      </c>
      <c r="F1187" s="946">
        <f t="shared" si="350"/>
        <v>0</v>
      </c>
      <c r="G1187" s="946">
        <f t="shared" si="350"/>
        <v>0</v>
      </c>
      <c r="H1187" s="946">
        <f t="shared" si="350"/>
        <v>0</v>
      </c>
      <c r="I1187" s="946">
        <f t="shared" si="350"/>
        <v>0</v>
      </c>
      <c r="J1187" s="1151">
        <f t="shared" si="350"/>
        <v>0</v>
      </c>
      <c r="K1187" s="1151">
        <f t="shared" si="350"/>
        <v>0</v>
      </c>
    </row>
    <row r="1188" spans="1:11" hidden="1" x14ac:dyDescent="0.3">
      <c r="A1188" s="1017" t="s">
        <v>2804</v>
      </c>
      <c r="B1188" s="1018"/>
      <c r="C1188" s="1019" t="s">
        <v>3700</v>
      </c>
      <c r="D1188" s="946">
        <f>VLOOKUP(A1188,'NRHM-RCH Flexible Pool, NDCPs'!A1057:Q2766,16,0)</f>
        <v>0</v>
      </c>
      <c r="E1188" s="946">
        <f>VLOOKUP(A1188,'NRHM-RCH Flexible Pool, NDCPs'!A1057:Q2766,17,0)</f>
        <v>0</v>
      </c>
      <c r="F1188" s="948"/>
      <c r="G1188" s="948"/>
      <c r="H1188" s="948"/>
      <c r="I1188" s="948"/>
      <c r="J1188" s="1152">
        <f>+D1188+F1188+H1188</f>
        <v>0</v>
      </c>
      <c r="K1188" s="1152">
        <f>+E1188+G1188+I1188</f>
        <v>0</v>
      </c>
    </row>
    <row r="1189" spans="1:11" hidden="1" x14ac:dyDescent="0.3">
      <c r="A1189" s="960">
        <v>11.18</v>
      </c>
      <c r="B1189" s="944"/>
      <c r="C1189" s="945" t="s">
        <v>3701</v>
      </c>
      <c r="D1189" s="946">
        <f t="shared" ref="D1189:K1189" si="351">D1190</f>
        <v>0</v>
      </c>
      <c r="E1189" s="946">
        <f t="shared" si="351"/>
        <v>0</v>
      </c>
      <c r="F1189" s="946">
        <f t="shared" si="351"/>
        <v>0</v>
      </c>
      <c r="G1189" s="946">
        <f t="shared" si="351"/>
        <v>0</v>
      </c>
      <c r="H1189" s="946">
        <f t="shared" si="351"/>
        <v>0</v>
      </c>
      <c r="I1189" s="946">
        <f t="shared" si="351"/>
        <v>0</v>
      </c>
      <c r="J1189" s="1151">
        <f t="shared" si="351"/>
        <v>0</v>
      </c>
      <c r="K1189" s="1151">
        <f t="shared" si="351"/>
        <v>0</v>
      </c>
    </row>
    <row r="1190" spans="1:11" ht="30" hidden="1" x14ac:dyDescent="0.3">
      <c r="A1190" s="1017" t="s">
        <v>1844</v>
      </c>
      <c r="B1190" s="944"/>
      <c r="C1190" s="945" t="s">
        <v>4811</v>
      </c>
      <c r="D1190" s="946">
        <f>VLOOKUP(A1190,'NRHM-RCH Flexible Pool, NDCPs'!A46:Q1792,16,0)</f>
        <v>0</v>
      </c>
      <c r="E1190" s="946">
        <f>VLOOKUP(A1190,'NRHM-RCH Flexible Pool, NDCPs'!A46:Q1792,17,0)</f>
        <v>0</v>
      </c>
      <c r="F1190" s="948"/>
      <c r="G1190" s="948"/>
      <c r="H1190" s="948"/>
      <c r="I1190" s="948"/>
      <c r="J1190" s="1152">
        <f>+D1190+F1190+H1190</f>
        <v>0</v>
      </c>
      <c r="K1190" s="1152">
        <f>+E1190+G1190+I1190</f>
        <v>0</v>
      </c>
    </row>
    <row r="1191" spans="1:11" hidden="1" x14ac:dyDescent="0.3">
      <c r="A1191" s="960">
        <v>11.19</v>
      </c>
      <c r="B1191" s="944"/>
      <c r="C1191" s="945" t="s">
        <v>3702</v>
      </c>
      <c r="D1191" s="946">
        <f t="shared" ref="D1191:K1191" si="352">D1192</f>
        <v>0</v>
      </c>
      <c r="E1191" s="946">
        <f t="shared" si="352"/>
        <v>0</v>
      </c>
      <c r="F1191" s="946">
        <f t="shared" si="352"/>
        <v>0</v>
      </c>
      <c r="G1191" s="946">
        <f t="shared" si="352"/>
        <v>0</v>
      </c>
      <c r="H1191" s="946">
        <f t="shared" si="352"/>
        <v>0</v>
      </c>
      <c r="I1191" s="946">
        <f t="shared" si="352"/>
        <v>0</v>
      </c>
      <c r="J1191" s="1151">
        <f t="shared" si="352"/>
        <v>0</v>
      </c>
      <c r="K1191" s="1151">
        <f t="shared" si="352"/>
        <v>0</v>
      </c>
    </row>
    <row r="1192" spans="1:11" ht="30" hidden="1" x14ac:dyDescent="0.3">
      <c r="A1192" s="1017" t="s">
        <v>2807</v>
      </c>
      <c r="B1192" s="1018"/>
      <c r="C1192" s="1019" t="s">
        <v>1588</v>
      </c>
      <c r="D1192" s="946">
        <f>VLOOKUP(A1192,'NRHM-RCH Flexible Pool, NDCPs'!A48:Q1794,16,0)</f>
        <v>0</v>
      </c>
      <c r="E1192" s="946">
        <f>VLOOKUP(A1192,'NRHM-RCH Flexible Pool, NDCPs'!A48:Q1794,17,0)</f>
        <v>0</v>
      </c>
      <c r="F1192" s="948"/>
      <c r="G1192" s="948"/>
      <c r="H1192" s="948"/>
      <c r="I1192" s="948"/>
      <c r="J1192" s="1152">
        <f>+D1192+F1192+H1192</f>
        <v>0</v>
      </c>
      <c r="K1192" s="1152">
        <f>+E1192+G1192+I1192</f>
        <v>0</v>
      </c>
    </row>
    <row r="1193" spans="1:11" hidden="1" x14ac:dyDescent="0.3">
      <c r="A1193" s="1020" t="s">
        <v>3704</v>
      </c>
      <c r="B1193" s="944"/>
      <c r="C1193" s="945" t="s">
        <v>3705</v>
      </c>
      <c r="D1193" s="946">
        <f t="shared" ref="D1193:K1193" si="353">D1194</f>
        <v>0</v>
      </c>
      <c r="E1193" s="946">
        <f t="shared" si="353"/>
        <v>0</v>
      </c>
      <c r="F1193" s="946">
        <f t="shared" si="353"/>
        <v>0</v>
      </c>
      <c r="G1193" s="946">
        <f t="shared" si="353"/>
        <v>0</v>
      </c>
      <c r="H1193" s="946">
        <f t="shared" si="353"/>
        <v>0</v>
      </c>
      <c r="I1193" s="946">
        <f t="shared" si="353"/>
        <v>0</v>
      </c>
      <c r="J1193" s="1151">
        <f t="shared" si="353"/>
        <v>0</v>
      </c>
      <c r="K1193" s="1151">
        <f t="shared" si="353"/>
        <v>0</v>
      </c>
    </row>
    <row r="1194" spans="1:11" hidden="1" x14ac:dyDescent="0.3">
      <c r="A1194" s="1017" t="s">
        <v>1845</v>
      </c>
      <c r="B1194" s="944"/>
      <c r="C1194" s="945" t="s">
        <v>4812</v>
      </c>
      <c r="D1194" s="946">
        <f>VLOOKUP(A1194,'NRHM-RCH Flexible Pool, NDCPs'!A50:Q1796,16,0)</f>
        <v>0</v>
      </c>
      <c r="E1194" s="946">
        <f>VLOOKUP(A1194,'NRHM-RCH Flexible Pool, NDCPs'!A50:Q1796,17,0)</f>
        <v>0</v>
      </c>
      <c r="F1194" s="948"/>
      <c r="G1194" s="948"/>
      <c r="H1194" s="948"/>
      <c r="I1194" s="948"/>
      <c r="J1194" s="1152">
        <f>+D1194+F1194+H1194</f>
        <v>0</v>
      </c>
      <c r="K1194" s="1152">
        <f>+E1194+G1194+I1194</f>
        <v>0</v>
      </c>
    </row>
    <row r="1195" spans="1:11" hidden="1" x14ac:dyDescent="0.3">
      <c r="A1195" s="960">
        <v>11.21</v>
      </c>
      <c r="B1195" s="944"/>
      <c r="C1195" s="945" t="s">
        <v>3706</v>
      </c>
      <c r="D1195" s="946">
        <f t="shared" ref="D1195:K1195" si="354">D1196</f>
        <v>0</v>
      </c>
      <c r="E1195" s="946">
        <f t="shared" si="354"/>
        <v>0</v>
      </c>
      <c r="F1195" s="946">
        <f t="shared" si="354"/>
        <v>0</v>
      </c>
      <c r="G1195" s="946">
        <f t="shared" si="354"/>
        <v>0</v>
      </c>
      <c r="H1195" s="946">
        <f t="shared" si="354"/>
        <v>0</v>
      </c>
      <c r="I1195" s="946">
        <f t="shared" si="354"/>
        <v>0</v>
      </c>
      <c r="J1195" s="1151">
        <f t="shared" si="354"/>
        <v>0</v>
      </c>
      <c r="K1195" s="1151">
        <f t="shared" si="354"/>
        <v>0</v>
      </c>
    </row>
    <row r="1196" spans="1:11" hidden="1" x14ac:dyDescent="0.3">
      <c r="A1196" s="1017" t="s">
        <v>1846</v>
      </c>
      <c r="B1196" s="944"/>
      <c r="C1196" s="945" t="s">
        <v>4814</v>
      </c>
      <c r="D1196" s="946">
        <f>VLOOKUP(A1196,'NRHM-RCH Flexible Pool, NDCPs'!A52:Q1798,16,0)</f>
        <v>0</v>
      </c>
      <c r="E1196" s="946">
        <f>VLOOKUP(A1196,'NRHM-RCH Flexible Pool, NDCPs'!A52:Q1798,17,0)</f>
        <v>0</v>
      </c>
      <c r="F1196" s="948"/>
      <c r="G1196" s="948"/>
      <c r="H1196" s="948"/>
      <c r="I1196" s="948"/>
      <c r="J1196" s="1152">
        <f>+D1196+F1196+H1196</f>
        <v>0</v>
      </c>
      <c r="K1196" s="1152">
        <f>+E1196+G1196+I1196</f>
        <v>0</v>
      </c>
    </row>
    <row r="1197" spans="1:11" hidden="1" x14ac:dyDescent="0.3">
      <c r="A1197" s="960">
        <v>11.22</v>
      </c>
      <c r="B1197" s="944"/>
      <c r="C1197" s="945" t="s">
        <v>3707</v>
      </c>
      <c r="D1197" s="946">
        <f t="shared" ref="D1197:K1197" si="355">D1198+D1199</f>
        <v>0</v>
      </c>
      <c r="E1197" s="946">
        <f t="shared" si="355"/>
        <v>0</v>
      </c>
      <c r="F1197" s="946">
        <f t="shared" si="355"/>
        <v>0</v>
      </c>
      <c r="G1197" s="946">
        <f t="shared" si="355"/>
        <v>0</v>
      </c>
      <c r="H1197" s="946">
        <f t="shared" si="355"/>
        <v>0</v>
      </c>
      <c r="I1197" s="946">
        <f t="shared" si="355"/>
        <v>0</v>
      </c>
      <c r="J1197" s="1151">
        <f t="shared" si="355"/>
        <v>0</v>
      </c>
      <c r="K1197" s="1151">
        <f t="shared" si="355"/>
        <v>0</v>
      </c>
    </row>
    <row r="1198" spans="1:11" hidden="1" x14ac:dyDescent="0.3">
      <c r="A1198" s="1017" t="s">
        <v>2811</v>
      </c>
      <c r="B1198" s="1018"/>
      <c r="C1198" s="1019" t="s">
        <v>3708</v>
      </c>
      <c r="D1198" s="946"/>
      <c r="E1198" s="946"/>
      <c r="F1198" s="948">
        <f>VLOOKUP(A1198,NCDs!A12:Q230,16,0)</f>
        <v>0</v>
      </c>
      <c r="G1198" s="948">
        <f>VLOOKUP(A1198,NCDs!A12:Q230,17,0)</f>
        <v>0</v>
      </c>
      <c r="H1198" s="948"/>
      <c r="I1198" s="948"/>
      <c r="J1198" s="1152">
        <f>+D1198+F1198+H1198</f>
        <v>0</v>
      </c>
      <c r="K1198" s="1152">
        <f>+E1198+G1198+I1198</f>
        <v>0</v>
      </c>
    </row>
    <row r="1199" spans="1:11" hidden="1" x14ac:dyDescent="0.3">
      <c r="A1199" s="1017" t="s">
        <v>2812</v>
      </c>
      <c r="B1199" s="1018"/>
      <c r="C1199" s="1019" t="s">
        <v>3709</v>
      </c>
      <c r="D1199" s="946"/>
      <c r="E1199" s="946"/>
      <c r="F1199" s="948">
        <f>VLOOKUP(A1199,NCDs!A13:Q231,16,0)</f>
        <v>0</v>
      </c>
      <c r="G1199" s="948">
        <f>VLOOKUP(A1199,NCDs!A13:Q231,17,0)</f>
        <v>0</v>
      </c>
      <c r="H1199" s="948"/>
      <c r="I1199" s="948"/>
      <c r="J1199" s="1152">
        <f>+D1199+F1199+H1199</f>
        <v>0</v>
      </c>
      <c r="K1199" s="1152">
        <f>+E1199+G1199+I1199</f>
        <v>0</v>
      </c>
    </row>
    <row r="1200" spans="1:11" hidden="1" x14ac:dyDescent="0.3">
      <c r="A1200" s="1016">
        <v>11.24</v>
      </c>
      <c r="B1200" s="944"/>
      <c r="C1200" s="945" t="s">
        <v>3710</v>
      </c>
      <c r="D1200" s="946">
        <f t="shared" ref="D1200:K1200" si="356">D1201+D1202</f>
        <v>0</v>
      </c>
      <c r="E1200" s="946">
        <f t="shared" si="356"/>
        <v>0</v>
      </c>
      <c r="F1200" s="946">
        <f t="shared" si="356"/>
        <v>0</v>
      </c>
      <c r="G1200" s="946">
        <f t="shared" si="356"/>
        <v>0</v>
      </c>
      <c r="H1200" s="946">
        <f t="shared" si="356"/>
        <v>0</v>
      </c>
      <c r="I1200" s="946">
        <f t="shared" si="356"/>
        <v>0</v>
      </c>
      <c r="J1200" s="1151">
        <f t="shared" si="356"/>
        <v>0</v>
      </c>
      <c r="K1200" s="1151">
        <f t="shared" si="356"/>
        <v>0</v>
      </c>
    </row>
    <row r="1201" spans="1:11" ht="30" hidden="1" x14ac:dyDescent="0.3">
      <c r="A1201" s="1016" t="s">
        <v>2814</v>
      </c>
      <c r="B1201" s="972" t="s">
        <v>3141</v>
      </c>
      <c r="C1201" s="945" t="s">
        <v>5213</v>
      </c>
      <c r="D1201" s="946">
        <f>VLOOKUP(A1201,'NRHM-RCH Flexible Pool, NDCPs'!A57:Q1803,16,0)</f>
        <v>0</v>
      </c>
      <c r="E1201" s="946">
        <f>VLOOKUP(A1201,'NRHM-RCH Flexible Pool, NDCPs'!A57:Q1803,17,0)</f>
        <v>0</v>
      </c>
      <c r="F1201" s="948"/>
      <c r="G1201" s="948"/>
      <c r="H1201" s="946">
        <f>VLOOKUP(B1201,NUHM!A80:P333,15,0)</f>
        <v>0</v>
      </c>
      <c r="I1201" s="946">
        <f>VLOOKUP(B1201,NUHM!A80:P333,16,0)</f>
        <v>0</v>
      </c>
      <c r="J1201" s="1152">
        <f>+D1201+F1201+H1201</f>
        <v>0</v>
      </c>
      <c r="K1201" s="1152">
        <f>+E1201+G1201+I1201</f>
        <v>0</v>
      </c>
    </row>
    <row r="1202" spans="1:11" hidden="1" x14ac:dyDescent="0.3">
      <c r="A1202" s="960" t="s">
        <v>2821</v>
      </c>
      <c r="B1202" s="947" t="s">
        <v>3140</v>
      </c>
      <c r="C1202" s="945" t="s">
        <v>5097</v>
      </c>
      <c r="D1202" s="946">
        <f>SUM(D1203:D1208)</f>
        <v>0</v>
      </c>
      <c r="E1202" s="946">
        <f>SUM(E1203:E1208)</f>
        <v>0</v>
      </c>
      <c r="F1202" s="946">
        <f>SUM(F1203:F1208)</f>
        <v>0</v>
      </c>
      <c r="G1202" s="946">
        <f>SUM(G1203:G1208)</f>
        <v>0</v>
      </c>
      <c r="H1202" s="946">
        <f>VLOOKUP(B1202,NUHM!A81:P334,15,0)</f>
        <v>0</v>
      </c>
      <c r="I1202" s="946">
        <f>VLOOKUP(B1202,NUHM!A81:P334,16,0)</f>
        <v>0</v>
      </c>
      <c r="J1202" s="1151">
        <f>SUM(J1203:J1208)</f>
        <v>0</v>
      </c>
      <c r="K1202" s="1151">
        <f>SUM(K1203:K1208)</f>
        <v>0</v>
      </c>
    </row>
    <row r="1203" spans="1:11" ht="30" hidden="1" x14ac:dyDescent="0.3">
      <c r="A1203" s="1017" t="s">
        <v>4822</v>
      </c>
      <c r="B1203" s="944"/>
      <c r="C1203" s="945" t="s">
        <v>4823</v>
      </c>
      <c r="D1203" s="946">
        <f>VLOOKUP(A1203,'NRHM-RCH Flexible Pool, NDCPs'!A1072:Q2781,16,0)</f>
        <v>0</v>
      </c>
      <c r="E1203" s="946">
        <f>VLOOKUP(A1203,'NRHM-RCH Flexible Pool, NDCPs'!A1072:Q2781,17,0)</f>
        <v>0</v>
      </c>
      <c r="F1203" s="948"/>
      <c r="G1203" s="948"/>
      <c r="H1203" s="948"/>
      <c r="I1203" s="948"/>
      <c r="J1203" s="1152">
        <f t="shared" ref="J1203:K1208" si="357">+D1203+F1203+H1203</f>
        <v>0</v>
      </c>
      <c r="K1203" s="1152">
        <f t="shared" si="357"/>
        <v>0</v>
      </c>
    </row>
    <row r="1204" spans="1:11" hidden="1" x14ac:dyDescent="0.3">
      <c r="A1204" s="1017" t="s">
        <v>4825</v>
      </c>
      <c r="B1204" s="944"/>
      <c r="C1204" s="945" t="s">
        <v>4824</v>
      </c>
      <c r="D1204" s="946">
        <f>VLOOKUP(A1204,'NRHM-RCH Flexible Pool, NDCPs'!A1073:Q2782,16,0)</f>
        <v>0</v>
      </c>
      <c r="E1204" s="946">
        <f>VLOOKUP(A1204,'NRHM-RCH Flexible Pool, NDCPs'!A1073:Q2782,17,0)</f>
        <v>0</v>
      </c>
      <c r="F1204" s="948"/>
      <c r="G1204" s="948"/>
      <c r="H1204" s="948"/>
      <c r="I1204" s="948"/>
      <c r="J1204" s="1152">
        <f t="shared" si="357"/>
        <v>0</v>
      </c>
      <c r="K1204" s="1152">
        <f t="shared" si="357"/>
        <v>0</v>
      </c>
    </row>
    <row r="1205" spans="1:11" hidden="1" x14ac:dyDescent="0.3">
      <c r="A1205" s="1017" t="s">
        <v>4827</v>
      </c>
      <c r="B1205" s="944"/>
      <c r="C1205" s="945" t="s">
        <v>4826</v>
      </c>
      <c r="D1205" s="946">
        <f>VLOOKUP(A1205,'NRHM-RCH Flexible Pool, NDCPs'!A1074:Q2783,16,0)</f>
        <v>0</v>
      </c>
      <c r="E1205" s="946">
        <f>VLOOKUP(A1205,'NRHM-RCH Flexible Pool, NDCPs'!A1074:Q2783,17,0)</f>
        <v>0</v>
      </c>
      <c r="F1205" s="948"/>
      <c r="G1205" s="948"/>
      <c r="H1205" s="948"/>
      <c r="I1205" s="948"/>
      <c r="J1205" s="1152">
        <f t="shared" si="357"/>
        <v>0</v>
      </c>
      <c r="K1205" s="1152">
        <f t="shared" si="357"/>
        <v>0</v>
      </c>
    </row>
    <row r="1206" spans="1:11" ht="48" hidden="1" customHeight="1" x14ac:dyDescent="0.3">
      <c r="A1206" s="1017" t="s">
        <v>4831</v>
      </c>
      <c r="B1206" s="944"/>
      <c r="C1206" s="945" t="s">
        <v>4830</v>
      </c>
      <c r="D1206" s="946">
        <f>VLOOKUP(A1206,'NRHM-RCH Flexible Pool, NDCPs'!A62:Q1808,16,0)</f>
        <v>0</v>
      </c>
      <c r="E1206" s="946">
        <f>VLOOKUP(A1206,'NRHM-RCH Flexible Pool, NDCPs'!A62:Q1808,17,0)</f>
        <v>0</v>
      </c>
      <c r="F1206" s="948"/>
      <c r="G1206" s="948"/>
      <c r="H1206" s="948"/>
      <c r="I1206" s="948"/>
      <c r="J1206" s="1152">
        <f t="shared" si="357"/>
        <v>0</v>
      </c>
      <c r="K1206" s="1152">
        <f t="shared" si="357"/>
        <v>0</v>
      </c>
    </row>
    <row r="1207" spans="1:11" ht="30" hidden="1" x14ac:dyDescent="0.3">
      <c r="A1207" s="1017" t="s">
        <v>4833</v>
      </c>
      <c r="B1207" s="944"/>
      <c r="C1207" s="945" t="s">
        <v>4832</v>
      </c>
      <c r="D1207" s="946">
        <f>VLOOKUP(A1207,'NRHM-RCH Flexible Pool, NDCPs'!A63:Q1809,16,0)</f>
        <v>0</v>
      </c>
      <c r="E1207" s="946">
        <f>VLOOKUP(A1207,'NRHM-RCH Flexible Pool, NDCPs'!A63:Q1809,17,0)</f>
        <v>0</v>
      </c>
      <c r="F1207" s="948"/>
      <c r="G1207" s="948"/>
      <c r="H1207" s="948"/>
      <c r="I1207" s="948"/>
      <c r="J1207" s="1152">
        <f t="shared" si="357"/>
        <v>0</v>
      </c>
      <c r="K1207" s="1152">
        <f t="shared" si="357"/>
        <v>0</v>
      </c>
    </row>
    <row r="1208" spans="1:11" hidden="1" x14ac:dyDescent="0.3">
      <c r="A1208" s="1017" t="s">
        <v>4836</v>
      </c>
      <c r="B1208" s="972" t="s">
        <v>3817</v>
      </c>
      <c r="C1208" s="1022" t="s">
        <v>2330</v>
      </c>
      <c r="D1208" s="946">
        <f>VLOOKUP(A1208,'NRHM-RCH Flexible Pool, NDCPs'!A64:Q1810,16,0)</f>
        <v>0</v>
      </c>
      <c r="E1208" s="946">
        <f>VLOOKUP(A1208,'NRHM-RCH Flexible Pool, NDCPs'!A64:Q1810,17,0)</f>
        <v>0</v>
      </c>
      <c r="F1208" s="948"/>
      <c r="G1208" s="948"/>
      <c r="H1208" s="946">
        <f>VLOOKUP(B1208,NUHM!A87:P340,15,0)</f>
        <v>0</v>
      </c>
      <c r="I1208" s="946">
        <f>VLOOKUP(B1208,NUHM!A87:P340,16,0)</f>
        <v>0</v>
      </c>
      <c r="J1208" s="1152">
        <f t="shared" si="357"/>
        <v>0</v>
      </c>
      <c r="K1208" s="1152">
        <f t="shared" si="357"/>
        <v>0</v>
      </c>
    </row>
    <row r="1209" spans="1:11" s="959" customFormat="1" ht="12.75" x14ac:dyDescent="0.2">
      <c r="A1209" s="1078">
        <v>12</v>
      </c>
      <c r="B1209" s="1075"/>
      <c r="C1209" s="1079" t="s">
        <v>314</v>
      </c>
      <c r="D1209" s="941">
        <f t="shared" ref="D1209:K1209" si="358">D1210+D1216+D1230+D1236+D1243+D1250+D1253+D1259+D1262+D1267+D1270+D1275+D1277+D1280+D1283+D1288+D1290+D1296</f>
        <v>0</v>
      </c>
      <c r="E1209" s="941">
        <f t="shared" si="358"/>
        <v>0</v>
      </c>
      <c r="F1209" s="941">
        <f t="shared" si="358"/>
        <v>0</v>
      </c>
      <c r="G1209" s="941">
        <f t="shared" si="358"/>
        <v>0</v>
      </c>
      <c r="H1209" s="941">
        <f t="shared" si="358"/>
        <v>0</v>
      </c>
      <c r="I1209" s="941">
        <f t="shared" si="358"/>
        <v>0</v>
      </c>
      <c r="J1209" s="941">
        <f t="shared" si="358"/>
        <v>0</v>
      </c>
      <c r="K1209" s="941">
        <f t="shared" si="358"/>
        <v>0</v>
      </c>
    </row>
    <row r="1210" spans="1:11" hidden="1" x14ac:dyDescent="0.3">
      <c r="A1210" s="960">
        <v>12.1</v>
      </c>
      <c r="B1210" s="947" t="s">
        <v>3142</v>
      </c>
      <c r="C1210" s="945" t="s">
        <v>3713</v>
      </c>
      <c r="D1210" s="946">
        <f>SUM(D1211:D1215)</f>
        <v>0</v>
      </c>
      <c r="E1210" s="946">
        <f>SUM(E1211:E1215)</f>
        <v>0</v>
      </c>
      <c r="F1210" s="946">
        <f>SUM(F1211:F1215)</f>
        <v>0</v>
      </c>
      <c r="G1210" s="946">
        <f>SUM(G1211:G1215)</f>
        <v>0</v>
      </c>
      <c r="H1210" s="946">
        <f>VLOOKUP(B1210,NUHM!A89:P342,15,0)</f>
        <v>0</v>
      </c>
      <c r="I1210" s="946">
        <f>VLOOKUP(B1210,NUHM!A89:P342,16,0)</f>
        <v>0</v>
      </c>
      <c r="J1210" s="1151">
        <f>SUM(J1211:J1215)</f>
        <v>0</v>
      </c>
      <c r="K1210" s="1151">
        <f>SUM(K1211:K1215)</f>
        <v>0</v>
      </c>
    </row>
    <row r="1211" spans="1:11" hidden="1" x14ac:dyDescent="0.3">
      <c r="A1211" s="1023" t="s">
        <v>1860</v>
      </c>
      <c r="B1211" s="963"/>
      <c r="C1211" s="945" t="s">
        <v>3714</v>
      </c>
      <c r="D1211" s="946">
        <f>VLOOKUP(A1211,'NRHM-RCH Flexible Pool, NDCPs'!A67:Q1813,16,0)</f>
        <v>0</v>
      </c>
      <c r="E1211" s="946">
        <f>VLOOKUP(A1211,'NRHM-RCH Flexible Pool, NDCPs'!A67:Q1813,17,0)</f>
        <v>0</v>
      </c>
      <c r="F1211" s="948"/>
      <c r="G1211" s="948"/>
      <c r="H1211" s="948"/>
      <c r="I1211" s="948"/>
      <c r="J1211" s="1152">
        <f t="shared" ref="J1211:K1215" si="359">+D1211+F1211+H1211</f>
        <v>0</v>
      </c>
      <c r="K1211" s="1152">
        <f t="shared" si="359"/>
        <v>0</v>
      </c>
    </row>
    <row r="1212" spans="1:11" ht="30" hidden="1" x14ac:dyDescent="0.3">
      <c r="A1212" s="1023" t="s">
        <v>1847</v>
      </c>
      <c r="B1212" s="963"/>
      <c r="C1212" s="945" t="s">
        <v>1407</v>
      </c>
      <c r="D1212" s="946">
        <f>VLOOKUP(A1212,'NRHM-RCH Flexible Pool, NDCPs'!A68:Q1814,16,0)</f>
        <v>0</v>
      </c>
      <c r="E1212" s="946">
        <f>VLOOKUP(A1212,'NRHM-RCH Flexible Pool, NDCPs'!A68:Q1814,17,0)</f>
        <v>0</v>
      </c>
      <c r="F1212" s="948"/>
      <c r="G1212" s="948"/>
      <c r="H1212" s="948"/>
      <c r="I1212" s="948"/>
      <c r="J1212" s="1152">
        <f t="shared" si="359"/>
        <v>0</v>
      </c>
      <c r="K1212" s="1152">
        <f t="shared" si="359"/>
        <v>0</v>
      </c>
    </row>
    <row r="1213" spans="1:11" ht="30" hidden="1" x14ac:dyDescent="0.3">
      <c r="A1213" s="1023" t="s">
        <v>1861</v>
      </c>
      <c r="B1213" s="963"/>
      <c r="C1213" s="945" t="s">
        <v>5214</v>
      </c>
      <c r="D1213" s="946">
        <f>VLOOKUP(A1213,'NRHM-RCH Flexible Pool, NDCPs'!A69:Q1815,16,0)</f>
        <v>0</v>
      </c>
      <c r="E1213" s="946">
        <f>VLOOKUP(A1213,'NRHM-RCH Flexible Pool, NDCPs'!A69:Q1815,17,0)</f>
        <v>0</v>
      </c>
      <c r="F1213" s="948"/>
      <c r="G1213" s="948"/>
      <c r="H1213" s="948"/>
      <c r="I1213" s="948"/>
      <c r="J1213" s="1152">
        <f t="shared" si="359"/>
        <v>0</v>
      </c>
      <c r="K1213" s="1152">
        <f t="shared" si="359"/>
        <v>0</v>
      </c>
    </row>
    <row r="1214" spans="1:11" hidden="1" x14ac:dyDescent="0.3">
      <c r="A1214" s="1023" t="s">
        <v>2823</v>
      </c>
      <c r="B1214" s="963"/>
      <c r="C1214" s="945" t="s">
        <v>2824</v>
      </c>
      <c r="D1214" s="946">
        <f>VLOOKUP(A1214,'NRHM-RCH Flexible Pool, NDCPs'!A70:Q1816,16,0)</f>
        <v>0</v>
      </c>
      <c r="E1214" s="946">
        <f>VLOOKUP(A1214,'NRHM-RCH Flexible Pool, NDCPs'!A70:Q1816,17,0)</f>
        <v>0</v>
      </c>
      <c r="F1214" s="948"/>
      <c r="G1214" s="948"/>
      <c r="H1214" s="948"/>
      <c r="I1214" s="948"/>
      <c r="J1214" s="1152">
        <f t="shared" si="359"/>
        <v>0</v>
      </c>
      <c r="K1214" s="1152">
        <f t="shared" si="359"/>
        <v>0</v>
      </c>
    </row>
    <row r="1215" spans="1:11" hidden="1" x14ac:dyDescent="0.3">
      <c r="A1215" s="1023" t="s">
        <v>3316</v>
      </c>
      <c r="B1215" s="963"/>
      <c r="C1215" s="945" t="s">
        <v>2330</v>
      </c>
      <c r="D1215" s="946">
        <f>VLOOKUP(A1215,'NRHM-RCH Flexible Pool, NDCPs'!A71:Q1817,16,0)</f>
        <v>0</v>
      </c>
      <c r="E1215" s="946">
        <f>VLOOKUP(A1215,'NRHM-RCH Flexible Pool, NDCPs'!A71:Q1817,17,0)</f>
        <v>0</v>
      </c>
      <c r="F1215" s="948"/>
      <c r="G1215" s="948"/>
      <c r="H1215" s="948"/>
      <c r="I1215" s="948"/>
      <c r="J1215" s="1152">
        <f t="shared" si="359"/>
        <v>0</v>
      </c>
      <c r="K1215" s="1152">
        <f t="shared" si="359"/>
        <v>0</v>
      </c>
    </row>
    <row r="1216" spans="1:11" hidden="1" x14ac:dyDescent="0.3">
      <c r="A1216" s="960">
        <v>12.2</v>
      </c>
      <c r="B1216" s="963"/>
      <c r="C1216" s="945" t="s">
        <v>3715</v>
      </c>
      <c r="D1216" s="946">
        <f t="shared" ref="D1216:K1216" si="360">SUM(D1217:D1229)</f>
        <v>0</v>
      </c>
      <c r="E1216" s="946">
        <f t="shared" si="360"/>
        <v>0</v>
      </c>
      <c r="F1216" s="946">
        <f t="shared" si="360"/>
        <v>0</v>
      </c>
      <c r="G1216" s="946">
        <f t="shared" si="360"/>
        <v>0</v>
      </c>
      <c r="H1216" s="946">
        <f t="shared" si="360"/>
        <v>0</v>
      </c>
      <c r="I1216" s="946">
        <f t="shared" si="360"/>
        <v>0</v>
      </c>
      <c r="J1216" s="1151">
        <f t="shared" si="360"/>
        <v>0</v>
      </c>
      <c r="K1216" s="1151">
        <f t="shared" si="360"/>
        <v>0</v>
      </c>
    </row>
    <row r="1217" spans="1:11" ht="30" hidden="1" x14ac:dyDescent="0.3">
      <c r="A1217" s="1023" t="s">
        <v>2825</v>
      </c>
      <c r="B1217" s="963"/>
      <c r="C1217" s="945" t="s">
        <v>3910</v>
      </c>
      <c r="D1217" s="946">
        <f>VLOOKUP(A1217,'NRHM-RCH Flexible Pool, NDCPs'!A11:Q1724,16,0)</f>
        <v>0</v>
      </c>
      <c r="E1217" s="946">
        <f>VLOOKUP(A1217,'NRHM-RCH Flexible Pool, NDCPs'!A11:Q1724,17,0)</f>
        <v>0</v>
      </c>
      <c r="F1217" s="948"/>
      <c r="G1217" s="948"/>
      <c r="H1217" s="948"/>
      <c r="I1217" s="948"/>
      <c r="J1217" s="1152">
        <f t="shared" ref="J1217:J1229" si="361">+D1217+F1217+H1217</f>
        <v>0</v>
      </c>
      <c r="K1217" s="1152">
        <f t="shared" ref="K1217:K1229" si="362">+E1217+G1217+I1217</f>
        <v>0</v>
      </c>
    </row>
    <row r="1218" spans="1:11" ht="30" hidden="1" x14ac:dyDescent="0.3">
      <c r="A1218" s="1023" t="s">
        <v>4445</v>
      </c>
      <c r="B1218" s="963"/>
      <c r="C1218" s="949" t="s">
        <v>4446</v>
      </c>
      <c r="D1218" s="946">
        <f>VLOOKUP(A1218,'NRHM-RCH Flexible Pool, NDCPs'!A12:Q1725,16,0)</f>
        <v>0</v>
      </c>
      <c r="E1218" s="946">
        <f>VLOOKUP(A1218,'NRHM-RCH Flexible Pool, NDCPs'!A12:Q1725,17,0)</f>
        <v>0</v>
      </c>
      <c r="F1218" s="948"/>
      <c r="G1218" s="948"/>
      <c r="H1218" s="948"/>
      <c r="I1218" s="948"/>
      <c r="J1218" s="1152">
        <f t="shared" si="361"/>
        <v>0</v>
      </c>
      <c r="K1218" s="1152">
        <f t="shared" si="362"/>
        <v>0</v>
      </c>
    </row>
    <row r="1219" spans="1:11" ht="60" hidden="1" x14ac:dyDescent="0.3">
      <c r="A1219" s="1023" t="s">
        <v>2826</v>
      </c>
      <c r="B1219" s="963"/>
      <c r="C1219" s="949" t="s">
        <v>3911</v>
      </c>
      <c r="D1219" s="946">
        <f>VLOOKUP(A1219,'NRHM-RCH Flexible Pool, NDCPs'!A13:Q1726,16,0)</f>
        <v>0</v>
      </c>
      <c r="E1219" s="946">
        <f>VLOOKUP(A1219,'NRHM-RCH Flexible Pool, NDCPs'!A13:Q1726,17,0)</f>
        <v>0</v>
      </c>
      <c r="F1219" s="948"/>
      <c r="G1219" s="948"/>
      <c r="H1219" s="948"/>
      <c r="I1219" s="948"/>
      <c r="J1219" s="1152">
        <f t="shared" si="361"/>
        <v>0</v>
      </c>
      <c r="K1219" s="1152">
        <f t="shared" si="362"/>
        <v>0</v>
      </c>
    </row>
    <row r="1220" spans="1:11" hidden="1" x14ac:dyDescent="0.3">
      <c r="A1220" s="1023" t="s">
        <v>2827</v>
      </c>
      <c r="B1220" s="963"/>
      <c r="C1220" s="945" t="s">
        <v>2828</v>
      </c>
      <c r="D1220" s="946">
        <f>VLOOKUP(A1220,'NRHM-RCH Flexible Pool, NDCPs'!A14:Q1727,16,0)</f>
        <v>0</v>
      </c>
      <c r="E1220" s="946">
        <f>VLOOKUP(A1220,'NRHM-RCH Flexible Pool, NDCPs'!A14:Q1727,17,0)</f>
        <v>0</v>
      </c>
      <c r="F1220" s="948"/>
      <c r="G1220" s="948"/>
      <c r="H1220" s="948"/>
      <c r="I1220" s="948"/>
      <c r="J1220" s="1152">
        <f t="shared" si="361"/>
        <v>0</v>
      </c>
      <c r="K1220" s="1152">
        <f t="shared" si="362"/>
        <v>0</v>
      </c>
    </row>
    <row r="1221" spans="1:11" ht="45" hidden="1" x14ac:dyDescent="0.3">
      <c r="A1221" s="1023" t="s">
        <v>1850</v>
      </c>
      <c r="B1221" s="963"/>
      <c r="C1221" s="951" t="s">
        <v>1269</v>
      </c>
      <c r="D1221" s="946">
        <f>VLOOKUP(A1221,'NRHM-RCH Flexible Pool, NDCPs'!A77:Q1823,16,0)</f>
        <v>0</v>
      </c>
      <c r="E1221" s="946">
        <f>VLOOKUP(A1221,'NRHM-RCH Flexible Pool, NDCPs'!A77:Q1823,17,0)</f>
        <v>0</v>
      </c>
      <c r="F1221" s="948"/>
      <c r="G1221" s="948"/>
      <c r="H1221" s="948"/>
      <c r="I1221" s="948"/>
      <c r="J1221" s="1152">
        <f t="shared" si="361"/>
        <v>0</v>
      </c>
      <c r="K1221" s="1152">
        <f t="shared" si="362"/>
        <v>0</v>
      </c>
    </row>
    <row r="1222" spans="1:11" ht="30" hidden="1" x14ac:dyDescent="0.3">
      <c r="A1222" s="1023" t="s">
        <v>1856</v>
      </c>
      <c r="B1222" s="963"/>
      <c r="C1222" s="951" t="s">
        <v>1273</v>
      </c>
      <c r="D1222" s="946">
        <f>VLOOKUP(A1222,'NRHM-RCH Flexible Pool, NDCPs'!A78:Q1824,16,0)</f>
        <v>0</v>
      </c>
      <c r="E1222" s="946">
        <f>VLOOKUP(A1222,'NRHM-RCH Flexible Pool, NDCPs'!A78:Q1824,17,0)</f>
        <v>0</v>
      </c>
      <c r="F1222" s="948"/>
      <c r="G1222" s="948"/>
      <c r="H1222" s="948"/>
      <c r="I1222" s="948"/>
      <c r="J1222" s="1152">
        <f t="shared" si="361"/>
        <v>0</v>
      </c>
      <c r="K1222" s="1152">
        <f t="shared" si="362"/>
        <v>0</v>
      </c>
    </row>
    <row r="1223" spans="1:11" ht="30" hidden="1" x14ac:dyDescent="0.3">
      <c r="A1223" s="1023" t="s">
        <v>1857</v>
      </c>
      <c r="B1223" s="963"/>
      <c r="C1223" s="951" t="s">
        <v>1275</v>
      </c>
      <c r="D1223" s="946">
        <f>VLOOKUP(A1223,'NRHM-RCH Flexible Pool, NDCPs'!A79:Q1825,16,0)</f>
        <v>0</v>
      </c>
      <c r="E1223" s="946">
        <f>VLOOKUP(A1223,'NRHM-RCH Flexible Pool, NDCPs'!A79:Q1825,17,0)</f>
        <v>0</v>
      </c>
      <c r="F1223" s="948"/>
      <c r="G1223" s="948"/>
      <c r="H1223" s="948"/>
      <c r="I1223" s="948"/>
      <c r="J1223" s="1152">
        <f t="shared" si="361"/>
        <v>0</v>
      </c>
      <c r="K1223" s="1152">
        <f t="shared" si="362"/>
        <v>0</v>
      </c>
    </row>
    <row r="1224" spans="1:11" ht="30" hidden="1" x14ac:dyDescent="0.3">
      <c r="A1224" s="1023" t="s">
        <v>1858</v>
      </c>
      <c r="B1224" s="963"/>
      <c r="C1224" s="951" t="s">
        <v>1276</v>
      </c>
      <c r="D1224" s="946">
        <f>VLOOKUP(A1224,'NRHM-RCH Flexible Pool, NDCPs'!A80:Q1826,16,0)</f>
        <v>0</v>
      </c>
      <c r="E1224" s="946">
        <f>VLOOKUP(A1224,'NRHM-RCH Flexible Pool, NDCPs'!A80:Q1826,17,0)</f>
        <v>0</v>
      </c>
      <c r="F1224" s="948"/>
      <c r="G1224" s="948"/>
      <c r="H1224" s="948"/>
      <c r="I1224" s="948"/>
      <c r="J1224" s="1152">
        <f t="shared" si="361"/>
        <v>0</v>
      </c>
      <c r="K1224" s="1152">
        <f t="shared" si="362"/>
        <v>0</v>
      </c>
    </row>
    <row r="1225" spans="1:11" ht="30" hidden="1" x14ac:dyDescent="0.3">
      <c r="A1225" s="1023" t="s">
        <v>2829</v>
      </c>
      <c r="B1225" s="963"/>
      <c r="C1225" s="951" t="s">
        <v>2830</v>
      </c>
      <c r="D1225" s="946">
        <f>VLOOKUP(A1225,'NRHM-RCH Flexible Pool, NDCPs'!A81:Q1827,16,0)</f>
        <v>0</v>
      </c>
      <c r="E1225" s="946">
        <f>VLOOKUP(A1225,'NRHM-RCH Flexible Pool, NDCPs'!A81:Q1827,17,0)</f>
        <v>0</v>
      </c>
      <c r="F1225" s="948"/>
      <c r="G1225" s="948"/>
      <c r="H1225" s="948"/>
      <c r="I1225" s="948"/>
      <c r="J1225" s="1152">
        <f t="shared" si="361"/>
        <v>0</v>
      </c>
      <c r="K1225" s="1152">
        <f t="shared" si="362"/>
        <v>0</v>
      </c>
    </row>
    <row r="1226" spans="1:11" hidden="1" x14ac:dyDescent="0.3">
      <c r="A1226" s="1023" t="s">
        <v>2831</v>
      </c>
      <c r="B1226" s="963"/>
      <c r="C1226" s="951" t="s">
        <v>2832</v>
      </c>
      <c r="D1226" s="946">
        <f>VLOOKUP(A1226,'NRHM-RCH Flexible Pool, NDCPs'!A82:Q1828,16,0)</f>
        <v>0</v>
      </c>
      <c r="E1226" s="946">
        <f>VLOOKUP(A1226,'NRHM-RCH Flexible Pool, NDCPs'!A82:Q1828,17,0)</f>
        <v>0</v>
      </c>
      <c r="F1226" s="948"/>
      <c r="G1226" s="948"/>
      <c r="H1226" s="948"/>
      <c r="I1226" s="948"/>
      <c r="J1226" s="1152">
        <f t="shared" si="361"/>
        <v>0</v>
      </c>
      <c r="K1226" s="1152">
        <f t="shared" si="362"/>
        <v>0</v>
      </c>
    </row>
    <row r="1227" spans="1:11" hidden="1" x14ac:dyDescent="0.3">
      <c r="A1227" s="1023" t="s">
        <v>2833</v>
      </c>
      <c r="B1227" s="963"/>
      <c r="C1227" s="951" t="s">
        <v>2834</v>
      </c>
      <c r="D1227" s="946">
        <f>VLOOKUP(A1227,'NRHM-RCH Flexible Pool, NDCPs'!A83:Q1829,16,0)</f>
        <v>0</v>
      </c>
      <c r="E1227" s="946">
        <f>VLOOKUP(A1227,'NRHM-RCH Flexible Pool, NDCPs'!A83:Q1829,17,0)</f>
        <v>0</v>
      </c>
      <c r="F1227" s="948"/>
      <c r="G1227" s="948"/>
      <c r="H1227" s="948"/>
      <c r="I1227" s="948"/>
      <c r="J1227" s="1152">
        <f t="shared" si="361"/>
        <v>0</v>
      </c>
      <c r="K1227" s="1152">
        <f t="shared" si="362"/>
        <v>0</v>
      </c>
    </row>
    <row r="1228" spans="1:11" hidden="1" x14ac:dyDescent="0.3">
      <c r="A1228" s="1023" t="s">
        <v>3317</v>
      </c>
      <c r="B1228" s="963"/>
      <c r="C1228" s="949" t="s">
        <v>3912</v>
      </c>
      <c r="D1228" s="946">
        <f>VLOOKUP(A1228,'NRHM-RCH Flexible Pool, NDCPs'!A84:Q1830,16,0)</f>
        <v>0</v>
      </c>
      <c r="E1228" s="946">
        <f>VLOOKUP(A1228,'NRHM-RCH Flexible Pool, NDCPs'!A84:Q1830,17,0)</f>
        <v>0</v>
      </c>
      <c r="F1228" s="948"/>
      <c r="G1228" s="948"/>
      <c r="H1228" s="948"/>
      <c r="I1228" s="948"/>
      <c r="J1228" s="1152">
        <f t="shared" si="361"/>
        <v>0</v>
      </c>
      <c r="K1228" s="1152">
        <f t="shared" si="362"/>
        <v>0</v>
      </c>
    </row>
    <row r="1229" spans="1:11" hidden="1" x14ac:dyDescent="0.3">
      <c r="A1229" s="1023" t="s">
        <v>3913</v>
      </c>
      <c r="B1229" s="963"/>
      <c r="C1229" s="951" t="s">
        <v>2330</v>
      </c>
      <c r="D1229" s="946">
        <f>VLOOKUP(A1229,'NRHM-RCH Flexible Pool, NDCPs'!A85:Q1831,16,0)</f>
        <v>0</v>
      </c>
      <c r="E1229" s="946">
        <f>VLOOKUP(A1229,'NRHM-RCH Flexible Pool, NDCPs'!A85:Q1831,17,0)</f>
        <v>0</v>
      </c>
      <c r="F1229" s="948"/>
      <c r="G1229" s="948"/>
      <c r="H1229" s="948"/>
      <c r="I1229" s="948"/>
      <c r="J1229" s="1152">
        <f t="shared" si="361"/>
        <v>0</v>
      </c>
      <c r="K1229" s="1152">
        <f t="shared" si="362"/>
        <v>0</v>
      </c>
    </row>
    <row r="1230" spans="1:11" hidden="1" x14ac:dyDescent="0.3">
      <c r="A1230" s="960">
        <v>12.3</v>
      </c>
      <c r="B1230" s="963"/>
      <c r="C1230" s="945" t="s">
        <v>3716</v>
      </c>
      <c r="D1230" s="946">
        <f t="shared" ref="D1230:K1230" si="363">SUM(D1231:D1235)</f>
        <v>0</v>
      </c>
      <c r="E1230" s="946">
        <f t="shared" si="363"/>
        <v>0</v>
      </c>
      <c r="F1230" s="946">
        <f t="shared" si="363"/>
        <v>0</v>
      </c>
      <c r="G1230" s="946">
        <f t="shared" si="363"/>
        <v>0</v>
      </c>
      <c r="H1230" s="946">
        <f t="shared" si="363"/>
        <v>0</v>
      </c>
      <c r="I1230" s="946">
        <f t="shared" si="363"/>
        <v>0</v>
      </c>
      <c r="J1230" s="1151">
        <f t="shared" si="363"/>
        <v>0</v>
      </c>
      <c r="K1230" s="1151">
        <f t="shared" si="363"/>
        <v>0</v>
      </c>
    </row>
    <row r="1231" spans="1:11" hidden="1" x14ac:dyDescent="0.3">
      <c r="A1231" s="1023" t="s">
        <v>2836</v>
      </c>
      <c r="B1231" s="963"/>
      <c r="C1231" s="945" t="s">
        <v>3717</v>
      </c>
      <c r="D1231" s="946">
        <f>VLOOKUP(A1231,'NRHM-RCH Flexible Pool, NDCPs'!A87:Q1833,16,0)</f>
        <v>0</v>
      </c>
      <c r="E1231" s="946">
        <f>VLOOKUP(A1231,'NRHM-RCH Flexible Pool, NDCPs'!A87:Q1833,17,0)</f>
        <v>0</v>
      </c>
      <c r="F1231" s="948"/>
      <c r="G1231" s="948"/>
      <c r="H1231" s="948"/>
      <c r="I1231" s="948"/>
      <c r="J1231" s="1152">
        <f t="shared" ref="J1231:K1235" si="364">+D1231+F1231+H1231</f>
        <v>0</v>
      </c>
      <c r="K1231" s="1152">
        <f t="shared" si="364"/>
        <v>0</v>
      </c>
    </row>
    <row r="1232" spans="1:11" hidden="1" x14ac:dyDescent="0.3">
      <c r="A1232" s="1023" t="s">
        <v>2838</v>
      </c>
      <c r="B1232" s="963"/>
      <c r="C1232" s="945" t="s">
        <v>2839</v>
      </c>
      <c r="D1232" s="946">
        <f>VLOOKUP(A1232,'NRHM-RCH Flexible Pool, NDCPs'!A88:Q1834,16,0)</f>
        <v>0</v>
      </c>
      <c r="E1232" s="946">
        <f>VLOOKUP(A1232,'NRHM-RCH Flexible Pool, NDCPs'!A88:Q1834,17,0)</f>
        <v>0</v>
      </c>
      <c r="F1232" s="948"/>
      <c r="G1232" s="948"/>
      <c r="H1232" s="948"/>
      <c r="I1232" s="948"/>
      <c r="J1232" s="1152">
        <f t="shared" si="364"/>
        <v>0</v>
      </c>
      <c r="K1232" s="1152">
        <f t="shared" si="364"/>
        <v>0</v>
      </c>
    </row>
    <row r="1233" spans="1:11" hidden="1" x14ac:dyDescent="0.3">
      <c r="A1233" s="1023" t="s">
        <v>2150</v>
      </c>
      <c r="B1233" s="963"/>
      <c r="C1233" s="951" t="s">
        <v>873</v>
      </c>
      <c r="D1233" s="946">
        <f>VLOOKUP(A1233,'NRHM-RCH Flexible Pool, NDCPs'!A89:Q1835,16,0)</f>
        <v>0</v>
      </c>
      <c r="E1233" s="946">
        <f>VLOOKUP(A1233,'NRHM-RCH Flexible Pool, NDCPs'!A89:Q1835,17,0)</f>
        <v>0</v>
      </c>
      <c r="F1233" s="948"/>
      <c r="G1233" s="948"/>
      <c r="H1233" s="948"/>
      <c r="I1233" s="948"/>
      <c r="J1233" s="1152">
        <f t="shared" si="364"/>
        <v>0</v>
      </c>
      <c r="K1233" s="1152">
        <f t="shared" si="364"/>
        <v>0</v>
      </c>
    </row>
    <row r="1234" spans="1:11" ht="30" hidden="1" x14ac:dyDescent="0.3">
      <c r="A1234" s="1023" t="s">
        <v>1849</v>
      </c>
      <c r="B1234" s="1024"/>
      <c r="C1234" s="945" t="s">
        <v>1457</v>
      </c>
      <c r="D1234" s="946">
        <f>VLOOKUP(A1234,'NRHM-RCH Flexible Pool, NDCPs'!A90:Q1836,16,0)</f>
        <v>0</v>
      </c>
      <c r="E1234" s="946">
        <f>VLOOKUP(A1234,'NRHM-RCH Flexible Pool, NDCPs'!A90:Q1836,17,0)</f>
        <v>0</v>
      </c>
      <c r="F1234" s="948"/>
      <c r="G1234" s="948"/>
      <c r="H1234" s="948"/>
      <c r="I1234" s="948"/>
      <c r="J1234" s="1152">
        <f t="shared" si="364"/>
        <v>0</v>
      </c>
      <c r="K1234" s="1152">
        <f t="shared" si="364"/>
        <v>0</v>
      </c>
    </row>
    <row r="1235" spans="1:11" hidden="1" x14ac:dyDescent="0.3">
      <c r="A1235" s="1023" t="s">
        <v>2900</v>
      </c>
      <c r="B1235" s="1024"/>
      <c r="C1235" s="945" t="s">
        <v>2330</v>
      </c>
      <c r="D1235" s="946">
        <f>VLOOKUP(A1235,'NRHM-RCH Flexible Pool, NDCPs'!A91:Q1837,16,0)</f>
        <v>0</v>
      </c>
      <c r="E1235" s="946">
        <f>VLOOKUP(A1235,'NRHM-RCH Flexible Pool, NDCPs'!A91:Q1837,17,0)</f>
        <v>0</v>
      </c>
      <c r="F1235" s="948"/>
      <c r="G1235" s="948"/>
      <c r="H1235" s="948"/>
      <c r="I1235" s="948"/>
      <c r="J1235" s="1152">
        <f t="shared" si="364"/>
        <v>0</v>
      </c>
      <c r="K1235" s="1152">
        <f t="shared" si="364"/>
        <v>0</v>
      </c>
    </row>
    <row r="1236" spans="1:11" hidden="1" x14ac:dyDescent="0.3">
      <c r="A1236" s="960">
        <v>12.4</v>
      </c>
      <c r="B1236" s="963"/>
      <c r="C1236" s="945" t="s">
        <v>3718</v>
      </c>
      <c r="D1236" s="946">
        <f t="shared" ref="D1236:K1236" si="365">SUM(D1237:D1242)</f>
        <v>0</v>
      </c>
      <c r="E1236" s="946">
        <f t="shared" si="365"/>
        <v>0</v>
      </c>
      <c r="F1236" s="946">
        <f t="shared" si="365"/>
        <v>0</v>
      </c>
      <c r="G1236" s="946">
        <f t="shared" si="365"/>
        <v>0</v>
      </c>
      <c r="H1236" s="946">
        <f t="shared" si="365"/>
        <v>0</v>
      </c>
      <c r="I1236" s="946">
        <f t="shared" si="365"/>
        <v>0</v>
      </c>
      <c r="J1236" s="1151">
        <f t="shared" si="365"/>
        <v>0</v>
      </c>
      <c r="K1236" s="1151">
        <f t="shared" si="365"/>
        <v>0</v>
      </c>
    </row>
    <row r="1237" spans="1:11" hidden="1" x14ac:dyDescent="0.3">
      <c r="A1237" s="1023" t="s">
        <v>2163</v>
      </c>
      <c r="B1237" s="963"/>
      <c r="C1237" s="1025" t="s">
        <v>2166</v>
      </c>
      <c r="D1237" s="946">
        <f>VLOOKUP(A1237,'NRHM-RCH Flexible Pool, NDCPs'!A93:Q1839,16,0)</f>
        <v>0</v>
      </c>
      <c r="E1237" s="946">
        <f>VLOOKUP(A1237,'NRHM-RCH Flexible Pool, NDCPs'!A93:Q1839,17,0)</f>
        <v>0</v>
      </c>
      <c r="F1237" s="948"/>
      <c r="G1237" s="948"/>
      <c r="H1237" s="948"/>
      <c r="I1237" s="948"/>
      <c r="J1237" s="1152">
        <f t="shared" ref="J1237:K1242" si="366">+D1237+F1237+H1237</f>
        <v>0</v>
      </c>
      <c r="K1237" s="1152">
        <f t="shared" si="366"/>
        <v>0</v>
      </c>
    </row>
    <row r="1238" spans="1:11" ht="30" hidden="1" x14ac:dyDescent="0.3">
      <c r="A1238" s="1023" t="s">
        <v>1848</v>
      </c>
      <c r="B1238" s="963"/>
      <c r="C1238" s="945" t="s">
        <v>3719</v>
      </c>
      <c r="D1238" s="946">
        <f>VLOOKUP(A1238,'NRHM-RCH Flexible Pool, NDCPs'!A94:Q1840,16,0)</f>
        <v>0</v>
      </c>
      <c r="E1238" s="946">
        <f>VLOOKUP(A1238,'NRHM-RCH Flexible Pool, NDCPs'!A94:Q1840,17,0)</f>
        <v>0</v>
      </c>
      <c r="F1238" s="948"/>
      <c r="G1238" s="948"/>
      <c r="H1238" s="948"/>
      <c r="I1238" s="948"/>
      <c r="J1238" s="1152">
        <f t="shared" si="366"/>
        <v>0</v>
      </c>
      <c r="K1238" s="1152">
        <f t="shared" si="366"/>
        <v>0</v>
      </c>
    </row>
    <row r="1239" spans="1:11" ht="30" hidden="1" x14ac:dyDescent="0.3">
      <c r="A1239" s="1023" t="s">
        <v>1854</v>
      </c>
      <c r="B1239" s="963"/>
      <c r="C1239" s="945" t="s">
        <v>3720</v>
      </c>
      <c r="D1239" s="946">
        <f>VLOOKUP(A1239,'NRHM-RCH Flexible Pool, NDCPs'!A95:Q1841,16,0)</f>
        <v>0</v>
      </c>
      <c r="E1239" s="946">
        <f>VLOOKUP(A1239,'NRHM-RCH Flexible Pool, NDCPs'!A95:Q1841,17,0)</f>
        <v>0</v>
      </c>
      <c r="F1239" s="948"/>
      <c r="G1239" s="948"/>
      <c r="H1239" s="948"/>
      <c r="I1239" s="948"/>
      <c r="J1239" s="1152">
        <f t="shared" si="366"/>
        <v>0</v>
      </c>
      <c r="K1239" s="1152">
        <f t="shared" si="366"/>
        <v>0</v>
      </c>
    </row>
    <row r="1240" spans="1:11" ht="45" hidden="1" x14ac:dyDescent="0.3">
      <c r="A1240" s="1023" t="s">
        <v>1855</v>
      </c>
      <c r="B1240" s="963"/>
      <c r="C1240" s="945" t="s">
        <v>5215</v>
      </c>
      <c r="D1240" s="946">
        <f>VLOOKUP(A1240,'NRHM-RCH Flexible Pool, NDCPs'!A96:Q1842,16,0)</f>
        <v>0</v>
      </c>
      <c r="E1240" s="946">
        <f>VLOOKUP(A1240,'NRHM-RCH Flexible Pool, NDCPs'!A96:Q1842,17,0)</f>
        <v>0</v>
      </c>
      <c r="F1240" s="948"/>
      <c r="G1240" s="948"/>
      <c r="H1240" s="948"/>
      <c r="I1240" s="948"/>
      <c r="J1240" s="1152">
        <f t="shared" si="366"/>
        <v>0</v>
      </c>
      <c r="K1240" s="1152">
        <f t="shared" si="366"/>
        <v>0</v>
      </c>
    </row>
    <row r="1241" spans="1:11" ht="30" hidden="1" x14ac:dyDescent="0.3">
      <c r="A1241" s="1023" t="s">
        <v>3318</v>
      </c>
      <c r="B1241" s="963"/>
      <c r="C1241" s="945" t="s">
        <v>4839</v>
      </c>
      <c r="D1241" s="946">
        <f>VLOOKUP(A1241,'NRHM-RCH Flexible Pool, NDCPs'!A97:Q1843,16,0)</f>
        <v>0</v>
      </c>
      <c r="E1241" s="946">
        <f>VLOOKUP(A1241,'NRHM-RCH Flexible Pool, NDCPs'!A97:Q1843,17,0)</f>
        <v>0</v>
      </c>
      <c r="F1241" s="948"/>
      <c r="G1241" s="948"/>
      <c r="H1241" s="948"/>
      <c r="I1241" s="948"/>
      <c r="J1241" s="1152">
        <f t="shared" si="366"/>
        <v>0</v>
      </c>
      <c r="K1241" s="1152">
        <f t="shared" si="366"/>
        <v>0</v>
      </c>
    </row>
    <row r="1242" spans="1:11" hidden="1" x14ac:dyDescent="0.3">
      <c r="A1242" s="1023" t="s">
        <v>4840</v>
      </c>
      <c r="B1242" s="963"/>
      <c r="C1242" s="945" t="s">
        <v>2330</v>
      </c>
      <c r="D1242" s="946">
        <f>VLOOKUP(A1242,'NRHM-RCH Flexible Pool, NDCPs'!A98:Q1844,16,0)</f>
        <v>0</v>
      </c>
      <c r="E1242" s="946">
        <f>VLOOKUP(A1242,'NRHM-RCH Flexible Pool, NDCPs'!A98:Q1844,17,0)</f>
        <v>0</v>
      </c>
      <c r="F1242" s="948"/>
      <c r="G1242" s="948"/>
      <c r="H1242" s="948"/>
      <c r="I1242" s="948"/>
      <c r="J1242" s="1152">
        <f t="shared" si="366"/>
        <v>0</v>
      </c>
      <c r="K1242" s="1152">
        <f t="shared" si="366"/>
        <v>0</v>
      </c>
    </row>
    <row r="1243" spans="1:11" hidden="1" x14ac:dyDescent="0.3">
      <c r="A1243" s="960">
        <v>12.5</v>
      </c>
      <c r="B1243" s="963"/>
      <c r="C1243" s="945" t="s">
        <v>3722</v>
      </c>
      <c r="D1243" s="946">
        <f t="shared" ref="D1243:K1243" si="367">SUM(D1244:D1249)</f>
        <v>0</v>
      </c>
      <c r="E1243" s="946">
        <f t="shared" si="367"/>
        <v>0</v>
      </c>
      <c r="F1243" s="946">
        <f t="shared" si="367"/>
        <v>0</v>
      </c>
      <c r="G1243" s="946">
        <f t="shared" si="367"/>
        <v>0</v>
      </c>
      <c r="H1243" s="946">
        <f t="shared" si="367"/>
        <v>0</v>
      </c>
      <c r="I1243" s="946">
        <f t="shared" si="367"/>
        <v>0</v>
      </c>
      <c r="J1243" s="1151">
        <f t="shared" si="367"/>
        <v>0</v>
      </c>
      <c r="K1243" s="1151">
        <f t="shared" si="367"/>
        <v>0</v>
      </c>
    </row>
    <row r="1244" spans="1:11" hidden="1" x14ac:dyDescent="0.3">
      <c r="A1244" s="1023" t="s">
        <v>1768</v>
      </c>
      <c r="B1244" s="963"/>
      <c r="C1244" s="945" t="s">
        <v>568</v>
      </c>
      <c r="D1244" s="946">
        <f>VLOOKUP(A1244,'NRHM-RCH Flexible Pool, NDCPs'!A100:Q1846,16,0)</f>
        <v>0</v>
      </c>
      <c r="E1244" s="946">
        <f>VLOOKUP(A1244,'NRHM-RCH Flexible Pool, NDCPs'!A100:Q1846,17,0)</f>
        <v>0</v>
      </c>
      <c r="F1244" s="948"/>
      <c r="G1244" s="948"/>
      <c r="H1244" s="948"/>
      <c r="I1244" s="948"/>
      <c r="J1244" s="1152">
        <f t="shared" ref="J1244:K1249" si="368">+D1244+F1244+H1244</f>
        <v>0</v>
      </c>
      <c r="K1244" s="1152">
        <f t="shared" si="368"/>
        <v>0</v>
      </c>
    </row>
    <row r="1245" spans="1:11" hidden="1" x14ac:dyDescent="0.3">
      <c r="A1245" s="1023" t="s">
        <v>1774</v>
      </c>
      <c r="B1245" s="963"/>
      <c r="C1245" s="975" t="s">
        <v>1557</v>
      </c>
      <c r="D1245" s="946">
        <f>VLOOKUP(A1245,'NRHM-RCH Flexible Pool, NDCPs'!A101:Q1847,16,0)</f>
        <v>0</v>
      </c>
      <c r="E1245" s="946">
        <f>VLOOKUP(A1245,'NRHM-RCH Flexible Pool, NDCPs'!A101:Q1847,17,0)</f>
        <v>0</v>
      </c>
      <c r="F1245" s="948"/>
      <c r="G1245" s="948"/>
      <c r="H1245" s="948"/>
      <c r="I1245" s="948"/>
      <c r="J1245" s="1152">
        <f t="shared" si="368"/>
        <v>0</v>
      </c>
      <c r="K1245" s="1152">
        <f t="shared" si="368"/>
        <v>0</v>
      </c>
    </row>
    <row r="1246" spans="1:11" hidden="1" x14ac:dyDescent="0.3">
      <c r="A1246" s="1023" t="s">
        <v>1775</v>
      </c>
      <c r="B1246" s="963"/>
      <c r="C1246" s="975" t="s">
        <v>1559</v>
      </c>
      <c r="D1246" s="946">
        <f>VLOOKUP(A1246,'NRHM-RCH Flexible Pool, NDCPs'!A102:Q1848,16,0)</f>
        <v>0</v>
      </c>
      <c r="E1246" s="946">
        <f>VLOOKUP(A1246,'NRHM-RCH Flexible Pool, NDCPs'!A102:Q1848,17,0)</f>
        <v>0</v>
      </c>
      <c r="F1246" s="948"/>
      <c r="G1246" s="948"/>
      <c r="H1246" s="948"/>
      <c r="I1246" s="948"/>
      <c r="J1246" s="1152">
        <f t="shared" si="368"/>
        <v>0</v>
      </c>
      <c r="K1246" s="1152">
        <f t="shared" si="368"/>
        <v>0</v>
      </c>
    </row>
    <row r="1247" spans="1:11" hidden="1" x14ac:dyDescent="0.3">
      <c r="A1247" s="1023" t="s">
        <v>1851</v>
      </c>
      <c r="B1247" s="963"/>
      <c r="C1247" s="945" t="s">
        <v>910</v>
      </c>
      <c r="D1247" s="946">
        <f>VLOOKUP(A1247,'NRHM-RCH Flexible Pool, NDCPs'!A103:Q1849,16,0)</f>
        <v>0</v>
      </c>
      <c r="E1247" s="946">
        <f>VLOOKUP(A1247,'NRHM-RCH Flexible Pool, NDCPs'!A103:Q1849,17,0)</f>
        <v>0</v>
      </c>
      <c r="F1247" s="948"/>
      <c r="G1247" s="948"/>
      <c r="H1247" s="948"/>
      <c r="I1247" s="948"/>
      <c r="J1247" s="1152">
        <f t="shared" si="368"/>
        <v>0</v>
      </c>
      <c r="K1247" s="1152">
        <f t="shared" si="368"/>
        <v>0</v>
      </c>
    </row>
    <row r="1248" spans="1:11" hidden="1" x14ac:dyDescent="0.3">
      <c r="A1248" s="1023" t="s">
        <v>1852</v>
      </c>
      <c r="B1248" s="963"/>
      <c r="C1248" s="945" t="s">
        <v>912</v>
      </c>
      <c r="D1248" s="946">
        <f>VLOOKUP(A1248,'NRHM-RCH Flexible Pool, NDCPs'!A104:Q1850,16,0)</f>
        <v>0</v>
      </c>
      <c r="E1248" s="946">
        <f>VLOOKUP(A1248,'NRHM-RCH Flexible Pool, NDCPs'!A104:Q1850,17,0)</f>
        <v>0</v>
      </c>
      <c r="F1248" s="948"/>
      <c r="G1248" s="948"/>
      <c r="H1248" s="948"/>
      <c r="I1248" s="948"/>
      <c r="J1248" s="1152">
        <f t="shared" si="368"/>
        <v>0</v>
      </c>
      <c r="K1248" s="1152">
        <f t="shared" si="368"/>
        <v>0</v>
      </c>
    </row>
    <row r="1249" spans="1:11" hidden="1" x14ac:dyDescent="0.3">
      <c r="A1249" s="1023" t="s">
        <v>3319</v>
      </c>
      <c r="B1249" s="963"/>
      <c r="C1249" s="945" t="s">
        <v>2330</v>
      </c>
      <c r="D1249" s="946">
        <f>VLOOKUP(A1249,'NRHM-RCH Flexible Pool, NDCPs'!A105:Q1851,16,0)</f>
        <v>0</v>
      </c>
      <c r="E1249" s="946">
        <f>VLOOKUP(A1249,'NRHM-RCH Flexible Pool, NDCPs'!A105:Q1851,17,0)</f>
        <v>0</v>
      </c>
      <c r="F1249" s="948"/>
      <c r="G1249" s="948"/>
      <c r="H1249" s="948"/>
      <c r="I1249" s="948"/>
      <c r="J1249" s="1152">
        <f t="shared" si="368"/>
        <v>0</v>
      </c>
      <c r="K1249" s="1152">
        <f t="shared" si="368"/>
        <v>0</v>
      </c>
    </row>
    <row r="1250" spans="1:11" hidden="1" x14ac:dyDescent="0.3">
      <c r="A1250" s="960">
        <v>12.6</v>
      </c>
      <c r="B1250" s="1026"/>
      <c r="C1250" s="945" t="s">
        <v>3723</v>
      </c>
      <c r="D1250" s="946">
        <f t="shared" ref="D1250:K1250" si="369">SUM(D1251:D1252)</f>
        <v>0</v>
      </c>
      <c r="E1250" s="946">
        <f t="shared" si="369"/>
        <v>0</v>
      </c>
      <c r="F1250" s="946">
        <f t="shared" si="369"/>
        <v>0</v>
      </c>
      <c r="G1250" s="946">
        <f t="shared" si="369"/>
        <v>0</v>
      </c>
      <c r="H1250" s="946">
        <f t="shared" si="369"/>
        <v>0</v>
      </c>
      <c r="I1250" s="946">
        <f t="shared" si="369"/>
        <v>0</v>
      </c>
      <c r="J1250" s="1151">
        <f t="shared" si="369"/>
        <v>0</v>
      </c>
      <c r="K1250" s="1151">
        <f t="shared" si="369"/>
        <v>0</v>
      </c>
    </row>
    <row r="1251" spans="1:11" hidden="1" x14ac:dyDescent="0.3">
      <c r="A1251" s="1023" t="s">
        <v>2841</v>
      </c>
      <c r="B1251" s="1026"/>
      <c r="C1251" s="945" t="s">
        <v>2842</v>
      </c>
      <c r="D1251" s="946">
        <f>VLOOKUP(A1251,'NRHM-RCH Flexible Pool, NDCPs'!A107:Q1853,16,0)</f>
        <v>0</v>
      </c>
      <c r="E1251" s="946">
        <f>VLOOKUP(A1251,'NRHM-RCH Flexible Pool, NDCPs'!A107:Q1853,17,0)</f>
        <v>0</v>
      </c>
      <c r="F1251" s="948"/>
      <c r="G1251" s="948"/>
      <c r="H1251" s="948"/>
      <c r="I1251" s="948"/>
      <c r="J1251" s="1152">
        <f>+D1251+F1251+H1251</f>
        <v>0</v>
      </c>
      <c r="K1251" s="1152">
        <f>+E1251+G1251+I1251</f>
        <v>0</v>
      </c>
    </row>
    <row r="1252" spans="1:11" hidden="1" x14ac:dyDescent="0.3">
      <c r="A1252" s="1023" t="s">
        <v>3320</v>
      </c>
      <c r="B1252" s="1026"/>
      <c r="C1252" s="945" t="s">
        <v>2330</v>
      </c>
      <c r="D1252" s="946">
        <f>VLOOKUP(A1252,'NRHM-RCH Flexible Pool, NDCPs'!A108:Q1854,16,0)</f>
        <v>0</v>
      </c>
      <c r="E1252" s="946">
        <f>VLOOKUP(A1252,'NRHM-RCH Flexible Pool, NDCPs'!A108:Q1854,17,0)</f>
        <v>0</v>
      </c>
      <c r="F1252" s="948"/>
      <c r="G1252" s="948"/>
      <c r="H1252" s="948"/>
      <c r="I1252" s="948"/>
      <c r="J1252" s="1152">
        <f>+D1252+F1252+H1252</f>
        <v>0</v>
      </c>
      <c r="K1252" s="1152">
        <f>+E1252+G1252+I1252</f>
        <v>0</v>
      </c>
    </row>
    <row r="1253" spans="1:11" hidden="1" x14ac:dyDescent="0.3">
      <c r="A1253" s="960">
        <v>12.7</v>
      </c>
      <c r="B1253" s="1026"/>
      <c r="C1253" s="945" t="s">
        <v>3724</v>
      </c>
      <c r="D1253" s="946">
        <f t="shared" ref="D1253:K1253" si="370">SUM(D1254:D1258)</f>
        <v>0</v>
      </c>
      <c r="E1253" s="946">
        <f t="shared" si="370"/>
        <v>0</v>
      </c>
      <c r="F1253" s="946">
        <f t="shared" si="370"/>
        <v>0</v>
      </c>
      <c r="G1253" s="946">
        <f t="shared" si="370"/>
        <v>0</v>
      </c>
      <c r="H1253" s="946">
        <f t="shared" si="370"/>
        <v>0</v>
      </c>
      <c r="I1253" s="946">
        <f t="shared" si="370"/>
        <v>0</v>
      </c>
      <c r="J1253" s="1151">
        <f t="shared" si="370"/>
        <v>0</v>
      </c>
      <c r="K1253" s="1151">
        <f t="shared" si="370"/>
        <v>0</v>
      </c>
    </row>
    <row r="1254" spans="1:11" hidden="1" x14ac:dyDescent="0.3">
      <c r="A1254" s="1023" t="s">
        <v>2844</v>
      </c>
      <c r="B1254" s="963"/>
      <c r="C1254" s="951" t="s">
        <v>2845</v>
      </c>
      <c r="D1254" s="946">
        <f>VLOOKUP(A1254,'NRHM-RCH Flexible Pool, NDCPs'!A110:Q1856,16,0)</f>
        <v>0</v>
      </c>
      <c r="E1254" s="946">
        <f>VLOOKUP(A1254,'NRHM-RCH Flexible Pool, NDCPs'!A110:Q1856,17,0)</f>
        <v>0</v>
      </c>
      <c r="F1254" s="948"/>
      <c r="G1254" s="948"/>
      <c r="H1254" s="948"/>
      <c r="I1254" s="948"/>
      <c r="J1254" s="1152">
        <f t="shared" ref="J1254:K1258" si="371">+D1254+F1254+H1254</f>
        <v>0</v>
      </c>
      <c r="K1254" s="1152">
        <f t="shared" si="371"/>
        <v>0</v>
      </c>
    </row>
    <row r="1255" spans="1:11" hidden="1" x14ac:dyDescent="0.3">
      <c r="A1255" s="1023" t="s">
        <v>2846</v>
      </c>
      <c r="B1255" s="963"/>
      <c r="C1255" s="951" t="s">
        <v>2847</v>
      </c>
      <c r="D1255" s="946">
        <f>VLOOKUP(A1255,'NRHM-RCH Flexible Pool, NDCPs'!A111:Q1857,16,0)</f>
        <v>0</v>
      </c>
      <c r="E1255" s="946">
        <f>VLOOKUP(A1255,'NRHM-RCH Flexible Pool, NDCPs'!A111:Q1857,17,0)</f>
        <v>0</v>
      </c>
      <c r="F1255" s="948"/>
      <c r="G1255" s="948"/>
      <c r="H1255" s="948"/>
      <c r="I1255" s="948"/>
      <c r="J1255" s="1152">
        <f t="shared" si="371"/>
        <v>0</v>
      </c>
      <c r="K1255" s="1152">
        <f t="shared" si="371"/>
        <v>0</v>
      </c>
    </row>
    <row r="1256" spans="1:11" hidden="1" x14ac:dyDescent="0.3">
      <c r="A1256" s="1023" t="s">
        <v>2848</v>
      </c>
      <c r="B1256" s="969"/>
      <c r="C1256" s="951" t="s">
        <v>2849</v>
      </c>
      <c r="D1256" s="946">
        <f>VLOOKUP(A1256,'NRHM-RCH Flexible Pool, NDCPs'!A112:Q1858,16,0)</f>
        <v>0</v>
      </c>
      <c r="E1256" s="946">
        <f>VLOOKUP(A1256,'NRHM-RCH Flexible Pool, NDCPs'!A112:Q1858,17,0)</f>
        <v>0</v>
      </c>
      <c r="F1256" s="948"/>
      <c r="G1256" s="948"/>
      <c r="H1256" s="948"/>
      <c r="I1256" s="948"/>
      <c r="J1256" s="1152">
        <f t="shared" si="371"/>
        <v>0</v>
      </c>
      <c r="K1256" s="1152">
        <f t="shared" si="371"/>
        <v>0</v>
      </c>
    </row>
    <row r="1257" spans="1:11" hidden="1" x14ac:dyDescent="0.3">
      <c r="A1257" s="1023" t="s">
        <v>2850</v>
      </c>
      <c r="B1257" s="963"/>
      <c r="C1257" s="951" t="s">
        <v>2851</v>
      </c>
      <c r="D1257" s="946">
        <f>VLOOKUP(A1257,'NRHM-RCH Flexible Pool, NDCPs'!A113:Q1859,16,0)</f>
        <v>0</v>
      </c>
      <c r="E1257" s="946">
        <f>VLOOKUP(A1257,'NRHM-RCH Flexible Pool, NDCPs'!A113:Q1859,17,0)</f>
        <v>0</v>
      </c>
      <c r="F1257" s="948"/>
      <c r="G1257" s="948"/>
      <c r="H1257" s="948"/>
      <c r="I1257" s="948"/>
      <c r="J1257" s="1152">
        <f t="shared" si="371"/>
        <v>0</v>
      </c>
      <c r="K1257" s="1152">
        <f t="shared" si="371"/>
        <v>0</v>
      </c>
    </row>
    <row r="1258" spans="1:11" hidden="1" x14ac:dyDescent="0.3">
      <c r="A1258" s="1023" t="s">
        <v>2852</v>
      </c>
      <c r="B1258" s="961"/>
      <c r="C1258" s="951" t="s">
        <v>2330</v>
      </c>
      <c r="D1258" s="946">
        <f>VLOOKUP(A1258,'NRHM-RCH Flexible Pool, NDCPs'!A114:Q1860,16,0)</f>
        <v>0</v>
      </c>
      <c r="E1258" s="946">
        <f>VLOOKUP(A1258,'NRHM-RCH Flexible Pool, NDCPs'!A114:Q1860,17,0)</f>
        <v>0</v>
      </c>
      <c r="F1258" s="948"/>
      <c r="G1258" s="948"/>
      <c r="H1258" s="948"/>
      <c r="I1258" s="948"/>
      <c r="J1258" s="1152">
        <f t="shared" si="371"/>
        <v>0</v>
      </c>
      <c r="K1258" s="1152">
        <f t="shared" si="371"/>
        <v>0</v>
      </c>
    </row>
    <row r="1259" spans="1:11" hidden="1" x14ac:dyDescent="0.3">
      <c r="A1259" s="960">
        <v>12.8</v>
      </c>
      <c r="B1259" s="961"/>
      <c r="C1259" s="945" t="s">
        <v>3725</v>
      </c>
      <c r="D1259" s="946">
        <f t="shared" ref="D1259:K1259" si="372">SUM(D1260:D1261)</f>
        <v>0</v>
      </c>
      <c r="E1259" s="946">
        <f t="shared" si="372"/>
        <v>0</v>
      </c>
      <c r="F1259" s="946">
        <f t="shared" si="372"/>
        <v>0</v>
      </c>
      <c r="G1259" s="946">
        <f t="shared" si="372"/>
        <v>0</v>
      </c>
      <c r="H1259" s="946">
        <f t="shared" si="372"/>
        <v>0</v>
      </c>
      <c r="I1259" s="946">
        <f t="shared" si="372"/>
        <v>0</v>
      </c>
      <c r="J1259" s="1151">
        <f t="shared" si="372"/>
        <v>0</v>
      </c>
      <c r="K1259" s="1151">
        <f t="shared" si="372"/>
        <v>0</v>
      </c>
    </row>
    <row r="1260" spans="1:11" ht="30" hidden="1" x14ac:dyDescent="0.3">
      <c r="A1260" s="1023" t="s">
        <v>1853</v>
      </c>
      <c r="B1260" s="961"/>
      <c r="C1260" s="945" t="s">
        <v>2790</v>
      </c>
      <c r="D1260" s="946">
        <f>VLOOKUP(A1260,'NRHM-RCH Flexible Pool, NDCPs'!A116:Q1862,16,0)</f>
        <v>0</v>
      </c>
      <c r="E1260" s="946">
        <f>VLOOKUP(A1260,'NRHM-RCH Flexible Pool, NDCPs'!A116:Q1862,17,0)</f>
        <v>0</v>
      </c>
      <c r="F1260" s="948"/>
      <c r="G1260" s="948"/>
      <c r="H1260" s="948"/>
      <c r="I1260" s="948"/>
      <c r="J1260" s="1152">
        <f>+D1260+F1260+H1260</f>
        <v>0</v>
      </c>
      <c r="K1260" s="1152">
        <f>+E1260+G1260+I1260</f>
        <v>0</v>
      </c>
    </row>
    <row r="1261" spans="1:11" hidden="1" x14ac:dyDescent="0.3">
      <c r="A1261" s="1023" t="s">
        <v>2791</v>
      </c>
      <c r="B1261" s="961"/>
      <c r="C1261" s="945" t="s">
        <v>2330</v>
      </c>
      <c r="D1261" s="946">
        <f>VLOOKUP(A1261,'NRHM-RCH Flexible Pool, NDCPs'!A117:Q1863,16,0)</f>
        <v>0</v>
      </c>
      <c r="E1261" s="946">
        <f>VLOOKUP(A1261,'NRHM-RCH Flexible Pool, NDCPs'!A117:Q1863,17,0)</f>
        <v>0</v>
      </c>
      <c r="F1261" s="948"/>
      <c r="G1261" s="948"/>
      <c r="H1261" s="948"/>
      <c r="I1261" s="948"/>
      <c r="J1261" s="1152">
        <f>+D1261+F1261+H1261</f>
        <v>0</v>
      </c>
      <c r="K1261" s="1152">
        <f>+E1261+G1261+I1261</f>
        <v>0</v>
      </c>
    </row>
    <row r="1262" spans="1:11" hidden="1" x14ac:dyDescent="0.3">
      <c r="A1262" s="960">
        <v>12.9</v>
      </c>
      <c r="B1262" s="963"/>
      <c r="C1262" s="945" t="s">
        <v>3726</v>
      </c>
      <c r="D1262" s="946">
        <f t="shared" ref="D1262:K1262" si="373">SUM(D1263:D1266)</f>
        <v>0</v>
      </c>
      <c r="E1262" s="946">
        <f t="shared" si="373"/>
        <v>0</v>
      </c>
      <c r="F1262" s="946">
        <f t="shared" si="373"/>
        <v>0</v>
      </c>
      <c r="G1262" s="946">
        <f t="shared" si="373"/>
        <v>0</v>
      </c>
      <c r="H1262" s="946">
        <f t="shared" si="373"/>
        <v>0</v>
      </c>
      <c r="I1262" s="946">
        <f t="shared" si="373"/>
        <v>0</v>
      </c>
      <c r="J1262" s="1151">
        <f t="shared" si="373"/>
        <v>0</v>
      </c>
      <c r="K1262" s="1151">
        <f t="shared" si="373"/>
        <v>0</v>
      </c>
    </row>
    <row r="1263" spans="1:11" hidden="1" x14ac:dyDescent="0.3">
      <c r="A1263" s="1023" t="s">
        <v>2373</v>
      </c>
      <c r="B1263" s="963"/>
      <c r="C1263" s="945" t="s">
        <v>2377</v>
      </c>
      <c r="D1263" s="946">
        <f>VLOOKUP(A1263,'NRHM-RCH Flexible Pool, NDCPs'!A119:Q1865,16,0)</f>
        <v>0</v>
      </c>
      <c r="E1263" s="946">
        <f>VLOOKUP(A1263,'NRHM-RCH Flexible Pool, NDCPs'!A119:Q1865,17,0)</f>
        <v>0</v>
      </c>
      <c r="F1263" s="948"/>
      <c r="G1263" s="948"/>
      <c r="H1263" s="948"/>
      <c r="I1263" s="948"/>
      <c r="J1263" s="1152">
        <f t="shared" ref="J1263:K1266" si="374">+D1263+F1263+H1263</f>
        <v>0</v>
      </c>
      <c r="K1263" s="1152">
        <f t="shared" si="374"/>
        <v>0</v>
      </c>
    </row>
    <row r="1264" spans="1:11" hidden="1" x14ac:dyDescent="0.3">
      <c r="A1264" s="1023" t="s">
        <v>2380</v>
      </c>
      <c r="B1264" s="963"/>
      <c r="C1264" s="945" t="s">
        <v>2382</v>
      </c>
      <c r="D1264" s="946">
        <f>VLOOKUP(A1264,'NRHM-RCH Flexible Pool, NDCPs'!A120:Q1866,16,0)</f>
        <v>0</v>
      </c>
      <c r="E1264" s="946">
        <f>VLOOKUP(A1264,'NRHM-RCH Flexible Pool, NDCPs'!A120:Q1866,17,0)</f>
        <v>0</v>
      </c>
      <c r="F1264" s="948"/>
      <c r="G1264" s="948"/>
      <c r="H1264" s="948"/>
      <c r="I1264" s="948"/>
      <c r="J1264" s="1152">
        <f t="shared" si="374"/>
        <v>0</v>
      </c>
      <c r="K1264" s="1152">
        <f t="shared" si="374"/>
        <v>0</v>
      </c>
    </row>
    <row r="1265" spans="1:11" ht="30" hidden="1" x14ac:dyDescent="0.3">
      <c r="A1265" s="1023" t="s">
        <v>2381</v>
      </c>
      <c r="B1265" s="963"/>
      <c r="C1265" s="945" t="s">
        <v>2383</v>
      </c>
      <c r="D1265" s="946">
        <f>VLOOKUP(A1265,'NRHM-RCH Flexible Pool, NDCPs'!A121:Q1867,16,0)</f>
        <v>0</v>
      </c>
      <c r="E1265" s="946">
        <f>VLOOKUP(A1265,'NRHM-RCH Flexible Pool, NDCPs'!A121:Q1867,17,0)</f>
        <v>0</v>
      </c>
      <c r="F1265" s="948"/>
      <c r="G1265" s="948"/>
      <c r="H1265" s="948"/>
      <c r="I1265" s="948"/>
      <c r="J1265" s="1152">
        <f t="shared" si="374"/>
        <v>0</v>
      </c>
      <c r="K1265" s="1152">
        <f t="shared" si="374"/>
        <v>0</v>
      </c>
    </row>
    <row r="1266" spans="1:11" hidden="1" x14ac:dyDescent="0.3">
      <c r="A1266" s="1023" t="s">
        <v>3321</v>
      </c>
      <c r="B1266" s="963"/>
      <c r="C1266" s="945" t="s">
        <v>2330</v>
      </c>
      <c r="D1266" s="946">
        <f>VLOOKUP(A1266,'NRHM-RCH Flexible Pool, NDCPs'!A122:Q1868,16,0)</f>
        <v>0</v>
      </c>
      <c r="E1266" s="946">
        <f>VLOOKUP(A1266,'NRHM-RCH Flexible Pool, NDCPs'!A122:Q1868,17,0)</f>
        <v>0</v>
      </c>
      <c r="F1266" s="948"/>
      <c r="G1266" s="948"/>
      <c r="H1266" s="948"/>
      <c r="I1266" s="948"/>
      <c r="J1266" s="1152">
        <f t="shared" si="374"/>
        <v>0</v>
      </c>
      <c r="K1266" s="1152">
        <f t="shared" si="374"/>
        <v>0</v>
      </c>
    </row>
    <row r="1267" spans="1:11" hidden="1" x14ac:dyDescent="0.3">
      <c r="A1267" s="1016">
        <v>12.1</v>
      </c>
      <c r="B1267" s="961"/>
      <c r="C1267" s="945" t="s">
        <v>3727</v>
      </c>
      <c r="D1267" s="946">
        <f t="shared" ref="D1267:K1267" si="375">SUM(D1268:D1269)</f>
        <v>0</v>
      </c>
      <c r="E1267" s="946">
        <f t="shared" si="375"/>
        <v>0</v>
      </c>
      <c r="F1267" s="946">
        <f t="shared" si="375"/>
        <v>0</v>
      </c>
      <c r="G1267" s="946">
        <f t="shared" si="375"/>
        <v>0</v>
      </c>
      <c r="H1267" s="946">
        <f t="shared" si="375"/>
        <v>0</v>
      </c>
      <c r="I1267" s="946">
        <f t="shared" si="375"/>
        <v>0</v>
      </c>
      <c r="J1267" s="1151">
        <f t="shared" si="375"/>
        <v>0</v>
      </c>
      <c r="K1267" s="1151">
        <f t="shared" si="375"/>
        <v>0</v>
      </c>
    </row>
    <row r="1268" spans="1:11" ht="30" hidden="1" x14ac:dyDescent="0.3">
      <c r="A1268" s="1023" t="s">
        <v>1859</v>
      </c>
      <c r="B1268" s="972"/>
      <c r="C1268" s="951" t="s">
        <v>338</v>
      </c>
      <c r="D1268" s="946">
        <f>VLOOKUP(A1268,'NRHM-RCH Flexible Pool, NDCPs'!A125:Q1870,16,0)</f>
        <v>0</v>
      </c>
      <c r="E1268" s="946">
        <f>VLOOKUP(A1268,'NRHM-RCH Flexible Pool, NDCPs'!A125:Q1870,17,0)</f>
        <v>0</v>
      </c>
      <c r="F1268" s="948"/>
      <c r="G1268" s="948"/>
      <c r="H1268" s="948"/>
      <c r="I1268" s="948"/>
      <c r="J1268" s="1152">
        <f>+D1268+F1268+H1268</f>
        <v>0</v>
      </c>
      <c r="K1268" s="1152">
        <f>+E1268+G1268+I1268</f>
        <v>0</v>
      </c>
    </row>
    <row r="1269" spans="1:11" hidden="1" x14ac:dyDescent="0.3">
      <c r="A1269" s="1023" t="s">
        <v>3322</v>
      </c>
      <c r="B1269" s="961"/>
      <c r="C1269" s="951" t="s">
        <v>2330</v>
      </c>
      <c r="D1269" s="946">
        <f>VLOOKUP(A1269,'NRHM-RCH Flexible Pool, NDCPs'!A126:Q1871,16,0)</f>
        <v>0</v>
      </c>
      <c r="E1269" s="946">
        <f>VLOOKUP(A1269,'NRHM-RCH Flexible Pool, NDCPs'!A126:Q1871,17,0)</f>
        <v>0</v>
      </c>
      <c r="F1269" s="948"/>
      <c r="G1269" s="948"/>
      <c r="H1269" s="948"/>
      <c r="I1269" s="948"/>
      <c r="J1269" s="1152">
        <f>+D1269+F1269+H1269</f>
        <v>0</v>
      </c>
      <c r="K1269" s="1152">
        <f>+E1269+G1269+I1269</f>
        <v>0</v>
      </c>
    </row>
    <row r="1270" spans="1:11" hidden="1" x14ac:dyDescent="0.3">
      <c r="A1270" s="960">
        <v>12.11</v>
      </c>
      <c r="B1270" s="961"/>
      <c r="C1270" s="945" t="s">
        <v>3728</v>
      </c>
      <c r="D1270" s="946">
        <f t="shared" ref="D1270:K1270" si="376">SUM(D1271:D1274)</f>
        <v>0</v>
      </c>
      <c r="E1270" s="946">
        <f t="shared" si="376"/>
        <v>0</v>
      </c>
      <c r="F1270" s="946">
        <f t="shared" si="376"/>
        <v>0</v>
      </c>
      <c r="G1270" s="946">
        <f t="shared" si="376"/>
        <v>0</v>
      </c>
      <c r="H1270" s="946">
        <f t="shared" si="376"/>
        <v>0</v>
      </c>
      <c r="I1270" s="946">
        <f t="shared" si="376"/>
        <v>0</v>
      </c>
      <c r="J1270" s="1151">
        <f t="shared" si="376"/>
        <v>0</v>
      </c>
      <c r="K1270" s="1151">
        <f t="shared" si="376"/>
        <v>0</v>
      </c>
    </row>
    <row r="1271" spans="1:11" hidden="1" x14ac:dyDescent="0.3">
      <c r="A1271" s="1023" t="s">
        <v>2478</v>
      </c>
      <c r="B1271" s="963"/>
      <c r="C1271" s="1025" t="s">
        <v>2482</v>
      </c>
      <c r="D1271" s="946">
        <f>VLOOKUP(A1271,'NRHM-RCH Flexible Pool, NDCPs'!A1140:Q2849,16,0)</f>
        <v>0</v>
      </c>
      <c r="E1271" s="946">
        <f>VLOOKUP(A1271,'NRHM-RCH Flexible Pool, NDCPs'!A1140:Q2849,17,0)</f>
        <v>0</v>
      </c>
      <c r="F1271" s="948"/>
      <c r="G1271" s="948"/>
      <c r="H1271" s="948"/>
      <c r="I1271" s="948"/>
      <c r="J1271" s="1152">
        <f t="shared" ref="J1271:K1274" si="377">+D1271+F1271+H1271</f>
        <v>0</v>
      </c>
      <c r="K1271" s="1152">
        <f t="shared" si="377"/>
        <v>0</v>
      </c>
    </row>
    <row r="1272" spans="1:11" ht="30" hidden="1" x14ac:dyDescent="0.3">
      <c r="A1272" s="1023" t="s">
        <v>2956</v>
      </c>
      <c r="B1272" s="963"/>
      <c r="C1272" s="1025" t="s">
        <v>2957</v>
      </c>
      <c r="D1272" s="946">
        <f>VLOOKUP(A1272,'NRHM-RCH Flexible Pool, NDCPs'!A1141:Q2850,16,0)</f>
        <v>0</v>
      </c>
      <c r="E1272" s="946">
        <f>VLOOKUP(A1272,'NRHM-RCH Flexible Pool, NDCPs'!A1141:Q2850,17,0)</f>
        <v>0</v>
      </c>
      <c r="F1272" s="948"/>
      <c r="G1272" s="948"/>
      <c r="H1272" s="948"/>
      <c r="I1272" s="948"/>
      <c r="J1272" s="1152">
        <f t="shared" si="377"/>
        <v>0</v>
      </c>
      <c r="K1272" s="1152">
        <f t="shared" si="377"/>
        <v>0</v>
      </c>
    </row>
    <row r="1273" spans="1:11" ht="30" hidden="1" x14ac:dyDescent="0.3">
      <c r="A1273" s="1023" t="s">
        <v>3323</v>
      </c>
      <c r="B1273" s="963"/>
      <c r="C1273" s="1025" t="s">
        <v>4842</v>
      </c>
      <c r="D1273" s="946">
        <f>VLOOKUP(A1273,'NRHM-RCH Flexible Pool, NDCPs'!A1142:Q2851,16,0)</f>
        <v>0</v>
      </c>
      <c r="E1273" s="946">
        <f>VLOOKUP(A1273,'NRHM-RCH Flexible Pool, NDCPs'!A1142:Q2851,17,0)</f>
        <v>0</v>
      </c>
      <c r="F1273" s="948"/>
      <c r="G1273" s="948"/>
      <c r="H1273" s="948"/>
      <c r="I1273" s="948"/>
      <c r="J1273" s="1152">
        <f t="shared" si="377"/>
        <v>0</v>
      </c>
      <c r="K1273" s="1152">
        <f t="shared" si="377"/>
        <v>0</v>
      </c>
    </row>
    <row r="1274" spans="1:11" hidden="1" x14ac:dyDescent="0.3">
      <c r="A1274" s="1023" t="s">
        <v>4841</v>
      </c>
      <c r="B1274" s="963"/>
      <c r="C1274" s="1025" t="s">
        <v>2330</v>
      </c>
      <c r="D1274" s="946">
        <f>VLOOKUP(A1274,'NRHM-RCH Flexible Pool, NDCPs'!A1143:Q2852,16,0)</f>
        <v>0</v>
      </c>
      <c r="E1274" s="946">
        <f>VLOOKUP(A1274,'NRHM-RCH Flexible Pool, NDCPs'!A1143:Q2852,17,0)</f>
        <v>0</v>
      </c>
      <c r="F1274" s="948"/>
      <c r="G1274" s="948"/>
      <c r="H1274" s="948"/>
      <c r="I1274" s="948"/>
      <c r="J1274" s="1152">
        <f t="shared" si="377"/>
        <v>0</v>
      </c>
      <c r="K1274" s="1152">
        <f t="shared" si="377"/>
        <v>0</v>
      </c>
    </row>
    <row r="1275" spans="1:11" hidden="1" x14ac:dyDescent="0.3">
      <c r="A1275" s="960">
        <v>12.12</v>
      </c>
      <c r="B1275" s="963"/>
      <c r="C1275" s="945" t="s">
        <v>3729</v>
      </c>
      <c r="D1275" s="946">
        <f t="shared" ref="D1275:K1275" si="378">D1276</f>
        <v>0</v>
      </c>
      <c r="E1275" s="946">
        <f t="shared" si="378"/>
        <v>0</v>
      </c>
      <c r="F1275" s="946">
        <f t="shared" si="378"/>
        <v>0</v>
      </c>
      <c r="G1275" s="946">
        <f t="shared" si="378"/>
        <v>0</v>
      </c>
      <c r="H1275" s="946">
        <f t="shared" si="378"/>
        <v>0</v>
      </c>
      <c r="I1275" s="946">
        <f t="shared" si="378"/>
        <v>0</v>
      </c>
      <c r="J1275" s="1151">
        <f t="shared" si="378"/>
        <v>0</v>
      </c>
      <c r="K1275" s="1151">
        <f t="shared" si="378"/>
        <v>0</v>
      </c>
    </row>
    <row r="1276" spans="1:11" hidden="1" x14ac:dyDescent="0.3">
      <c r="A1276" s="1023" t="s">
        <v>2911</v>
      </c>
      <c r="B1276" s="963"/>
      <c r="C1276" s="1025" t="s">
        <v>2912</v>
      </c>
      <c r="D1276" s="946">
        <f>VLOOKUP(A1276,'NRHM-RCH Flexible Pool, NDCPs'!A1145:Q2854,16,0)</f>
        <v>0</v>
      </c>
      <c r="E1276" s="946">
        <f>VLOOKUP(A1276,'NRHM-RCH Flexible Pool, NDCPs'!A1145:Q2854,17,0)</f>
        <v>0</v>
      </c>
      <c r="F1276" s="948"/>
      <c r="G1276" s="948"/>
      <c r="H1276" s="948"/>
      <c r="I1276" s="948"/>
      <c r="J1276" s="1152">
        <f>+D1276+F1276+H1276</f>
        <v>0</v>
      </c>
      <c r="K1276" s="1152">
        <f>+E1276+G1276+I1276</f>
        <v>0</v>
      </c>
    </row>
    <row r="1277" spans="1:11" hidden="1" x14ac:dyDescent="0.3">
      <c r="A1277" s="960">
        <v>12.13</v>
      </c>
      <c r="B1277" s="963"/>
      <c r="C1277" s="945" t="s">
        <v>3730</v>
      </c>
      <c r="D1277" s="946">
        <f t="shared" ref="D1277:K1277" si="379">SUM(D1278:D1279)</f>
        <v>0</v>
      </c>
      <c r="E1277" s="946">
        <f t="shared" si="379"/>
        <v>0</v>
      </c>
      <c r="F1277" s="946">
        <f t="shared" si="379"/>
        <v>0</v>
      </c>
      <c r="G1277" s="946">
        <f t="shared" si="379"/>
        <v>0</v>
      </c>
      <c r="H1277" s="946">
        <f t="shared" si="379"/>
        <v>0</v>
      </c>
      <c r="I1277" s="946">
        <f t="shared" si="379"/>
        <v>0</v>
      </c>
      <c r="J1277" s="1151">
        <f t="shared" si="379"/>
        <v>0</v>
      </c>
      <c r="K1277" s="1151">
        <f t="shared" si="379"/>
        <v>0</v>
      </c>
    </row>
    <row r="1278" spans="1:11" hidden="1" x14ac:dyDescent="0.3">
      <c r="A1278" s="1023" t="s">
        <v>2495</v>
      </c>
      <c r="B1278" s="963"/>
      <c r="C1278" s="1025" t="s">
        <v>2803</v>
      </c>
      <c r="D1278" s="946">
        <f>VLOOKUP(A1278,'NRHM-RCH Flexible Pool, NDCPs'!A1147:Q2856,16,0)</f>
        <v>0</v>
      </c>
      <c r="E1278" s="946">
        <f>VLOOKUP(A1278,'NRHM-RCH Flexible Pool, NDCPs'!A1147:Q2856,17,0)</f>
        <v>0</v>
      </c>
      <c r="F1278" s="948"/>
      <c r="G1278" s="948"/>
      <c r="H1278" s="948"/>
      <c r="I1278" s="948"/>
      <c r="J1278" s="1152">
        <f>+D1278+F1278+H1278</f>
        <v>0</v>
      </c>
      <c r="K1278" s="1152">
        <f>+E1278+G1278+I1278</f>
        <v>0</v>
      </c>
    </row>
    <row r="1279" spans="1:11" hidden="1" x14ac:dyDescent="0.3">
      <c r="A1279" s="1023" t="s">
        <v>2496</v>
      </c>
      <c r="B1279" s="963"/>
      <c r="C1279" s="1025" t="s">
        <v>314</v>
      </c>
      <c r="D1279" s="946">
        <f>VLOOKUP(A1279,'NRHM-RCH Flexible Pool, NDCPs'!A1148:Q2857,16,0)</f>
        <v>0</v>
      </c>
      <c r="E1279" s="946">
        <f>VLOOKUP(A1279,'NRHM-RCH Flexible Pool, NDCPs'!A1148:Q2857,17,0)</f>
        <v>0</v>
      </c>
      <c r="F1279" s="948"/>
      <c r="G1279" s="948"/>
      <c r="H1279" s="948"/>
      <c r="I1279" s="948"/>
      <c r="J1279" s="1152">
        <f>+D1279+F1279+H1279</f>
        <v>0</v>
      </c>
      <c r="K1279" s="1152">
        <f>+E1279+G1279+I1279</f>
        <v>0</v>
      </c>
    </row>
    <row r="1280" spans="1:11" hidden="1" x14ac:dyDescent="0.3">
      <c r="A1280" s="960">
        <v>12.14</v>
      </c>
      <c r="B1280" s="966"/>
      <c r="C1280" s="945" t="s">
        <v>3731</v>
      </c>
      <c r="D1280" s="946">
        <f t="shared" ref="D1280:K1280" si="380">SUM(D1281:D1282)</f>
        <v>0</v>
      </c>
      <c r="E1280" s="946">
        <f t="shared" si="380"/>
        <v>0</v>
      </c>
      <c r="F1280" s="946">
        <f t="shared" si="380"/>
        <v>0</v>
      </c>
      <c r="G1280" s="946">
        <f t="shared" si="380"/>
        <v>0</v>
      </c>
      <c r="H1280" s="946">
        <f t="shared" si="380"/>
        <v>0</v>
      </c>
      <c r="I1280" s="946">
        <f t="shared" si="380"/>
        <v>0</v>
      </c>
      <c r="J1280" s="1151">
        <f t="shared" si="380"/>
        <v>0</v>
      </c>
      <c r="K1280" s="1151">
        <f t="shared" si="380"/>
        <v>0</v>
      </c>
    </row>
    <row r="1281" spans="1:11" hidden="1" x14ac:dyDescent="0.3">
      <c r="A1281" s="1023" t="s">
        <v>2910</v>
      </c>
      <c r="B1281" s="963"/>
      <c r="C1281" s="951" t="s">
        <v>1211</v>
      </c>
      <c r="D1281" s="946">
        <f>VLOOKUP(A1281,'NRHM-RCH Flexible Pool, NDCPs'!A75:Q1788,16,0)</f>
        <v>0</v>
      </c>
      <c r="E1281" s="946">
        <f>VLOOKUP(A1281,'NRHM-RCH Flexible Pool, NDCPs'!A75:Q1788,17,0)</f>
        <v>0</v>
      </c>
      <c r="F1281" s="948"/>
      <c r="G1281" s="948"/>
      <c r="H1281" s="948"/>
      <c r="I1281" s="948"/>
      <c r="J1281" s="1152">
        <f>+D1281+F1281+H1281</f>
        <v>0</v>
      </c>
      <c r="K1281" s="1152">
        <f>+E1281+G1281+I1281</f>
        <v>0</v>
      </c>
    </row>
    <row r="1282" spans="1:11" hidden="1" x14ac:dyDescent="0.3">
      <c r="A1282" s="1023" t="s">
        <v>3324</v>
      </c>
      <c r="B1282" s="963"/>
      <c r="C1282" s="951" t="s">
        <v>2330</v>
      </c>
      <c r="D1282" s="946">
        <f>VLOOKUP(A1282,'NRHM-RCH Flexible Pool, NDCPs'!A76:Q1789,16,0)</f>
        <v>0</v>
      </c>
      <c r="E1282" s="946">
        <f>VLOOKUP(A1282,'NRHM-RCH Flexible Pool, NDCPs'!A76:Q1789,17,0)</f>
        <v>0</v>
      </c>
      <c r="F1282" s="948"/>
      <c r="G1282" s="948"/>
      <c r="H1282" s="948"/>
      <c r="I1282" s="948"/>
      <c r="J1282" s="1152">
        <f>+D1282+F1282+H1282</f>
        <v>0</v>
      </c>
      <c r="K1282" s="1152">
        <f>+E1282+G1282+I1282</f>
        <v>0</v>
      </c>
    </row>
    <row r="1283" spans="1:11" hidden="1" x14ac:dyDescent="0.3">
      <c r="A1283" s="960">
        <v>12.15</v>
      </c>
      <c r="B1283" s="963"/>
      <c r="C1283" s="945" t="s">
        <v>3732</v>
      </c>
      <c r="D1283" s="946">
        <f t="shared" ref="D1283:K1283" si="381">SUM(D1284:D1287)</f>
        <v>0</v>
      </c>
      <c r="E1283" s="946">
        <f t="shared" si="381"/>
        <v>0</v>
      </c>
      <c r="F1283" s="946">
        <f t="shared" si="381"/>
        <v>0</v>
      </c>
      <c r="G1283" s="946">
        <f t="shared" si="381"/>
        <v>0</v>
      </c>
      <c r="H1283" s="946">
        <f t="shared" si="381"/>
        <v>0</v>
      </c>
      <c r="I1283" s="946">
        <f t="shared" si="381"/>
        <v>0</v>
      </c>
      <c r="J1283" s="1151">
        <f t="shared" si="381"/>
        <v>0</v>
      </c>
      <c r="K1283" s="1151">
        <f t="shared" si="381"/>
        <v>0</v>
      </c>
    </row>
    <row r="1284" spans="1:11" hidden="1" x14ac:dyDescent="0.3">
      <c r="A1284" s="1023" t="s">
        <v>2997</v>
      </c>
      <c r="B1284" s="963"/>
      <c r="C1284" s="1025" t="s">
        <v>3733</v>
      </c>
      <c r="D1284" s="946"/>
      <c r="E1284" s="946"/>
      <c r="F1284" s="948">
        <f>VLOOKUP(A1284,NCDs!A98:Q316,16,0)</f>
        <v>0</v>
      </c>
      <c r="G1284" s="948">
        <f>VLOOKUP(A1284,NCDs!A98:Q316,17,0)</f>
        <v>0</v>
      </c>
      <c r="H1284" s="948"/>
      <c r="I1284" s="948"/>
      <c r="J1284" s="1152">
        <f t="shared" ref="J1284:K1287" si="382">+D1284+F1284+H1284</f>
        <v>0</v>
      </c>
      <c r="K1284" s="1152">
        <f t="shared" si="382"/>
        <v>0</v>
      </c>
    </row>
    <row r="1285" spans="1:11" hidden="1" x14ac:dyDescent="0.3">
      <c r="A1285" s="1023" t="s">
        <v>2998</v>
      </c>
      <c r="B1285" s="963"/>
      <c r="C1285" s="1025" t="s">
        <v>3734</v>
      </c>
      <c r="D1285" s="946"/>
      <c r="E1285" s="946"/>
      <c r="F1285" s="948">
        <f>VLOOKUP(A1285,NCDs!A99:Q317,16,0)</f>
        <v>0</v>
      </c>
      <c r="G1285" s="948">
        <f>VLOOKUP(A1285,NCDs!A99:Q317,17,0)</f>
        <v>0</v>
      </c>
      <c r="H1285" s="948"/>
      <c r="I1285" s="948"/>
      <c r="J1285" s="1152">
        <f t="shared" si="382"/>
        <v>0</v>
      </c>
      <c r="K1285" s="1152">
        <f t="shared" si="382"/>
        <v>0</v>
      </c>
    </row>
    <row r="1286" spans="1:11" ht="30" hidden="1" x14ac:dyDescent="0.3">
      <c r="A1286" s="1023" t="s">
        <v>2999</v>
      </c>
      <c r="B1286" s="963"/>
      <c r="C1286" s="1019" t="s">
        <v>3000</v>
      </c>
      <c r="D1286" s="946">
        <f>VLOOKUP(A1286,'NRHM-RCH Flexible Pool, NDCPs'!A80:Q1793,16,0)</f>
        <v>0</v>
      </c>
      <c r="E1286" s="946">
        <f>VLOOKUP(A1286,'NRHM-RCH Flexible Pool, NDCPs'!A80:Q1793,17,0)</f>
        <v>0</v>
      </c>
      <c r="F1286" s="948"/>
      <c r="G1286" s="948"/>
      <c r="H1286" s="948"/>
      <c r="I1286" s="948"/>
      <c r="J1286" s="1152">
        <f t="shared" si="382"/>
        <v>0</v>
      </c>
      <c r="K1286" s="1152">
        <f t="shared" si="382"/>
        <v>0</v>
      </c>
    </row>
    <row r="1287" spans="1:11" hidden="1" x14ac:dyDescent="0.3">
      <c r="A1287" s="1023" t="s">
        <v>3325</v>
      </c>
      <c r="B1287" s="963"/>
      <c r="C1287" s="1025" t="s">
        <v>2330</v>
      </c>
      <c r="D1287" s="946">
        <f>VLOOKUP(A1287,'NRHM-RCH Flexible Pool, NDCPs'!A81:Q1794,16,0)</f>
        <v>0</v>
      </c>
      <c r="E1287" s="946">
        <f>VLOOKUP(A1287,'NRHM-RCH Flexible Pool, NDCPs'!A81:Q1794,17,0)</f>
        <v>0</v>
      </c>
      <c r="F1287" s="948"/>
      <c r="G1287" s="948"/>
      <c r="H1287" s="948"/>
      <c r="I1287" s="948"/>
      <c r="J1287" s="1152">
        <f t="shared" si="382"/>
        <v>0</v>
      </c>
      <c r="K1287" s="1152">
        <f t="shared" si="382"/>
        <v>0</v>
      </c>
    </row>
    <row r="1288" spans="1:11" hidden="1" x14ac:dyDescent="0.3">
      <c r="A1288" s="960">
        <v>12.16</v>
      </c>
      <c r="B1288" s="947" t="s">
        <v>4987</v>
      </c>
      <c r="C1288" s="945" t="s">
        <v>4846</v>
      </c>
      <c r="D1288" s="946">
        <f>D1289</f>
        <v>0</v>
      </c>
      <c r="E1288" s="946">
        <f>E1289</f>
        <v>0</v>
      </c>
      <c r="F1288" s="946">
        <f>F1289</f>
        <v>0</v>
      </c>
      <c r="G1288" s="946">
        <f>G1289</f>
        <v>0</v>
      </c>
      <c r="H1288" s="946">
        <f>VLOOKUP(B1288,NUHM!A167:P420,15,0)</f>
        <v>0</v>
      </c>
      <c r="I1288" s="946">
        <f>VLOOKUP(B1288,NUHM!A167:P420,16,0)</f>
        <v>0</v>
      </c>
      <c r="J1288" s="1151">
        <f>J1289</f>
        <v>0</v>
      </c>
      <c r="K1288" s="1151">
        <f>K1289</f>
        <v>0</v>
      </c>
    </row>
    <row r="1289" spans="1:11" hidden="1" x14ac:dyDescent="0.3">
      <c r="A1289" s="960" t="s">
        <v>4845</v>
      </c>
      <c r="B1289" s="963"/>
      <c r="C1289" s="951"/>
      <c r="D1289" s="946">
        <f>VLOOKUP(A1289,'NRHM-RCH Flexible Pool, NDCPs'!A83:Q1796,16,0)</f>
        <v>0</v>
      </c>
      <c r="E1289" s="946">
        <f>VLOOKUP(A1289,'NRHM-RCH Flexible Pool, NDCPs'!A83:Q1796,17,0)</f>
        <v>0</v>
      </c>
      <c r="F1289" s="948"/>
      <c r="G1289" s="948"/>
      <c r="H1289" s="948"/>
      <c r="I1289" s="948"/>
      <c r="J1289" s="1152">
        <f>+D1289+F1289+H1289</f>
        <v>0</v>
      </c>
      <c r="K1289" s="1152">
        <f>+E1289+G1289+I1289</f>
        <v>0</v>
      </c>
    </row>
    <row r="1290" spans="1:11" hidden="1" x14ac:dyDescent="0.3">
      <c r="A1290" s="960">
        <v>12.17</v>
      </c>
      <c r="B1290" s="963"/>
      <c r="C1290" s="945" t="s">
        <v>3735</v>
      </c>
      <c r="D1290" s="946">
        <f t="shared" ref="D1290:K1290" si="383">SUM(D1291:D1295)</f>
        <v>0</v>
      </c>
      <c r="E1290" s="946">
        <f t="shared" si="383"/>
        <v>0</v>
      </c>
      <c r="F1290" s="946">
        <f t="shared" si="383"/>
        <v>0</v>
      </c>
      <c r="G1290" s="946">
        <f t="shared" si="383"/>
        <v>0</v>
      </c>
      <c r="H1290" s="946">
        <f t="shared" si="383"/>
        <v>0</v>
      </c>
      <c r="I1290" s="946">
        <f t="shared" si="383"/>
        <v>0</v>
      </c>
      <c r="J1290" s="1151">
        <f t="shared" si="383"/>
        <v>0</v>
      </c>
      <c r="K1290" s="1151">
        <f t="shared" si="383"/>
        <v>0</v>
      </c>
    </row>
    <row r="1291" spans="1:11" hidden="1" x14ac:dyDescent="0.3">
      <c r="A1291" s="1023" t="s">
        <v>2854</v>
      </c>
      <c r="B1291" s="963"/>
      <c r="C1291" s="945" t="s">
        <v>5216</v>
      </c>
      <c r="D1291" s="946">
        <f>VLOOKUP(A1291,'NRHM-RCH Flexible Pool, NDCPs'!A85:Q1798,16,0)</f>
        <v>0</v>
      </c>
      <c r="E1291" s="946">
        <f>VLOOKUP(A1291,'NRHM-RCH Flexible Pool, NDCPs'!A85:Q1798,17,0)</f>
        <v>0</v>
      </c>
      <c r="F1291" s="948"/>
      <c r="G1291" s="948"/>
      <c r="H1291" s="948"/>
      <c r="I1291" s="948"/>
      <c r="J1291" s="1152">
        <f t="shared" ref="J1291:K1295" si="384">+D1291+F1291+H1291</f>
        <v>0</v>
      </c>
      <c r="K1291" s="1152">
        <f t="shared" si="384"/>
        <v>0</v>
      </c>
    </row>
    <row r="1292" spans="1:11" hidden="1" x14ac:dyDescent="0.3">
      <c r="A1292" s="1023" t="s">
        <v>3326</v>
      </c>
      <c r="B1292" s="966"/>
      <c r="C1292" s="1025" t="s">
        <v>4847</v>
      </c>
      <c r="D1292" s="946">
        <f>VLOOKUP(A1292,'NRHM-RCH Flexible Pool, NDCPs'!A1161:Q2870,16,0)</f>
        <v>0</v>
      </c>
      <c r="E1292" s="946">
        <f>VLOOKUP(A1292,'NRHM-RCH Flexible Pool, NDCPs'!A1161:Q2870,17,0)</f>
        <v>0</v>
      </c>
      <c r="F1292" s="948"/>
      <c r="G1292" s="948"/>
      <c r="H1292" s="948"/>
      <c r="I1292" s="948"/>
      <c r="J1292" s="1152">
        <f t="shared" si="384"/>
        <v>0</v>
      </c>
      <c r="K1292" s="1152">
        <f t="shared" si="384"/>
        <v>0</v>
      </c>
    </row>
    <row r="1293" spans="1:11" hidden="1" x14ac:dyDescent="0.3">
      <c r="A1293" s="1023" t="s">
        <v>4851</v>
      </c>
      <c r="B1293" s="963"/>
      <c r="C1293" s="1025" t="s">
        <v>4850</v>
      </c>
      <c r="D1293" s="946"/>
      <c r="E1293" s="946"/>
      <c r="F1293" s="948">
        <f>VLOOKUP(A1293,NCDs!A107:Q325,16,0)</f>
        <v>0</v>
      </c>
      <c r="G1293" s="948">
        <f>VLOOKUP(A1293,NCDs!A107:Q325,17,0)</f>
        <v>0</v>
      </c>
      <c r="H1293" s="948"/>
      <c r="I1293" s="948"/>
      <c r="J1293" s="1152">
        <f t="shared" si="384"/>
        <v>0</v>
      </c>
      <c r="K1293" s="1152">
        <f t="shared" si="384"/>
        <v>0</v>
      </c>
    </row>
    <row r="1294" spans="1:11" hidden="1" x14ac:dyDescent="0.3">
      <c r="A1294" s="1023" t="s">
        <v>4849</v>
      </c>
      <c r="B1294" s="963"/>
      <c r="C1294" s="1025" t="s">
        <v>4848</v>
      </c>
      <c r="D1294" s="946">
        <f>VLOOKUP(A1294,'NRHM-RCH Flexible Pool, NDCPs'!A1163:Q2872,16,0)</f>
        <v>0</v>
      </c>
      <c r="E1294" s="946">
        <f>VLOOKUP(A1294,'NRHM-RCH Flexible Pool, NDCPs'!A1163:Q2872,17,0)</f>
        <v>0</v>
      </c>
      <c r="F1294" s="948"/>
      <c r="G1294" s="948"/>
      <c r="H1294" s="948"/>
      <c r="I1294" s="948"/>
      <c r="J1294" s="1152">
        <f t="shared" si="384"/>
        <v>0</v>
      </c>
      <c r="K1294" s="1152">
        <f t="shared" si="384"/>
        <v>0</v>
      </c>
    </row>
    <row r="1295" spans="1:11" hidden="1" x14ac:dyDescent="0.3">
      <c r="A1295" s="1023" t="s">
        <v>4852</v>
      </c>
      <c r="B1295" s="963"/>
      <c r="C1295" s="1027" t="s">
        <v>2330</v>
      </c>
      <c r="D1295" s="946">
        <f>VLOOKUP(A1295,'NRHM-RCH Flexible Pool, NDCPs'!A89:Q1802,16,0)</f>
        <v>0</v>
      </c>
      <c r="E1295" s="946">
        <f>VLOOKUP(A1295,'NRHM-RCH Flexible Pool, NDCPs'!A89:Q1802,17,0)</f>
        <v>0</v>
      </c>
      <c r="F1295" s="948"/>
      <c r="G1295" s="948"/>
      <c r="H1295" s="948"/>
      <c r="I1295" s="948"/>
      <c r="J1295" s="1152">
        <f t="shared" si="384"/>
        <v>0</v>
      </c>
      <c r="K1295" s="1152">
        <f t="shared" si="384"/>
        <v>0</v>
      </c>
    </row>
    <row r="1296" spans="1:11" hidden="1" x14ac:dyDescent="0.3">
      <c r="A1296" s="960">
        <v>12.18</v>
      </c>
      <c r="B1296" s="963"/>
      <c r="C1296" s="945" t="s">
        <v>3161</v>
      </c>
      <c r="D1296" s="946">
        <f t="shared" ref="D1296:K1296" si="385">SUM(D1297:D1299)</f>
        <v>0</v>
      </c>
      <c r="E1296" s="946">
        <f t="shared" si="385"/>
        <v>0</v>
      </c>
      <c r="F1296" s="946">
        <f t="shared" si="385"/>
        <v>0</v>
      </c>
      <c r="G1296" s="946">
        <f t="shared" si="385"/>
        <v>0</v>
      </c>
      <c r="H1296" s="946">
        <f t="shared" si="385"/>
        <v>0</v>
      </c>
      <c r="I1296" s="946">
        <f t="shared" si="385"/>
        <v>0</v>
      </c>
      <c r="J1296" s="1151">
        <f t="shared" si="385"/>
        <v>0</v>
      </c>
      <c r="K1296" s="1151">
        <f t="shared" si="385"/>
        <v>0</v>
      </c>
    </row>
    <row r="1297" spans="1:11" hidden="1" x14ac:dyDescent="0.3">
      <c r="A1297" s="1023" t="s">
        <v>3914</v>
      </c>
      <c r="B1297" s="1028"/>
      <c r="C1297" s="949" t="s">
        <v>3916</v>
      </c>
      <c r="D1297" s="946">
        <f>VLOOKUP(A1297,'NRHM-RCH Flexible Pool, NDCPs'!A91:Q1804,16,0)</f>
        <v>0</v>
      </c>
      <c r="E1297" s="946">
        <f>VLOOKUP(A1297,'NRHM-RCH Flexible Pool, NDCPs'!A91:Q1804,17,0)</f>
        <v>0</v>
      </c>
      <c r="F1297" s="948"/>
      <c r="G1297" s="948"/>
      <c r="H1297" s="948"/>
      <c r="I1297" s="948"/>
      <c r="J1297" s="1152">
        <f t="shared" ref="J1297:K1299" si="386">+D1297+F1297+H1297</f>
        <v>0</v>
      </c>
      <c r="K1297" s="1152">
        <f t="shared" si="386"/>
        <v>0</v>
      </c>
    </row>
    <row r="1298" spans="1:11" hidden="1" x14ac:dyDescent="0.3">
      <c r="A1298" s="1023" t="s">
        <v>3915</v>
      </c>
      <c r="B1298" s="963"/>
      <c r="C1298" s="1029" t="s">
        <v>3917</v>
      </c>
      <c r="D1298" s="946">
        <f>VLOOKUP(A1298,'NRHM-RCH Flexible Pool, NDCPs'!A92:Q1805,16,0)</f>
        <v>0</v>
      </c>
      <c r="E1298" s="946">
        <f>VLOOKUP(A1298,'NRHM-RCH Flexible Pool, NDCPs'!A92:Q1805,17,0)</f>
        <v>0</v>
      </c>
      <c r="F1298" s="948"/>
      <c r="G1298" s="948"/>
      <c r="H1298" s="948"/>
      <c r="I1298" s="948"/>
      <c r="J1298" s="1152">
        <f t="shared" si="386"/>
        <v>0</v>
      </c>
      <c r="K1298" s="1152">
        <f t="shared" si="386"/>
        <v>0</v>
      </c>
    </row>
    <row r="1299" spans="1:11" ht="30" hidden="1" x14ac:dyDescent="0.3">
      <c r="A1299" s="1023" t="s">
        <v>4853</v>
      </c>
      <c r="B1299" s="963"/>
      <c r="C1299" s="1030" t="s">
        <v>4854</v>
      </c>
      <c r="D1299" s="946">
        <f>VLOOKUP(A1299,'NRHM-RCH Flexible Pool, NDCPs'!A93:Q1806,16,0)</f>
        <v>0</v>
      </c>
      <c r="E1299" s="946">
        <f>VLOOKUP(A1299,'NRHM-RCH Flexible Pool, NDCPs'!A93:Q1806,17,0)</f>
        <v>0</v>
      </c>
      <c r="F1299" s="948"/>
      <c r="G1299" s="948"/>
      <c r="H1299" s="948"/>
      <c r="I1299" s="948"/>
      <c r="J1299" s="1152">
        <f t="shared" si="386"/>
        <v>0</v>
      </c>
      <c r="K1299" s="1152">
        <f t="shared" si="386"/>
        <v>0</v>
      </c>
    </row>
    <row r="1300" spans="1:11" s="959" customFormat="1" ht="12.75" x14ac:dyDescent="0.2">
      <c r="A1300" s="1080">
        <v>13</v>
      </c>
      <c r="B1300" s="1075"/>
      <c r="C1300" s="1077" t="s">
        <v>193</v>
      </c>
      <c r="D1300" s="941">
        <f t="shared" ref="D1300:K1300" si="387">D1301+D1314+D1325</f>
        <v>0</v>
      </c>
      <c r="E1300" s="941">
        <f t="shared" si="387"/>
        <v>0</v>
      </c>
      <c r="F1300" s="941">
        <f t="shared" si="387"/>
        <v>0</v>
      </c>
      <c r="G1300" s="941">
        <f t="shared" si="387"/>
        <v>0</v>
      </c>
      <c r="H1300" s="941">
        <f t="shared" si="387"/>
        <v>0</v>
      </c>
      <c r="I1300" s="941">
        <f t="shared" si="387"/>
        <v>0</v>
      </c>
      <c r="J1300" s="941">
        <f t="shared" si="387"/>
        <v>0</v>
      </c>
      <c r="K1300" s="941">
        <f t="shared" si="387"/>
        <v>0</v>
      </c>
    </row>
    <row r="1301" spans="1:11" s="1114" customFormat="1" x14ac:dyDescent="0.3">
      <c r="A1301" s="1138">
        <v>13.1</v>
      </c>
      <c r="B1301" s="1130"/>
      <c r="C1301" s="1139" t="s">
        <v>193</v>
      </c>
      <c r="D1301" s="1113">
        <f t="shared" ref="D1301:K1301" si="388">D1302+SUM(D1309:D1313)</f>
        <v>0</v>
      </c>
      <c r="E1301" s="1113">
        <f t="shared" si="388"/>
        <v>0</v>
      </c>
      <c r="F1301" s="1113">
        <f t="shared" si="388"/>
        <v>0</v>
      </c>
      <c r="G1301" s="1113">
        <f t="shared" si="388"/>
        <v>0</v>
      </c>
      <c r="H1301" s="1113">
        <f t="shared" si="388"/>
        <v>0</v>
      </c>
      <c r="I1301" s="1113">
        <f t="shared" si="388"/>
        <v>0</v>
      </c>
      <c r="J1301" s="1113">
        <f t="shared" si="388"/>
        <v>0</v>
      </c>
      <c r="K1301" s="1113">
        <f t="shared" si="388"/>
        <v>0</v>
      </c>
    </row>
    <row r="1302" spans="1:11" ht="18" hidden="1" customHeight="1" x14ac:dyDescent="0.3">
      <c r="A1302" s="1000" t="s">
        <v>1884</v>
      </c>
      <c r="B1302" s="947" t="s">
        <v>3145</v>
      </c>
      <c r="C1302" s="999" t="s">
        <v>1390</v>
      </c>
      <c r="D1302" s="946">
        <f>SUM(D1303:D1308)</f>
        <v>0</v>
      </c>
      <c r="E1302" s="946">
        <f>SUM(E1303:E1308)</f>
        <v>0</v>
      </c>
      <c r="F1302" s="946">
        <f>SUM(F1303:F1308)</f>
        <v>0</v>
      </c>
      <c r="G1302" s="946">
        <f>SUM(G1303:G1308)</f>
        <v>0</v>
      </c>
      <c r="H1302" s="946">
        <f>VLOOKUP(B1302,NUHM!A181:P434,15,0)</f>
        <v>0</v>
      </c>
      <c r="I1302" s="946">
        <f>VLOOKUP(B1302,NUHM!A181:P434,16,0)</f>
        <v>0</v>
      </c>
      <c r="J1302" s="1151">
        <f>SUM(J1303:J1308)</f>
        <v>0</v>
      </c>
      <c r="K1302" s="1151">
        <f>SUM(K1303:K1308)</f>
        <v>0</v>
      </c>
    </row>
    <row r="1303" spans="1:11" hidden="1" x14ac:dyDescent="0.3">
      <c r="A1303" s="1000" t="s">
        <v>4860</v>
      </c>
      <c r="B1303" s="963"/>
      <c r="C1303" s="999" t="s">
        <v>4855</v>
      </c>
      <c r="D1303" s="946">
        <f>VLOOKUP(A1303,'NRHM-RCH Flexible Pool, NDCPs'!A97:Q1810,16,0)</f>
        <v>0</v>
      </c>
      <c r="E1303" s="946">
        <f>VLOOKUP(A1303,'NRHM-RCH Flexible Pool, NDCPs'!A97:Q1810,17,0)</f>
        <v>0</v>
      </c>
      <c r="F1303" s="948"/>
      <c r="G1303" s="948"/>
      <c r="H1303" s="948"/>
      <c r="I1303" s="948"/>
      <c r="J1303" s="1152">
        <f t="shared" ref="J1303:J1313" si="389">+D1303+F1303+H1303</f>
        <v>0</v>
      </c>
      <c r="K1303" s="1152">
        <f t="shared" ref="K1303:K1313" si="390">+E1303+G1303+I1303</f>
        <v>0</v>
      </c>
    </row>
    <row r="1304" spans="1:11" hidden="1" x14ac:dyDescent="0.3">
      <c r="A1304" s="1000" t="s">
        <v>4861</v>
      </c>
      <c r="B1304" s="963"/>
      <c r="C1304" s="999" t="s">
        <v>4856</v>
      </c>
      <c r="D1304" s="946">
        <f>VLOOKUP(A1304,'NRHM-RCH Flexible Pool, NDCPs'!A98:Q1811,16,0)</f>
        <v>0</v>
      </c>
      <c r="E1304" s="946">
        <f>VLOOKUP(A1304,'NRHM-RCH Flexible Pool, NDCPs'!A98:Q1811,17,0)</f>
        <v>0</v>
      </c>
      <c r="F1304" s="948"/>
      <c r="G1304" s="948"/>
      <c r="H1304" s="948"/>
      <c r="I1304" s="948"/>
      <c r="J1304" s="1152">
        <f t="shared" si="389"/>
        <v>0</v>
      </c>
      <c r="K1304" s="1152">
        <f t="shared" si="390"/>
        <v>0</v>
      </c>
    </row>
    <row r="1305" spans="1:11" hidden="1" x14ac:dyDescent="0.3">
      <c r="A1305" s="1000" t="s">
        <v>4862</v>
      </c>
      <c r="B1305" s="963"/>
      <c r="C1305" s="999" t="s">
        <v>4857</v>
      </c>
      <c r="D1305" s="946">
        <f>VLOOKUP(A1305,'NRHM-RCH Flexible Pool, NDCPs'!A99:Q1812,16,0)</f>
        <v>0</v>
      </c>
      <c r="E1305" s="946">
        <f>VLOOKUP(A1305,'NRHM-RCH Flexible Pool, NDCPs'!A99:Q1812,17,0)</f>
        <v>0</v>
      </c>
      <c r="F1305" s="948"/>
      <c r="G1305" s="948"/>
      <c r="H1305" s="948"/>
      <c r="I1305" s="948"/>
      <c r="J1305" s="1152">
        <f t="shared" si="389"/>
        <v>0</v>
      </c>
      <c r="K1305" s="1152">
        <f t="shared" si="390"/>
        <v>0</v>
      </c>
    </row>
    <row r="1306" spans="1:11" ht="30" hidden="1" x14ac:dyDescent="0.3">
      <c r="A1306" s="1000" t="s">
        <v>4863</v>
      </c>
      <c r="B1306" s="963"/>
      <c r="C1306" s="999" t="s">
        <v>4858</v>
      </c>
      <c r="D1306" s="946">
        <f>VLOOKUP(A1306,'NRHM-RCH Flexible Pool, NDCPs'!A100:Q1813,16,0)</f>
        <v>0</v>
      </c>
      <c r="E1306" s="946">
        <f>VLOOKUP(A1306,'NRHM-RCH Flexible Pool, NDCPs'!A100:Q1813,17,0)</f>
        <v>0</v>
      </c>
      <c r="F1306" s="948"/>
      <c r="G1306" s="948"/>
      <c r="H1306" s="948"/>
      <c r="I1306" s="948"/>
      <c r="J1306" s="1152">
        <f t="shared" si="389"/>
        <v>0</v>
      </c>
      <c r="K1306" s="1152">
        <f t="shared" si="390"/>
        <v>0</v>
      </c>
    </row>
    <row r="1307" spans="1:11" hidden="1" x14ac:dyDescent="0.3">
      <c r="A1307" s="1000" t="s">
        <v>4864</v>
      </c>
      <c r="B1307" s="963"/>
      <c r="C1307" s="999" t="s">
        <v>4859</v>
      </c>
      <c r="D1307" s="946">
        <f>VLOOKUP(A1307,'NRHM-RCH Flexible Pool, NDCPs'!A101:Q1814,16,0)</f>
        <v>0</v>
      </c>
      <c r="E1307" s="946">
        <f>VLOOKUP(A1307,'NRHM-RCH Flexible Pool, NDCPs'!A101:Q1814,17,0)</f>
        <v>0</v>
      </c>
      <c r="F1307" s="948"/>
      <c r="G1307" s="948"/>
      <c r="H1307" s="948"/>
      <c r="I1307" s="948"/>
      <c r="J1307" s="1152">
        <f t="shared" si="389"/>
        <v>0</v>
      </c>
      <c r="K1307" s="1152">
        <f t="shared" si="390"/>
        <v>0</v>
      </c>
    </row>
    <row r="1308" spans="1:11" hidden="1" x14ac:dyDescent="0.3">
      <c r="A1308" s="1000" t="s">
        <v>4865</v>
      </c>
      <c r="B1308" s="963"/>
      <c r="C1308" s="999" t="s">
        <v>2330</v>
      </c>
      <c r="D1308" s="946">
        <f>VLOOKUP(A1308,'NRHM-RCH Flexible Pool, NDCPs'!A102:Q1815,16,0)</f>
        <v>0</v>
      </c>
      <c r="E1308" s="946">
        <f>VLOOKUP(A1308,'NRHM-RCH Flexible Pool, NDCPs'!A102:Q1815,17,0)</f>
        <v>0</v>
      </c>
      <c r="F1308" s="948"/>
      <c r="G1308" s="948"/>
      <c r="H1308" s="948"/>
      <c r="I1308" s="948"/>
      <c r="J1308" s="1152">
        <f t="shared" si="389"/>
        <v>0</v>
      </c>
      <c r="K1308" s="1152">
        <f t="shared" si="390"/>
        <v>0</v>
      </c>
    </row>
    <row r="1309" spans="1:11" ht="30" hidden="1" x14ac:dyDescent="0.3">
      <c r="A1309" s="1000" t="s">
        <v>1885</v>
      </c>
      <c r="B1309" s="947" t="s">
        <v>4991</v>
      </c>
      <c r="C1309" s="999" t="s">
        <v>4866</v>
      </c>
      <c r="D1309" s="946">
        <f>VLOOKUP(A1309,'NRHM-RCH Flexible Pool, NDCPs'!A103:Q1816,16,0)</f>
        <v>0</v>
      </c>
      <c r="E1309" s="946">
        <f>VLOOKUP(A1309,'NRHM-RCH Flexible Pool, NDCPs'!A103:Q1816,17,0)</f>
        <v>0</v>
      </c>
      <c r="F1309" s="948"/>
      <c r="G1309" s="948"/>
      <c r="H1309" s="946">
        <f>VLOOKUP(B1309,NUHM!A188:P441,15,0)</f>
        <v>0</v>
      </c>
      <c r="I1309" s="946">
        <f>VLOOKUP(B1309,NUHM!A188:P441,16,0)</f>
        <v>0</v>
      </c>
      <c r="J1309" s="1152">
        <f t="shared" si="389"/>
        <v>0</v>
      </c>
      <c r="K1309" s="1152">
        <f t="shared" si="390"/>
        <v>0</v>
      </c>
    </row>
    <row r="1310" spans="1:11" ht="30" hidden="1" x14ac:dyDescent="0.3">
      <c r="A1310" s="1000" t="s">
        <v>1886</v>
      </c>
      <c r="B1310" s="947" t="s">
        <v>4992</v>
      </c>
      <c r="C1310" s="999" t="s">
        <v>4867</v>
      </c>
      <c r="D1310" s="946">
        <f>VLOOKUP(A1310,'NRHM-RCH Flexible Pool, NDCPs'!A104:Q1817,16,0)</f>
        <v>0</v>
      </c>
      <c r="E1310" s="946">
        <f>VLOOKUP(A1310,'NRHM-RCH Flexible Pool, NDCPs'!A104:Q1817,17,0)</f>
        <v>0</v>
      </c>
      <c r="F1310" s="948"/>
      <c r="G1310" s="948"/>
      <c r="H1310" s="946">
        <f>VLOOKUP(B1310,NUHM!A189:P442,15,0)</f>
        <v>0</v>
      </c>
      <c r="I1310" s="946">
        <f>VLOOKUP(B1310,NUHM!A189:P442,16,0)</f>
        <v>0</v>
      </c>
      <c r="J1310" s="1152">
        <f t="shared" si="389"/>
        <v>0</v>
      </c>
      <c r="K1310" s="1152">
        <f t="shared" si="390"/>
        <v>0</v>
      </c>
    </row>
    <row r="1311" spans="1:11" ht="30" hidden="1" x14ac:dyDescent="0.3">
      <c r="A1311" s="1000" t="s">
        <v>3327</v>
      </c>
      <c r="B1311" s="947" t="s">
        <v>4993</v>
      </c>
      <c r="C1311" s="999" t="s">
        <v>4868</v>
      </c>
      <c r="D1311" s="946">
        <f>VLOOKUP(A1311,'NRHM-RCH Flexible Pool, NDCPs'!A105:Q1818,16,0)</f>
        <v>0</v>
      </c>
      <c r="E1311" s="946">
        <f>VLOOKUP(A1311,'NRHM-RCH Flexible Pool, NDCPs'!A105:Q1818,17,0)</f>
        <v>0</v>
      </c>
      <c r="F1311" s="948"/>
      <c r="G1311" s="948"/>
      <c r="H1311" s="946">
        <f>VLOOKUP(B1311,NUHM!A190:P443,15,0)</f>
        <v>0</v>
      </c>
      <c r="I1311" s="946">
        <f>VLOOKUP(B1311,NUHM!A190:P443,16,0)</f>
        <v>0</v>
      </c>
      <c r="J1311" s="1152">
        <f t="shared" si="389"/>
        <v>0</v>
      </c>
      <c r="K1311" s="1152">
        <f t="shared" si="390"/>
        <v>0</v>
      </c>
    </row>
    <row r="1312" spans="1:11" ht="30" hidden="1" x14ac:dyDescent="0.3">
      <c r="A1312" s="1000" t="s">
        <v>4870</v>
      </c>
      <c r="B1312" s="963"/>
      <c r="C1312" s="999" t="s">
        <v>4869</v>
      </c>
      <c r="D1312" s="946">
        <f>VLOOKUP(A1312,'NRHM-RCH Flexible Pool, NDCPs'!A106:Q1819,16,0)</f>
        <v>0</v>
      </c>
      <c r="E1312" s="946">
        <f>VLOOKUP(A1312,'NRHM-RCH Flexible Pool, NDCPs'!A106:Q1819,17,0)</f>
        <v>0</v>
      </c>
      <c r="F1312" s="948"/>
      <c r="G1312" s="948"/>
      <c r="H1312" s="948"/>
      <c r="I1312" s="948"/>
      <c r="J1312" s="1152">
        <f t="shared" si="389"/>
        <v>0</v>
      </c>
      <c r="K1312" s="1152">
        <f t="shared" si="390"/>
        <v>0</v>
      </c>
    </row>
    <row r="1313" spans="1:11" hidden="1" x14ac:dyDescent="0.3">
      <c r="A1313" s="1000" t="s">
        <v>4871</v>
      </c>
      <c r="B1313" s="963"/>
      <c r="C1313" s="999" t="s">
        <v>2330</v>
      </c>
      <c r="D1313" s="946">
        <f>VLOOKUP(A1313,'NRHM-RCH Flexible Pool, NDCPs'!A107:Q1820,16,0)</f>
        <v>0</v>
      </c>
      <c r="E1313" s="946">
        <f>VLOOKUP(A1313,'NRHM-RCH Flexible Pool, NDCPs'!A107:Q1820,17,0)</f>
        <v>0</v>
      </c>
      <c r="F1313" s="948"/>
      <c r="G1313" s="948"/>
      <c r="H1313" s="948"/>
      <c r="I1313" s="948"/>
      <c r="J1313" s="1152">
        <f t="shared" si="389"/>
        <v>0</v>
      </c>
      <c r="K1313" s="1152">
        <f t="shared" si="390"/>
        <v>0</v>
      </c>
    </row>
    <row r="1314" spans="1:11" s="1114" customFormat="1" x14ac:dyDescent="0.3">
      <c r="A1314" s="1138">
        <v>13.2</v>
      </c>
      <c r="B1314" s="1130"/>
      <c r="C1314" s="1139" t="s">
        <v>1178</v>
      </c>
      <c r="D1314" s="1113">
        <f t="shared" ref="D1314:K1314" si="391">SUM(D1315:D1317)+SUM(D1322:D1324)</f>
        <v>0</v>
      </c>
      <c r="E1314" s="1113">
        <f t="shared" si="391"/>
        <v>0</v>
      </c>
      <c r="F1314" s="1113">
        <f t="shared" si="391"/>
        <v>0</v>
      </c>
      <c r="G1314" s="1113">
        <f t="shared" si="391"/>
        <v>0</v>
      </c>
      <c r="H1314" s="1113">
        <f t="shared" si="391"/>
        <v>0</v>
      </c>
      <c r="I1314" s="1113">
        <f t="shared" si="391"/>
        <v>0</v>
      </c>
      <c r="J1314" s="1113">
        <f t="shared" si="391"/>
        <v>0</v>
      </c>
      <c r="K1314" s="1113">
        <f t="shared" si="391"/>
        <v>0</v>
      </c>
    </row>
    <row r="1315" spans="1:11" hidden="1" x14ac:dyDescent="0.3">
      <c r="A1315" s="1000" t="s">
        <v>1887</v>
      </c>
      <c r="B1315" s="947" t="s">
        <v>3148</v>
      </c>
      <c r="C1315" s="1009" t="s">
        <v>1393</v>
      </c>
      <c r="D1315" s="946">
        <f>VLOOKUP(A1315,'NRHM-RCH Flexible Pool, NDCPs'!A109:Q1822,16,0)</f>
        <v>0</v>
      </c>
      <c r="E1315" s="946">
        <f>VLOOKUP(A1315,'NRHM-RCH Flexible Pool, NDCPs'!A109:Q1822,17,0)</f>
        <v>0</v>
      </c>
      <c r="F1315" s="948"/>
      <c r="G1315" s="948"/>
      <c r="H1315" s="946">
        <f>VLOOKUP(B1315,NUHM!A194:P447,15,0)</f>
        <v>0</v>
      </c>
      <c r="I1315" s="946">
        <f>VLOOKUP(B1315,NUHM!A194:P447,16,0)</f>
        <v>0</v>
      </c>
      <c r="J1315" s="1152">
        <f>+D1315+F1315+H1315</f>
        <v>0</v>
      </c>
      <c r="K1315" s="1152">
        <f>+E1315+G1315+I1315</f>
        <v>0</v>
      </c>
    </row>
    <row r="1316" spans="1:11" hidden="1" x14ac:dyDescent="0.3">
      <c r="A1316" s="1000" t="s">
        <v>1888</v>
      </c>
      <c r="B1316" s="947" t="s">
        <v>3147</v>
      </c>
      <c r="C1316" s="1009" t="s">
        <v>1394</v>
      </c>
      <c r="D1316" s="946">
        <f>VLOOKUP(A1316,'NRHM-RCH Flexible Pool, NDCPs'!A110:Q1823,16,0)</f>
        <v>0</v>
      </c>
      <c r="E1316" s="946">
        <f>VLOOKUP(A1316,'NRHM-RCH Flexible Pool, NDCPs'!A110:Q1823,17,0)</f>
        <v>0</v>
      </c>
      <c r="F1316" s="948"/>
      <c r="G1316" s="948"/>
      <c r="H1316" s="946">
        <f>VLOOKUP(B1316,NUHM!A12:P307,15,0)</f>
        <v>0</v>
      </c>
      <c r="I1316" s="946">
        <f>VLOOKUP(B1316,NUHM!A12:P307,16,0)</f>
        <v>0</v>
      </c>
      <c r="J1316" s="1152">
        <f>+D1316+F1316+H1316</f>
        <v>0</v>
      </c>
      <c r="K1316" s="1152">
        <f>+E1316+G1316+I1316</f>
        <v>0</v>
      </c>
    </row>
    <row r="1317" spans="1:11" hidden="1" x14ac:dyDescent="0.3">
      <c r="A1317" s="1000" t="s">
        <v>1889</v>
      </c>
      <c r="B1317" s="947" t="s">
        <v>4995</v>
      </c>
      <c r="C1317" s="1012" t="s">
        <v>1395</v>
      </c>
      <c r="D1317" s="946">
        <f>SUM(D1318:D1321)</f>
        <v>0</v>
      </c>
      <c r="E1317" s="946">
        <f>SUM(E1318:E1321)</f>
        <v>0</v>
      </c>
      <c r="F1317" s="946">
        <f>SUM(F1318:F1321)</f>
        <v>0</v>
      </c>
      <c r="G1317" s="946">
        <f>SUM(G1318:G1321)</f>
        <v>0</v>
      </c>
      <c r="H1317" s="946">
        <f>VLOOKUP(B1317,NUHM!A13:P308,15,0)</f>
        <v>0</v>
      </c>
      <c r="I1317" s="946">
        <f>VLOOKUP(B1317,NUHM!A13:P308,16,0)</f>
        <v>0</v>
      </c>
      <c r="J1317" s="1151">
        <f>SUM(J1318:J1321)</f>
        <v>0</v>
      </c>
      <c r="K1317" s="1151">
        <f>SUM(K1318:K1321)</f>
        <v>0</v>
      </c>
    </row>
    <row r="1318" spans="1:11" hidden="1" x14ac:dyDescent="0.3">
      <c r="A1318" s="1000" t="s">
        <v>4875</v>
      </c>
      <c r="B1318" s="963"/>
      <c r="C1318" s="1012" t="s">
        <v>4872</v>
      </c>
      <c r="D1318" s="946">
        <f>VLOOKUP(A1318,'NRHM-RCH Flexible Pool, NDCPs'!A112:Q1825,16,0)</f>
        <v>0</v>
      </c>
      <c r="E1318" s="946">
        <f>VLOOKUP(A1318,'NRHM-RCH Flexible Pool, NDCPs'!A112:Q1825,17,0)</f>
        <v>0</v>
      </c>
      <c r="F1318" s="948"/>
      <c r="G1318" s="948"/>
      <c r="H1318" s="948"/>
      <c r="I1318" s="948"/>
      <c r="J1318" s="1152">
        <f t="shared" ref="J1318:K1324" si="392">+D1318+F1318+H1318</f>
        <v>0</v>
      </c>
      <c r="K1318" s="1152">
        <f t="shared" si="392"/>
        <v>0</v>
      </c>
    </row>
    <row r="1319" spans="1:11" hidden="1" x14ac:dyDescent="0.3">
      <c r="A1319" s="1000" t="s">
        <v>4876</v>
      </c>
      <c r="B1319" s="963"/>
      <c r="C1319" s="1012" t="s">
        <v>4873</v>
      </c>
      <c r="D1319" s="946">
        <f>VLOOKUP(A1319,'NRHM-RCH Flexible Pool, NDCPs'!A113:Q1826,16,0)</f>
        <v>0</v>
      </c>
      <c r="E1319" s="946">
        <f>VLOOKUP(A1319,'NRHM-RCH Flexible Pool, NDCPs'!A113:Q1826,17,0)</f>
        <v>0</v>
      </c>
      <c r="F1319" s="948"/>
      <c r="G1319" s="948"/>
      <c r="H1319" s="948"/>
      <c r="I1319" s="948"/>
      <c r="J1319" s="1152">
        <f t="shared" si="392"/>
        <v>0</v>
      </c>
      <c r="K1319" s="1152">
        <f t="shared" si="392"/>
        <v>0</v>
      </c>
    </row>
    <row r="1320" spans="1:11" hidden="1" x14ac:dyDescent="0.3">
      <c r="A1320" s="1000" t="s">
        <v>4877</v>
      </c>
      <c r="B1320" s="963"/>
      <c r="C1320" s="1012" t="s">
        <v>4874</v>
      </c>
      <c r="D1320" s="946">
        <f>VLOOKUP(A1320,'NRHM-RCH Flexible Pool, NDCPs'!A114:Q1827,16,0)</f>
        <v>0</v>
      </c>
      <c r="E1320" s="946">
        <f>VLOOKUP(A1320,'NRHM-RCH Flexible Pool, NDCPs'!A114:Q1827,17,0)</f>
        <v>0</v>
      </c>
      <c r="F1320" s="948"/>
      <c r="G1320" s="948"/>
      <c r="H1320" s="948"/>
      <c r="I1320" s="948"/>
      <c r="J1320" s="1152">
        <f t="shared" si="392"/>
        <v>0</v>
      </c>
      <c r="K1320" s="1152">
        <f t="shared" si="392"/>
        <v>0</v>
      </c>
    </row>
    <row r="1321" spans="1:11" hidden="1" x14ac:dyDescent="0.3">
      <c r="A1321" s="1000" t="s">
        <v>4878</v>
      </c>
      <c r="B1321" s="963"/>
      <c r="C1321" s="978" t="s">
        <v>2330</v>
      </c>
      <c r="D1321" s="946">
        <f>VLOOKUP(A1321,'NRHM-RCH Flexible Pool, NDCPs'!A115:Q1828,16,0)</f>
        <v>0</v>
      </c>
      <c r="E1321" s="946">
        <f>VLOOKUP(A1321,'NRHM-RCH Flexible Pool, NDCPs'!A115:Q1828,17,0)</f>
        <v>0</v>
      </c>
      <c r="F1321" s="948"/>
      <c r="G1321" s="948"/>
      <c r="H1321" s="948"/>
      <c r="I1321" s="948"/>
      <c r="J1321" s="1152">
        <f t="shared" si="392"/>
        <v>0</v>
      </c>
      <c r="K1321" s="1152">
        <f t="shared" si="392"/>
        <v>0</v>
      </c>
    </row>
    <row r="1322" spans="1:11" hidden="1" x14ac:dyDescent="0.3">
      <c r="A1322" s="1000" t="s">
        <v>1890</v>
      </c>
      <c r="B1322" s="963"/>
      <c r="C1322" s="978" t="s">
        <v>1396</v>
      </c>
      <c r="D1322" s="946">
        <f>VLOOKUP(A1322,'NRHM-RCH Flexible Pool, NDCPs'!A116:Q1829,16,0)</f>
        <v>0</v>
      </c>
      <c r="E1322" s="946">
        <f>VLOOKUP(A1322,'NRHM-RCH Flexible Pool, NDCPs'!A116:Q1829,17,0)</f>
        <v>0</v>
      </c>
      <c r="F1322" s="948"/>
      <c r="G1322" s="948"/>
      <c r="H1322" s="948"/>
      <c r="I1322" s="948"/>
      <c r="J1322" s="1152">
        <f t="shared" si="392"/>
        <v>0</v>
      </c>
      <c r="K1322" s="1152">
        <f t="shared" si="392"/>
        <v>0</v>
      </c>
    </row>
    <row r="1323" spans="1:11" hidden="1" x14ac:dyDescent="0.3">
      <c r="A1323" s="1000" t="s">
        <v>1891</v>
      </c>
      <c r="B1323" s="947" t="s">
        <v>4998</v>
      </c>
      <c r="C1323" s="978" t="s">
        <v>1397</v>
      </c>
      <c r="D1323" s="946">
        <f>VLOOKUP(A1323,'NRHM-RCH Flexible Pool, NDCPs'!A117:Q1830,16,0)</f>
        <v>0</v>
      </c>
      <c r="E1323" s="946">
        <f>VLOOKUP(A1323,'NRHM-RCH Flexible Pool, NDCPs'!A117:Q1830,17,0)</f>
        <v>0</v>
      </c>
      <c r="F1323" s="948"/>
      <c r="G1323" s="948"/>
      <c r="H1323" s="946">
        <f>VLOOKUP(B1323,NUHM!A19:P314,15,0)</f>
        <v>0</v>
      </c>
      <c r="I1323" s="946">
        <f>VLOOKUP(B1323,NUHM!A19:P314,16,0)</f>
        <v>0</v>
      </c>
      <c r="J1323" s="1152">
        <f t="shared" si="392"/>
        <v>0</v>
      </c>
      <c r="K1323" s="1152">
        <f t="shared" si="392"/>
        <v>0</v>
      </c>
    </row>
    <row r="1324" spans="1:11" hidden="1" x14ac:dyDescent="0.3">
      <c r="A1324" s="1000" t="s">
        <v>3328</v>
      </c>
      <c r="B1324" s="947" t="s">
        <v>4997</v>
      </c>
      <c r="C1324" s="978" t="s">
        <v>2330</v>
      </c>
      <c r="D1324" s="946">
        <f>VLOOKUP(A1324,'NRHM-RCH Flexible Pool, NDCPs'!A118:Q1831,16,0)</f>
        <v>0</v>
      </c>
      <c r="E1324" s="946">
        <f>VLOOKUP(A1324,'NRHM-RCH Flexible Pool, NDCPs'!A118:Q1831,17,0)</f>
        <v>0</v>
      </c>
      <c r="F1324" s="948"/>
      <c r="G1324" s="948"/>
      <c r="H1324" s="946">
        <f>VLOOKUP(B1324,NUHM!A20:P315,15,0)</f>
        <v>0</v>
      </c>
      <c r="I1324" s="946">
        <f>VLOOKUP(B1324,NUHM!A20:P315,16,0)</f>
        <v>0</v>
      </c>
      <c r="J1324" s="1152">
        <f t="shared" si="392"/>
        <v>0</v>
      </c>
      <c r="K1324" s="1152">
        <f t="shared" si="392"/>
        <v>0</v>
      </c>
    </row>
    <row r="1325" spans="1:11" s="1114" customFormat="1" x14ac:dyDescent="0.3">
      <c r="A1325" s="1138">
        <v>13.3</v>
      </c>
      <c r="B1325" s="1134" t="s">
        <v>4067</v>
      </c>
      <c r="C1325" s="1139" t="s">
        <v>3207</v>
      </c>
      <c r="D1325" s="1113">
        <f>SUM(D1326:D1328)</f>
        <v>0</v>
      </c>
      <c r="E1325" s="1113">
        <f>SUM(E1326:E1328)</f>
        <v>0</v>
      </c>
      <c r="F1325" s="1113">
        <f>SUM(F1326:F1328)</f>
        <v>0</v>
      </c>
      <c r="G1325" s="1113">
        <f>SUM(G1326:G1328)</f>
        <v>0</v>
      </c>
      <c r="H1325" s="1113">
        <f>VLOOKUP(B1325,NUHM!A21:P316,15,0)</f>
        <v>0</v>
      </c>
      <c r="I1325" s="1113">
        <f>VLOOKUP(B1325,NUHM!A21:P316,16,0)</f>
        <v>0</v>
      </c>
      <c r="J1325" s="1113">
        <f>SUM(J1326:J1328)</f>
        <v>0</v>
      </c>
      <c r="K1325" s="1113">
        <f>SUM(K1326:K1328)</f>
        <v>0</v>
      </c>
    </row>
    <row r="1326" spans="1:11" hidden="1" x14ac:dyDescent="0.3">
      <c r="A1326" s="1000" t="s">
        <v>4880</v>
      </c>
      <c r="B1326" s="963"/>
      <c r="C1326" s="1031" t="s">
        <v>3801</v>
      </c>
      <c r="D1326" s="946">
        <f>VLOOKUP(A1326,'NRHM-RCH Flexible Pool, NDCPs'!A120:Q1833,16,0)</f>
        <v>0</v>
      </c>
      <c r="E1326" s="946">
        <f>VLOOKUP(A1326,'NRHM-RCH Flexible Pool, NDCPs'!A120:Q1833,17,0)</f>
        <v>0</v>
      </c>
      <c r="F1326" s="948"/>
      <c r="G1326" s="948"/>
      <c r="H1326" s="948"/>
      <c r="I1326" s="948"/>
      <c r="J1326" s="1152">
        <f t="shared" ref="J1326:K1328" si="393">+D1326+F1326+H1326</f>
        <v>0</v>
      </c>
      <c r="K1326" s="1152">
        <f t="shared" si="393"/>
        <v>0</v>
      </c>
    </row>
    <row r="1327" spans="1:11" ht="30" hidden="1" x14ac:dyDescent="0.3">
      <c r="A1327" s="1000" t="s">
        <v>4448</v>
      </c>
      <c r="B1327" s="963"/>
      <c r="C1327" s="1032" t="s">
        <v>4449</v>
      </c>
      <c r="D1327" s="946">
        <f>VLOOKUP(A1327,'NRHM-RCH Flexible Pool, NDCPs'!A121:Q1834,16,0)</f>
        <v>0</v>
      </c>
      <c r="E1327" s="946">
        <f>VLOOKUP(A1327,'NRHM-RCH Flexible Pool, NDCPs'!A121:Q1834,17,0)</f>
        <v>0</v>
      </c>
      <c r="F1327" s="948"/>
      <c r="G1327" s="948"/>
      <c r="H1327" s="948"/>
      <c r="I1327" s="948"/>
      <c r="J1327" s="1152">
        <f t="shared" si="393"/>
        <v>0</v>
      </c>
      <c r="K1327" s="1152">
        <f t="shared" si="393"/>
        <v>0</v>
      </c>
    </row>
    <row r="1328" spans="1:11" hidden="1" x14ac:dyDescent="0.3">
      <c r="A1328" s="1000" t="s">
        <v>4882</v>
      </c>
      <c r="B1328" s="963"/>
      <c r="C1328" s="978" t="s">
        <v>4881</v>
      </c>
      <c r="D1328" s="946">
        <f>VLOOKUP(A1328,'NRHM-RCH Flexible Pool, NDCPs'!A122:Q1835,16,0)</f>
        <v>0</v>
      </c>
      <c r="E1328" s="946">
        <f>VLOOKUP(A1328,'NRHM-RCH Flexible Pool, NDCPs'!A122:Q1835,17,0)</f>
        <v>0</v>
      </c>
      <c r="F1328" s="948"/>
      <c r="G1328" s="948"/>
      <c r="H1328" s="948"/>
      <c r="I1328" s="948"/>
      <c r="J1328" s="1152">
        <f t="shared" si="393"/>
        <v>0</v>
      </c>
      <c r="K1328" s="1152">
        <f t="shared" si="393"/>
        <v>0</v>
      </c>
    </row>
    <row r="1329" spans="1:11" s="959" customFormat="1" ht="12.75" x14ac:dyDescent="0.2">
      <c r="A1329" s="956">
        <v>14</v>
      </c>
      <c r="B1329" s="1075"/>
      <c r="C1329" s="958" t="s">
        <v>3209</v>
      </c>
      <c r="D1329" s="941">
        <f t="shared" ref="D1329:K1329" si="394">D1330+D1338</f>
        <v>0</v>
      </c>
      <c r="E1329" s="941">
        <f t="shared" si="394"/>
        <v>0</v>
      </c>
      <c r="F1329" s="941">
        <f t="shared" si="394"/>
        <v>0</v>
      </c>
      <c r="G1329" s="941">
        <f t="shared" si="394"/>
        <v>0</v>
      </c>
      <c r="H1329" s="941">
        <f t="shared" si="394"/>
        <v>0</v>
      </c>
      <c r="I1329" s="941">
        <f t="shared" si="394"/>
        <v>0</v>
      </c>
      <c r="J1329" s="941">
        <f t="shared" si="394"/>
        <v>0</v>
      </c>
      <c r="K1329" s="941">
        <f t="shared" si="394"/>
        <v>0</v>
      </c>
    </row>
    <row r="1330" spans="1:11" s="1114" customFormat="1" x14ac:dyDescent="0.3">
      <c r="A1330" s="1131">
        <v>14.1</v>
      </c>
      <c r="B1330" s="1143" t="s">
        <v>5054</v>
      </c>
      <c r="C1330" s="1112" t="s">
        <v>837</v>
      </c>
      <c r="D1330" s="1113">
        <f>D1331+D1337</f>
        <v>0</v>
      </c>
      <c r="E1330" s="1113">
        <f>E1331+E1337</f>
        <v>0</v>
      </c>
      <c r="F1330" s="1113">
        <f>F1331+F1337</f>
        <v>0</v>
      </c>
      <c r="G1330" s="1113">
        <f>G1331+G1337</f>
        <v>0</v>
      </c>
      <c r="H1330" s="1113">
        <f>VLOOKUP(B1330,NUHM!A26:P321,15,0)</f>
        <v>0</v>
      </c>
      <c r="I1330" s="1113">
        <f>VLOOKUP(B1330,NUHM!A26:P321,16,0)</f>
        <v>0</v>
      </c>
      <c r="J1330" s="1113">
        <f>J1331+J1337</f>
        <v>0</v>
      </c>
      <c r="K1330" s="1113">
        <f>K1331+K1337</f>
        <v>0</v>
      </c>
    </row>
    <row r="1331" spans="1:11" hidden="1" x14ac:dyDescent="0.3">
      <c r="A1331" s="962" t="s">
        <v>3737</v>
      </c>
      <c r="B1331" s="1028"/>
      <c r="C1331" s="945" t="s">
        <v>235</v>
      </c>
      <c r="D1331" s="946">
        <f t="shared" ref="D1331:K1331" si="395">SUM(D1332:D1336)</f>
        <v>0</v>
      </c>
      <c r="E1331" s="946">
        <f t="shared" si="395"/>
        <v>0</v>
      </c>
      <c r="F1331" s="946">
        <f t="shared" si="395"/>
        <v>0</v>
      </c>
      <c r="G1331" s="946">
        <f t="shared" si="395"/>
        <v>0</v>
      </c>
      <c r="H1331" s="946">
        <f t="shared" si="395"/>
        <v>0</v>
      </c>
      <c r="I1331" s="946">
        <f t="shared" si="395"/>
        <v>0</v>
      </c>
      <c r="J1331" s="1151">
        <f t="shared" si="395"/>
        <v>0</v>
      </c>
      <c r="K1331" s="1151">
        <f t="shared" si="395"/>
        <v>0</v>
      </c>
    </row>
    <row r="1332" spans="1:11" hidden="1" x14ac:dyDescent="0.3">
      <c r="A1332" s="1034" t="s">
        <v>1924</v>
      </c>
      <c r="B1332" s="1028"/>
      <c r="C1332" s="945" t="s">
        <v>3740</v>
      </c>
      <c r="D1332" s="946">
        <f>VLOOKUP(A1332,'NRHM-RCH Flexible Pool, NDCPs'!A127:Q1839,16,0)</f>
        <v>0</v>
      </c>
      <c r="E1332" s="946">
        <f>VLOOKUP(A1332,'NRHM-RCH Flexible Pool, NDCPs'!A127:Q1839,17,0)</f>
        <v>0</v>
      </c>
      <c r="F1332" s="948"/>
      <c r="G1332" s="948"/>
      <c r="H1332" s="948"/>
      <c r="I1332" s="948"/>
      <c r="J1332" s="1152">
        <f t="shared" ref="J1332:K1337" si="396">+D1332+F1332+H1332</f>
        <v>0</v>
      </c>
      <c r="K1332" s="1152">
        <f t="shared" si="396"/>
        <v>0</v>
      </c>
    </row>
    <row r="1333" spans="1:11" hidden="1" x14ac:dyDescent="0.3">
      <c r="A1333" s="1034" t="s">
        <v>3741</v>
      </c>
      <c r="B1333" s="963"/>
      <c r="C1333" s="945" t="s">
        <v>2512</v>
      </c>
      <c r="D1333" s="946">
        <f>VLOOKUP(A1333,'NRHM-RCH Flexible Pool, NDCPs'!A128:Q1840,16,0)</f>
        <v>0</v>
      </c>
      <c r="E1333" s="946">
        <f>VLOOKUP(A1333,'NRHM-RCH Flexible Pool, NDCPs'!A128:Q1840,17,0)</f>
        <v>0</v>
      </c>
      <c r="F1333" s="948"/>
      <c r="G1333" s="948"/>
      <c r="H1333" s="948"/>
      <c r="I1333" s="948"/>
      <c r="J1333" s="1152">
        <f t="shared" si="396"/>
        <v>0</v>
      </c>
      <c r="K1333" s="1152">
        <f t="shared" si="396"/>
        <v>0</v>
      </c>
    </row>
    <row r="1334" spans="1:11" hidden="1" x14ac:dyDescent="0.3">
      <c r="A1334" s="1034" t="s">
        <v>1925</v>
      </c>
      <c r="B1334" s="1035"/>
      <c r="C1334" s="945" t="s">
        <v>2330</v>
      </c>
      <c r="D1334" s="946">
        <f>VLOOKUP(A1334,'NRHM-RCH Flexible Pool, NDCPs'!A129:Q1841,16,0)</f>
        <v>0</v>
      </c>
      <c r="E1334" s="946">
        <f>VLOOKUP(A1334,'NRHM-RCH Flexible Pool, NDCPs'!A129:Q1841,17,0)</f>
        <v>0</v>
      </c>
      <c r="F1334" s="948"/>
      <c r="G1334" s="948"/>
      <c r="H1334" s="948"/>
      <c r="I1334" s="948"/>
      <c r="J1334" s="1152">
        <f t="shared" si="396"/>
        <v>0</v>
      </c>
      <c r="K1334" s="1152">
        <f t="shared" si="396"/>
        <v>0</v>
      </c>
    </row>
    <row r="1335" spans="1:11" hidden="1" x14ac:dyDescent="0.3">
      <c r="A1335" s="1034" t="s">
        <v>4883</v>
      </c>
      <c r="B1335" s="963"/>
      <c r="C1335" s="945" t="s">
        <v>1311</v>
      </c>
      <c r="D1335" s="946">
        <f>VLOOKUP(A1335,'NRHM-RCH Flexible Pool, NDCPs'!A1204:Q2913,16,0)</f>
        <v>0</v>
      </c>
      <c r="E1335" s="946">
        <f>VLOOKUP(A1335,'NRHM-RCH Flexible Pool, NDCPs'!A1204:Q2913,17,0)</f>
        <v>0</v>
      </c>
      <c r="F1335" s="948"/>
      <c r="G1335" s="948"/>
      <c r="H1335" s="948"/>
      <c r="I1335" s="948"/>
      <c r="J1335" s="1152">
        <f t="shared" si="396"/>
        <v>0</v>
      </c>
      <c r="K1335" s="1152">
        <f t="shared" si="396"/>
        <v>0</v>
      </c>
    </row>
    <row r="1336" spans="1:11" ht="30" hidden="1" x14ac:dyDescent="0.3">
      <c r="A1336" s="1034" t="s">
        <v>4884</v>
      </c>
      <c r="B1336" s="1033"/>
      <c r="C1336" s="945" t="s">
        <v>1441</v>
      </c>
      <c r="D1336" s="946">
        <f>VLOOKUP(A1336,'NRHM-RCH Flexible Pool, NDCPs'!A1205:Q2914,16,0)</f>
        <v>0</v>
      </c>
      <c r="E1336" s="946">
        <f>VLOOKUP(A1336,'NRHM-RCH Flexible Pool, NDCPs'!A1205:Q2914,17,0)</f>
        <v>0</v>
      </c>
      <c r="F1336" s="948"/>
      <c r="G1336" s="948"/>
      <c r="H1336" s="948"/>
      <c r="I1336" s="948"/>
      <c r="J1336" s="1152">
        <f t="shared" si="396"/>
        <v>0</v>
      </c>
      <c r="K1336" s="1152">
        <f t="shared" si="396"/>
        <v>0</v>
      </c>
    </row>
    <row r="1337" spans="1:11" ht="30" hidden="1" x14ac:dyDescent="0.3">
      <c r="A1337" s="962" t="s">
        <v>3742</v>
      </c>
      <c r="B1337" s="1033"/>
      <c r="C1337" s="964" t="s">
        <v>3743</v>
      </c>
      <c r="D1337" s="946">
        <f>VLOOKUP(A1337,'NRHM-RCH Flexible Pool, NDCPs'!A132:Q1844,16,0)</f>
        <v>0</v>
      </c>
      <c r="E1337" s="946">
        <f>VLOOKUP(A1337,'NRHM-RCH Flexible Pool, NDCPs'!A132:Q1844,17,0)</f>
        <v>0</v>
      </c>
      <c r="F1337" s="948"/>
      <c r="G1337" s="948"/>
      <c r="H1337" s="948"/>
      <c r="I1337" s="948"/>
      <c r="J1337" s="1152">
        <f t="shared" si="396"/>
        <v>0</v>
      </c>
      <c r="K1337" s="1152">
        <f t="shared" si="396"/>
        <v>0</v>
      </c>
    </row>
    <row r="1338" spans="1:11" s="1114" customFormat="1" x14ac:dyDescent="0.3">
      <c r="A1338" s="1131">
        <v>14.2</v>
      </c>
      <c r="B1338" s="1134"/>
      <c r="C1338" s="1112" t="s">
        <v>3210</v>
      </c>
      <c r="D1338" s="1113">
        <f t="shared" ref="D1338:K1338" si="397">SUM(D1339:D1342)+SUM(D1345:D1354)</f>
        <v>0</v>
      </c>
      <c r="E1338" s="1113">
        <f t="shared" si="397"/>
        <v>0</v>
      </c>
      <c r="F1338" s="1113">
        <f t="shared" si="397"/>
        <v>0</v>
      </c>
      <c r="G1338" s="1113">
        <f t="shared" si="397"/>
        <v>0</v>
      </c>
      <c r="H1338" s="1113">
        <f t="shared" si="397"/>
        <v>0</v>
      </c>
      <c r="I1338" s="1113">
        <f t="shared" si="397"/>
        <v>0</v>
      </c>
      <c r="J1338" s="1113">
        <f t="shared" si="397"/>
        <v>0</v>
      </c>
      <c r="K1338" s="1113">
        <f t="shared" si="397"/>
        <v>0</v>
      </c>
    </row>
    <row r="1339" spans="1:11" hidden="1" x14ac:dyDescent="0.3">
      <c r="A1339" s="962" t="s">
        <v>1926</v>
      </c>
      <c r="B1339" s="972" t="s">
        <v>3151</v>
      </c>
      <c r="C1339" s="945" t="s">
        <v>3745</v>
      </c>
      <c r="D1339" s="946">
        <f>VLOOKUP(A1339,'NRHM-RCH Flexible Pool, NDCPs'!A134:Q1846,16,0)</f>
        <v>0</v>
      </c>
      <c r="E1339" s="946">
        <f>VLOOKUP(A1339,'NRHM-RCH Flexible Pool, NDCPs'!A134:Q1846,17,0)</f>
        <v>0</v>
      </c>
      <c r="F1339" s="948"/>
      <c r="G1339" s="948"/>
      <c r="H1339" s="946">
        <f>VLOOKUP(B1339,NUHM!A35:P330,15,0)</f>
        <v>0</v>
      </c>
      <c r="I1339" s="946">
        <f>VLOOKUP(B1339,NUHM!A35:P330,16,0)</f>
        <v>0</v>
      </c>
      <c r="J1339" s="1152">
        <f t="shared" ref="J1339:K1341" si="398">+D1339+F1339+H1339</f>
        <v>0</v>
      </c>
      <c r="K1339" s="1152">
        <f t="shared" si="398"/>
        <v>0</v>
      </c>
    </row>
    <row r="1340" spans="1:11" hidden="1" x14ac:dyDescent="0.3">
      <c r="A1340" s="962" t="s">
        <v>1892</v>
      </c>
      <c r="B1340" s="963"/>
      <c r="C1340" s="1036" t="s">
        <v>3746</v>
      </c>
      <c r="D1340" s="946">
        <f>VLOOKUP(A1340,'NRHM-RCH Flexible Pool, NDCPs'!A135:Q1847,16,0)</f>
        <v>0</v>
      </c>
      <c r="E1340" s="946">
        <f>VLOOKUP(A1340,'NRHM-RCH Flexible Pool, NDCPs'!A135:Q1847,17,0)</f>
        <v>0</v>
      </c>
      <c r="F1340" s="948"/>
      <c r="G1340" s="948"/>
      <c r="H1340" s="948"/>
      <c r="I1340" s="948"/>
      <c r="J1340" s="1152">
        <f t="shared" si="398"/>
        <v>0</v>
      </c>
      <c r="K1340" s="1152">
        <f t="shared" si="398"/>
        <v>0</v>
      </c>
    </row>
    <row r="1341" spans="1:11" hidden="1" x14ac:dyDescent="0.3">
      <c r="A1341" s="962" t="s">
        <v>2567</v>
      </c>
      <c r="B1341" s="963"/>
      <c r="C1341" s="1036" t="s">
        <v>2568</v>
      </c>
      <c r="D1341" s="946">
        <f>VLOOKUP(A1341,'NRHM-RCH Flexible Pool, NDCPs'!A11:Q1757,16,0)</f>
        <v>0</v>
      </c>
      <c r="E1341" s="946">
        <f>VLOOKUP(A1341,'NRHM-RCH Flexible Pool, NDCPs'!A11:Q1757,17,0)</f>
        <v>0</v>
      </c>
      <c r="F1341" s="948"/>
      <c r="G1341" s="948"/>
      <c r="H1341" s="948"/>
      <c r="I1341" s="948"/>
      <c r="J1341" s="1152">
        <f t="shared" si="398"/>
        <v>0</v>
      </c>
      <c r="K1341" s="1152">
        <f t="shared" si="398"/>
        <v>0</v>
      </c>
    </row>
    <row r="1342" spans="1:11" hidden="1" x14ac:dyDescent="0.3">
      <c r="A1342" s="962" t="s">
        <v>2033</v>
      </c>
      <c r="B1342" s="1037"/>
      <c r="C1342" s="1036" t="s">
        <v>5217</v>
      </c>
      <c r="D1342" s="946">
        <f t="shared" ref="D1342:K1342" si="399">D1343+D1344</f>
        <v>0</v>
      </c>
      <c r="E1342" s="946">
        <f t="shared" si="399"/>
        <v>0</v>
      </c>
      <c r="F1342" s="946">
        <f t="shared" si="399"/>
        <v>0</v>
      </c>
      <c r="G1342" s="946">
        <f t="shared" si="399"/>
        <v>0</v>
      </c>
      <c r="H1342" s="946">
        <f t="shared" si="399"/>
        <v>0</v>
      </c>
      <c r="I1342" s="946">
        <f t="shared" si="399"/>
        <v>0</v>
      </c>
      <c r="J1342" s="1151">
        <f t="shared" si="399"/>
        <v>0</v>
      </c>
      <c r="K1342" s="1151">
        <f t="shared" si="399"/>
        <v>0</v>
      </c>
    </row>
    <row r="1343" spans="1:11" hidden="1" x14ac:dyDescent="0.3">
      <c r="A1343" s="962" t="s">
        <v>4450</v>
      </c>
      <c r="B1343" s="1037"/>
      <c r="C1343" s="945" t="s">
        <v>1704</v>
      </c>
      <c r="D1343" s="946">
        <f>VLOOKUP(A1343,'NRHM-RCH Flexible Pool, NDCPs'!A1212:Q2921,16,0)</f>
        <v>0</v>
      </c>
      <c r="E1343" s="946">
        <f>VLOOKUP(A1343,'NRHM-RCH Flexible Pool, NDCPs'!A1212:Q2921,17,0)</f>
        <v>0</v>
      </c>
      <c r="F1343" s="948"/>
      <c r="G1343" s="948"/>
      <c r="H1343" s="948"/>
      <c r="I1343" s="948"/>
      <c r="J1343" s="1152">
        <f t="shared" ref="J1343:J1354" si="400">+D1343+F1343+H1343</f>
        <v>0</v>
      </c>
      <c r="K1343" s="1152">
        <f t="shared" ref="K1343:K1354" si="401">+E1343+G1343+I1343</f>
        <v>0</v>
      </c>
    </row>
    <row r="1344" spans="1:11" ht="30" hidden="1" x14ac:dyDescent="0.3">
      <c r="A1344" s="962" t="s">
        <v>4451</v>
      </c>
      <c r="B1344" s="1037"/>
      <c r="C1344" s="945" t="s">
        <v>4452</v>
      </c>
      <c r="D1344" s="946">
        <f>VLOOKUP(A1344,'NRHM-RCH Flexible Pool, NDCPs'!A1213:Q2922,16,0)</f>
        <v>0</v>
      </c>
      <c r="E1344" s="946">
        <f>VLOOKUP(A1344,'NRHM-RCH Flexible Pool, NDCPs'!A1213:Q2922,17,0)</f>
        <v>0</v>
      </c>
      <c r="F1344" s="948"/>
      <c r="G1344" s="948"/>
      <c r="H1344" s="948"/>
      <c r="I1344" s="948"/>
      <c r="J1344" s="1152">
        <f t="shared" si="400"/>
        <v>0</v>
      </c>
      <c r="K1344" s="1152">
        <f t="shared" si="401"/>
        <v>0</v>
      </c>
    </row>
    <row r="1345" spans="1:11" hidden="1" x14ac:dyDescent="0.3">
      <c r="A1345" s="962" t="s">
        <v>2034</v>
      </c>
      <c r="B1345" s="1037"/>
      <c r="C1345" s="945" t="s">
        <v>1706</v>
      </c>
      <c r="D1345" s="946">
        <f>VLOOKUP(A1345,'NRHM-RCH Flexible Pool, NDCPs'!A1214:Q2923,16,0)</f>
        <v>0</v>
      </c>
      <c r="E1345" s="946">
        <f>VLOOKUP(A1345,'NRHM-RCH Flexible Pool, NDCPs'!A1214:Q2923,17,0)</f>
        <v>0</v>
      </c>
      <c r="F1345" s="948"/>
      <c r="G1345" s="948"/>
      <c r="H1345" s="948"/>
      <c r="I1345" s="948"/>
      <c r="J1345" s="1152">
        <f t="shared" si="400"/>
        <v>0</v>
      </c>
      <c r="K1345" s="1152">
        <f t="shared" si="401"/>
        <v>0</v>
      </c>
    </row>
    <row r="1346" spans="1:11" ht="30" hidden="1" x14ac:dyDescent="0.3">
      <c r="A1346" s="962" t="s">
        <v>2035</v>
      </c>
      <c r="B1346" s="972"/>
      <c r="C1346" s="945" t="s">
        <v>1712</v>
      </c>
      <c r="D1346" s="946">
        <f>VLOOKUP(A1346,'NRHM-RCH Flexible Pool, NDCPs'!A1215:Q2924,16,0)</f>
        <v>0</v>
      </c>
      <c r="E1346" s="946">
        <f>VLOOKUP(A1346,'NRHM-RCH Flexible Pool, NDCPs'!A1215:Q2924,17,0)</f>
        <v>0</v>
      </c>
      <c r="F1346" s="948"/>
      <c r="G1346" s="948"/>
      <c r="H1346" s="948"/>
      <c r="I1346" s="948"/>
      <c r="J1346" s="1152">
        <f t="shared" si="400"/>
        <v>0</v>
      </c>
      <c r="K1346" s="1152">
        <f t="shared" si="401"/>
        <v>0</v>
      </c>
    </row>
    <row r="1347" spans="1:11" hidden="1" x14ac:dyDescent="0.3">
      <c r="A1347" s="962" t="s">
        <v>2046</v>
      </c>
      <c r="B1347" s="963"/>
      <c r="C1347" s="945" t="s">
        <v>221</v>
      </c>
      <c r="D1347" s="946">
        <f>VLOOKUP(A1347,'NRHM-RCH Flexible Pool, NDCPs'!A1216:Q2925,16,0)</f>
        <v>0</v>
      </c>
      <c r="E1347" s="946">
        <f>VLOOKUP(A1347,'NRHM-RCH Flexible Pool, NDCPs'!A1216:Q2925,17,0)</f>
        <v>0</v>
      </c>
      <c r="F1347" s="948"/>
      <c r="G1347" s="948"/>
      <c r="H1347" s="948"/>
      <c r="I1347" s="948"/>
      <c r="J1347" s="1152">
        <f t="shared" si="400"/>
        <v>0</v>
      </c>
      <c r="K1347" s="1152">
        <f t="shared" si="401"/>
        <v>0</v>
      </c>
    </row>
    <row r="1348" spans="1:11" ht="30" hidden="1" x14ac:dyDescent="0.3">
      <c r="A1348" s="962" t="s">
        <v>2043</v>
      </c>
      <c r="B1348" s="963"/>
      <c r="C1348" s="945" t="s">
        <v>5218</v>
      </c>
      <c r="D1348" s="946">
        <f>VLOOKUP(A1348,'NRHM-RCH Flexible Pool, NDCPs'!A1217:Q2926,16,0)</f>
        <v>0</v>
      </c>
      <c r="E1348" s="946">
        <f>VLOOKUP(A1348,'NRHM-RCH Flexible Pool, NDCPs'!A1217:Q2926,17,0)</f>
        <v>0</v>
      </c>
      <c r="F1348" s="948"/>
      <c r="G1348" s="948"/>
      <c r="H1348" s="948"/>
      <c r="I1348" s="948"/>
      <c r="J1348" s="1152">
        <f t="shared" si="400"/>
        <v>0</v>
      </c>
      <c r="K1348" s="1152">
        <f t="shared" si="401"/>
        <v>0</v>
      </c>
    </row>
    <row r="1349" spans="1:11" hidden="1" x14ac:dyDescent="0.3">
      <c r="A1349" s="962" t="s">
        <v>2958</v>
      </c>
      <c r="B1349" s="1035"/>
      <c r="C1349" s="945" t="s">
        <v>3747</v>
      </c>
      <c r="D1349" s="946">
        <f>VLOOKUP(A1349,'NRHM-RCH Flexible Pool, NDCPs'!A1218:Q2927,16,0)</f>
        <v>0</v>
      </c>
      <c r="E1349" s="946">
        <f>VLOOKUP(A1349,'NRHM-RCH Flexible Pool, NDCPs'!A1218:Q2927,17,0)</f>
        <v>0</v>
      </c>
      <c r="F1349" s="948"/>
      <c r="G1349" s="948"/>
      <c r="H1349" s="948"/>
      <c r="I1349" s="948"/>
      <c r="J1349" s="1152">
        <f t="shared" si="400"/>
        <v>0</v>
      </c>
      <c r="K1349" s="1152">
        <f t="shared" si="401"/>
        <v>0</v>
      </c>
    </row>
    <row r="1350" spans="1:11" hidden="1" x14ac:dyDescent="0.3">
      <c r="A1350" s="962" t="s">
        <v>3329</v>
      </c>
      <c r="B1350" s="961"/>
      <c r="C1350" s="945" t="s">
        <v>1433</v>
      </c>
      <c r="D1350" s="946">
        <f>VLOOKUP(A1350,'NRHM-RCH Flexible Pool, NDCPs'!A1219:Q2928,16,0)</f>
        <v>0</v>
      </c>
      <c r="E1350" s="946">
        <f>VLOOKUP(A1350,'NRHM-RCH Flexible Pool, NDCPs'!A1219:Q2928,17,0)</f>
        <v>0</v>
      </c>
      <c r="F1350" s="948"/>
      <c r="G1350" s="948"/>
      <c r="H1350" s="948"/>
      <c r="I1350" s="948"/>
      <c r="J1350" s="1152">
        <f t="shared" si="400"/>
        <v>0</v>
      </c>
      <c r="K1350" s="1152">
        <f t="shared" si="401"/>
        <v>0</v>
      </c>
    </row>
    <row r="1351" spans="1:11" hidden="1" x14ac:dyDescent="0.3">
      <c r="A1351" s="962" t="s">
        <v>3330</v>
      </c>
      <c r="B1351" s="961"/>
      <c r="C1351" s="945" t="s">
        <v>4885</v>
      </c>
      <c r="D1351" s="946">
        <f>VLOOKUP(A1351,'NRHM-RCH Flexible Pool, NDCPs'!A1220:Q2929,16,0)</f>
        <v>0</v>
      </c>
      <c r="E1351" s="946">
        <f>VLOOKUP(A1351,'NRHM-RCH Flexible Pool, NDCPs'!A1220:Q2929,17,0)</f>
        <v>0</v>
      </c>
      <c r="F1351" s="948"/>
      <c r="G1351" s="948"/>
      <c r="H1351" s="948"/>
      <c r="I1351" s="948"/>
      <c r="J1351" s="1152">
        <f t="shared" si="400"/>
        <v>0</v>
      </c>
      <c r="K1351" s="1152">
        <f t="shared" si="401"/>
        <v>0</v>
      </c>
    </row>
    <row r="1352" spans="1:11" hidden="1" x14ac:dyDescent="0.3">
      <c r="A1352" s="962" t="s">
        <v>2960</v>
      </c>
      <c r="B1352" s="961"/>
      <c r="C1352" s="1036" t="s">
        <v>2961</v>
      </c>
      <c r="D1352" s="946">
        <f>VLOOKUP(A1352,'NRHM-RCH Flexible Pool, NDCPs'!A1221:Q2930,16,0)</f>
        <v>0</v>
      </c>
      <c r="E1352" s="946">
        <f>VLOOKUP(A1352,'NRHM-RCH Flexible Pool, NDCPs'!A1221:Q2930,17,0)</f>
        <v>0</v>
      </c>
      <c r="F1352" s="948"/>
      <c r="G1352" s="948"/>
      <c r="H1352" s="948"/>
      <c r="I1352" s="948"/>
      <c r="J1352" s="1152">
        <f t="shared" si="400"/>
        <v>0</v>
      </c>
      <c r="K1352" s="1152">
        <f t="shared" si="401"/>
        <v>0</v>
      </c>
    </row>
    <row r="1353" spans="1:11" hidden="1" x14ac:dyDescent="0.3">
      <c r="A1353" s="962" t="s">
        <v>2044</v>
      </c>
      <c r="B1353" s="963"/>
      <c r="C1353" s="1036" t="s">
        <v>4887</v>
      </c>
      <c r="D1353" s="946">
        <f>VLOOKUP(A1353,'NRHM-RCH Flexible Pool, NDCPs'!A1222:Q2931,16,0)</f>
        <v>0</v>
      </c>
      <c r="E1353" s="946">
        <f>VLOOKUP(A1353,'NRHM-RCH Flexible Pool, NDCPs'!A1222:Q2931,17,0)</f>
        <v>0</v>
      </c>
      <c r="F1353" s="948"/>
      <c r="G1353" s="948"/>
      <c r="H1353" s="948"/>
      <c r="I1353" s="948"/>
      <c r="J1353" s="1152">
        <f t="shared" si="400"/>
        <v>0</v>
      </c>
      <c r="K1353" s="1152">
        <f t="shared" si="401"/>
        <v>0</v>
      </c>
    </row>
    <row r="1354" spans="1:11" hidden="1" x14ac:dyDescent="0.3">
      <c r="A1354" s="962" t="s">
        <v>4886</v>
      </c>
      <c r="B1354" s="963"/>
      <c r="C1354" s="1036" t="s">
        <v>2330</v>
      </c>
      <c r="D1354" s="946">
        <f>VLOOKUP(A1354,'NRHM-RCH Flexible Pool, NDCPs'!A1223:Q2932,16,0)</f>
        <v>0</v>
      </c>
      <c r="E1354" s="946">
        <f>VLOOKUP(A1354,'NRHM-RCH Flexible Pool, NDCPs'!A1223:Q2932,17,0)</f>
        <v>0</v>
      </c>
      <c r="F1354" s="948"/>
      <c r="G1354" s="948"/>
      <c r="H1354" s="948"/>
      <c r="I1354" s="948"/>
      <c r="J1354" s="1152">
        <f t="shared" si="400"/>
        <v>0</v>
      </c>
      <c r="K1354" s="1152">
        <f t="shared" si="401"/>
        <v>0</v>
      </c>
    </row>
    <row r="1355" spans="1:11" s="959" customFormat="1" ht="12.75" x14ac:dyDescent="0.2">
      <c r="A1355" s="1087">
        <v>15</v>
      </c>
      <c r="B1355" s="1088"/>
      <c r="C1355" s="1089" t="s">
        <v>1059</v>
      </c>
      <c r="D1355" s="941">
        <f t="shared" ref="D1355:K1355" si="402">D1356+D1359+D1361+D1364+D1367+D1373+D1384+D1386+D1391</f>
        <v>0</v>
      </c>
      <c r="E1355" s="941">
        <f t="shared" si="402"/>
        <v>0</v>
      </c>
      <c r="F1355" s="941">
        <f t="shared" si="402"/>
        <v>0</v>
      </c>
      <c r="G1355" s="941">
        <f t="shared" si="402"/>
        <v>0</v>
      </c>
      <c r="H1355" s="941">
        <f t="shared" si="402"/>
        <v>0</v>
      </c>
      <c r="I1355" s="941">
        <f t="shared" si="402"/>
        <v>0</v>
      </c>
      <c r="J1355" s="941">
        <f t="shared" si="402"/>
        <v>0</v>
      </c>
      <c r="K1355" s="941">
        <f t="shared" si="402"/>
        <v>0</v>
      </c>
    </row>
    <row r="1356" spans="1:11" hidden="1" x14ac:dyDescent="0.3">
      <c r="A1356" s="1040">
        <v>15.1</v>
      </c>
      <c r="B1356" s="947"/>
      <c r="C1356" s="999" t="s">
        <v>3748</v>
      </c>
      <c r="D1356" s="946">
        <f t="shared" ref="D1356:K1356" si="403">SUM(D1357:D1358)</f>
        <v>0</v>
      </c>
      <c r="E1356" s="946">
        <f t="shared" si="403"/>
        <v>0</v>
      </c>
      <c r="F1356" s="946">
        <f t="shared" si="403"/>
        <v>0</v>
      </c>
      <c r="G1356" s="946">
        <f t="shared" si="403"/>
        <v>0</v>
      </c>
      <c r="H1356" s="946">
        <f t="shared" si="403"/>
        <v>0</v>
      </c>
      <c r="I1356" s="946">
        <f t="shared" si="403"/>
        <v>0</v>
      </c>
      <c r="J1356" s="1151">
        <f t="shared" si="403"/>
        <v>0</v>
      </c>
      <c r="K1356" s="1151">
        <f t="shared" si="403"/>
        <v>0</v>
      </c>
    </row>
    <row r="1357" spans="1:11" ht="30" hidden="1" x14ac:dyDescent="0.3">
      <c r="A1357" s="1040" t="s">
        <v>1756</v>
      </c>
      <c r="B1357" s="979"/>
      <c r="C1357" s="999" t="s">
        <v>563</v>
      </c>
      <c r="D1357" s="946">
        <f>VLOOKUP(A1357,'NRHM-RCH Flexible Pool, NDCPs'!A27:Q1773,16,0)</f>
        <v>0</v>
      </c>
      <c r="E1357" s="946">
        <f>VLOOKUP(A1357,'NRHM-RCH Flexible Pool, NDCPs'!A27:Q1773,17,0)</f>
        <v>0</v>
      </c>
      <c r="F1357" s="948"/>
      <c r="G1357" s="948"/>
      <c r="H1357" s="948"/>
      <c r="I1357" s="948"/>
      <c r="J1357" s="1152">
        <f>+D1357+F1357+H1357</f>
        <v>0</v>
      </c>
      <c r="K1357" s="1152">
        <f>+E1357+G1357+I1357</f>
        <v>0</v>
      </c>
    </row>
    <row r="1358" spans="1:11" hidden="1" x14ac:dyDescent="0.3">
      <c r="A1358" s="1040" t="s">
        <v>3331</v>
      </c>
      <c r="B1358" s="979"/>
      <c r="C1358" s="999" t="s">
        <v>2330</v>
      </c>
      <c r="D1358" s="946">
        <f>VLOOKUP(A1358,'NRHM-RCH Flexible Pool, NDCPs'!A28:Q1774,16,0)</f>
        <v>0</v>
      </c>
      <c r="E1358" s="946">
        <f>VLOOKUP(A1358,'NRHM-RCH Flexible Pool, NDCPs'!A28:Q1774,17,0)</f>
        <v>0</v>
      </c>
      <c r="F1358" s="948"/>
      <c r="G1358" s="948"/>
      <c r="H1358" s="948"/>
      <c r="I1358" s="948"/>
      <c r="J1358" s="1152">
        <f>+D1358+F1358+H1358</f>
        <v>0</v>
      </c>
      <c r="K1358" s="1152">
        <f>+E1358+G1358+I1358</f>
        <v>0</v>
      </c>
    </row>
    <row r="1359" spans="1:11" hidden="1" x14ac:dyDescent="0.3">
      <c r="A1359" s="1040">
        <v>15.2</v>
      </c>
      <c r="B1359" s="979"/>
      <c r="C1359" s="999" t="s">
        <v>3749</v>
      </c>
      <c r="D1359" s="946">
        <f t="shared" ref="D1359:K1359" si="404">SUM(D1360)</f>
        <v>0</v>
      </c>
      <c r="E1359" s="946">
        <f t="shared" si="404"/>
        <v>0</v>
      </c>
      <c r="F1359" s="946">
        <f t="shared" si="404"/>
        <v>0</v>
      </c>
      <c r="G1359" s="946">
        <f t="shared" si="404"/>
        <v>0</v>
      </c>
      <c r="H1359" s="946">
        <f t="shared" si="404"/>
        <v>0</v>
      </c>
      <c r="I1359" s="946">
        <f t="shared" si="404"/>
        <v>0</v>
      </c>
      <c r="J1359" s="1151">
        <f t="shared" si="404"/>
        <v>0</v>
      </c>
      <c r="K1359" s="1151">
        <f t="shared" si="404"/>
        <v>0</v>
      </c>
    </row>
    <row r="1360" spans="1:11" hidden="1" x14ac:dyDescent="0.3">
      <c r="A1360" s="1040" t="s">
        <v>1932</v>
      </c>
      <c r="B1360" s="979"/>
      <c r="C1360" s="999" t="s">
        <v>699</v>
      </c>
      <c r="D1360" s="946">
        <f>VLOOKUP(A1360,'NRHM-RCH Flexible Pool, NDCPs'!A30:Q1776,16,0)</f>
        <v>0</v>
      </c>
      <c r="E1360" s="946">
        <f>VLOOKUP(A1360,'NRHM-RCH Flexible Pool, NDCPs'!A30:Q1776,17,0)</f>
        <v>0</v>
      </c>
      <c r="F1360" s="948"/>
      <c r="G1360" s="948"/>
      <c r="H1360" s="948"/>
      <c r="I1360" s="948"/>
      <c r="J1360" s="1152">
        <f>+D1360+F1360+H1360</f>
        <v>0</v>
      </c>
      <c r="K1360" s="1152">
        <f>+E1360+G1360+I1360</f>
        <v>0</v>
      </c>
    </row>
    <row r="1361" spans="1:11" hidden="1" x14ac:dyDescent="0.3">
      <c r="A1361" s="1040">
        <v>15.3</v>
      </c>
      <c r="B1361" s="979"/>
      <c r="C1361" s="999" t="s">
        <v>3751</v>
      </c>
      <c r="D1361" s="946">
        <f t="shared" ref="D1361:K1361" si="405">SUM(D1362:D1363)</f>
        <v>0</v>
      </c>
      <c r="E1361" s="946">
        <f t="shared" si="405"/>
        <v>0</v>
      </c>
      <c r="F1361" s="946">
        <f t="shared" si="405"/>
        <v>0</v>
      </c>
      <c r="G1361" s="946">
        <f t="shared" si="405"/>
        <v>0</v>
      </c>
      <c r="H1361" s="946">
        <f t="shared" si="405"/>
        <v>0</v>
      </c>
      <c r="I1361" s="946">
        <f t="shared" si="405"/>
        <v>0</v>
      </c>
      <c r="J1361" s="1151">
        <f t="shared" si="405"/>
        <v>0</v>
      </c>
      <c r="K1361" s="1151">
        <f t="shared" si="405"/>
        <v>0</v>
      </c>
    </row>
    <row r="1362" spans="1:11" hidden="1" x14ac:dyDescent="0.3">
      <c r="A1362" s="1040" t="s">
        <v>2058</v>
      </c>
      <c r="B1362" s="1038"/>
      <c r="C1362" s="1039" t="s">
        <v>497</v>
      </c>
      <c r="D1362" s="946">
        <f>VLOOKUP(A1362,'NRHM-RCH Flexible Pool, NDCPs'!A1231:Q2940,16,0)</f>
        <v>0</v>
      </c>
      <c r="E1362" s="946">
        <f>VLOOKUP(A1362,'NRHM-RCH Flexible Pool, NDCPs'!A1231:Q2940,17,0)</f>
        <v>0</v>
      </c>
      <c r="F1362" s="948"/>
      <c r="G1362" s="948"/>
      <c r="H1362" s="948"/>
      <c r="I1362" s="948"/>
      <c r="J1362" s="1152">
        <f>+D1362+F1362+H1362</f>
        <v>0</v>
      </c>
      <c r="K1362" s="1152">
        <f>+E1362+G1362+I1362</f>
        <v>0</v>
      </c>
    </row>
    <row r="1363" spans="1:11" hidden="1" x14ac:dyDescent="0.3">
      <c r="A1363" s="1040" t="s">
        <v>2069</v>
      </c>
      <c r="B1363" s="1038"/>
      <c r="C1363" s="1039" t="s">
        <v>463</v>
      </c>
      <c r="D1363" s="946">
        <f>VLOOKUP(A1363,'NRHM-RCH Flexible Pool, NDCPs'!A1232:Q2941,16,0)</f>
        <v>0</v>
      </c>
      <c r="E1363" s="946">
        <f>VLOOKUP(A1363,'NRHM-RCH Flexible Pool, NDCPs'!A1232:Q2941,17,0)</f>
        <v>0</v>
      </c>
      <c r="F1363" s="948"/>
      <c r="G1363" s="948"/>
      <c r="H1363" s="948"/>
      <c r="I1363" s="948"/>
      <c r="J1363" s="1152">
        <f>+D1363+F1363+H1363</f>
        <v>0</v>
      </c>
      <c r="K1363" s="1152">
        <f>+E1363+G1363+I1363</f>
        <v>0</v>
      </c>
    </row>
    <row r="1364" spans="1:11" hidden="1" x14ac:dyDescent="0.3">
      <c r="A1364" s="1040">
        <v>15.4</v>
      </c>
      <c r="B1364" s="979"/>
      <c r="C1364" s="999" t="s">
        <v>3752</v>
      </c>
      <c r="D1364" s="946">
        <f t="shared" ref="D1364:K1364" si="406">SUM(D1365:D1366)</f>
        <v>0</v>
      </c>
      <c r="E1364" s="946">
        <f t="shared" si="406"/>
        <v>0</v>
      </c>
      <c r="F1364" s="946">
        <f t="shared" si="406"/>
        <v>0</v>
      </c>
      <c r="G1364" s="946">
        <f t="shared" si="406"/>
        <v>0</v>
      </c>
      <c r="H1364" s="946">
        <f t="shared" si="406"/>
        <v>0</v>
      </c>
      <c r="I1364" s="946">
        <f t="shared" si="406"/>
        <v>0</v>
      </c>
      <c r="J1364" s="1151">
        <f t="shared" si="406"/>
        <v>0</v>
      </c>
      <c r="K1364" s="1151">
        <f t="shared" si="406"/>
        <v>0</v>
      </c>
    </row>
    <row r="1365" spans="1:11" hidden="1" x14ac:dyDescent="0.3">
      <c r="A1365" s="1040" t="s">
        <v>2488</v>
      </c>
      <c r="B1365" s="1041"/>
      <c r="C1365" s="1039" t="s">
        <v>1742</v>
      </c>
      <c r="D1365" s="946">
        <f>VLOOKUP(A1365,'NRHM-RCH Flexible Pool, NDCPs'!A1234:Q2943,16,0)</f>
        <v>0</v>
      </c>
      <c r="E1365" s="946">
        <f>VLOOKUP(A1365,'NRHM-RCH Flexible Pool, NDCPs'!A1234:Q2943,17,0)</f>
        <v>0</v>
      </c>
      <c r="F1365" s="948"/>
      <c r="G1365" s="948"/>
      <c r="H1365" s="948"/>
      <c r="I1365" s="948"/>
      <c r="J1365" s="1152">
        <f>+D1365+F1365+H1365</f>
        <v>0</v>
      </c>
      <c r="K1365" s="1152">
        <f>+E1365+G1365+I1365</f>
        <v>0</v>
      </c>
    </row>
    <row r="1366" spans="1:11" hidden="1" x14ac:dyDescent="0.3">
      <c r="A1366" s="1040" t="s">
        <v>2489</v>
      </c>
      <c r="B1366" s="1041"/>
      <c r="C1366" s="999" t="s">
        <v>2330</v>
      </c>
      <c r="D1366" s="946">
        <f>VLOOKUP(A1366,'NRHM-RCH Flexible Pool, NDCPs'!A1235:Q2944,16,0)</f>
        <v>0</v>
      </c>
      <c r="E1366" s="946">
        <f>VLOOKUP(A1366,'NRHM-RCH Flexible Pool, NDCPs'!A1235:Q2944,17,0)</f>
        <v>0</v>
      </c>
      <c r="F1366" s="948"/>
      <c r="G1366" s="948"/>
      <c r="H1366" s="948"/>
      <c r="I1366" s="948"/>
      <c r="J1366" s="1152">
        <f>+D1366+F1366+H1366</f>
        <v>0</v>
      </c>
      <c r="K1366" s="1152">
        <f>+E1366+G1366+I1366</f>
        <v>0</v>
      </c>
    </row>
    <row r="1367" spans="1:11" hidden="1" x14ac:dyDescent="0.3">
      <c r="A1367" s="1040">
        <v>15.5</v>
      </c>
      <c r="B1367" s="979"/>
      <c r="C1367" s="999" t="s">
        <v>3753</v>
      </c>
      <c r="D1367" s="946">
        <f t="shared" ref="D1367:K1367" si="407">D1368+D1370+D1371+D1372</f>
        <v>0</v>
      </c>
      <c r="E1367" s="946">
        <f t="shared" si="407"/>
        <v>0</v>
      </c>
      <c r="F1367" s="946">
        <f t="shared" si="407"/>
        <v>0</v>
      </c>
      <c r="G1367" s="946">
        <f t="shared" si="407"/>
        <v>0</v>
      </c>
      <c r="H1367" s="946">
        <f t="shared" si="407"/>
        <v>0</v>
      </c>
      <c r="I1367" s="946">
        <f t="shared" si="407"/>
        <v>0</v>
      </c>
      <c r="J1367" s="1151">
        <f t="shared" si="407"/>
        <v>0</v>
      </c>
      <c r="K1367" s="1151">
        <f t="shared" si="407"/>
        <v>0</v>
      </c>
    </row>
    <row r="1368" spans="1:11" hidden="1" x14ac:dyDescent="0.3">
      <c r="A1368" s="1040" t="s">
        <v>2498</v>
      </c>
      <c r="B1368" s="1038"/>
      <c r="C1368" s="1039" t="s">
        <v>1354</v>
      </c>
      <c r="D1368" s="946">
        <f>VLOOKUP(A1368,'NRHM-RCH Flexible Pool, NDCPs'!A1237:Q2946,16,0)</f>
        <v>0</v>
      </c>
      <c r="E1368" s="946">
        <f>VLOOKUP(A1368,'NRHM-RCH Flexible Pool, NDCPs'!A1237:Q2946,17,0)</f>
        <v>0</v>
      </c>
      <c r="F1368" s="948"/>
      <c r="G1368" s="948"/>
      <c r="H1368" s="948"/>
      <c r="I1368" s="948"/>
      <c r="J1368" s="1152">
        <f t="shared" ref="J1368:K1372" si="408">+D1368+F1368+H1368</f>
        <v>0</v>
      </c>
      <c r="K1368" s="1152">
        <f t="shared" si="408"/>
        <v>0</v>
      </c>
    </row>
    <row r="1369" spans="1:11" hidden="1" x14ac:dyDescent="0.3">
      <c r="A1369" s="1040" t="s">
        <v>5219</v>
      </c>
      <c r="B1369" s="1038"/>
      <c r="C1369" s="1039" t="s">
        <v>5220</v>
      </c>
      <c r="D1369" s="946">
        <f>VLOOKUP(A1369,'NRHM-RCH Flexible Pool, NDCPs'!A1238:Q2947,16,0)</f>
        <v>0</v>
      </c>
      <c r="E1369" s="946">
        <f>VLOOKUP(A1369,'NRHM-RCH Flexible Pool, NDCPs'!A1238:Q2947,17,0)</f>
        <v>0</v>
      </c>
      <c r="F1369" s="948"/>
      <c r="G1369" s="948"/>
      <c r="H1369" s="948"/>
      <c r="I1369" s="948"/>
      <c r="J1369" s="1152">
        <f t="shared" si="408"/>
        <v>0</v>
      </c>
      <c r="K1369" s="1152">
        <f t="shared" si="408"/>
        <v>0</v>
      </c>
    </row>
    <row r="1370" spans="1:11" hidden="1" x14ac:dyDescent="0.3">
      <c r="A1370" s="1040" t="s">
        <v>2962</v>
      </c>
      <c r="B1370" s="1038"/>
      <c r="C1370" s="1039" t="s">
        <v>2963</v>
      </c>
      <c r="D1370" s="946">
        <f>VLOOKUP(A1370,'NRHM-RCH Flexible Pool, NDCPs'!A1239:Q2948,16,0)</f>
        <v>0</v>
      </c>
      <c r="E1370" s="946">
        <f>VLOOKUP(A1370,'NRHM-RCH Flexible Pool, NDCPs'!A1239:Q2948,17,0)</f>
        <v>0</v>
      </c>
      <c r="F1370" s="948"/>
      <c r="G1370" s="948"/>
      <c r="H1370" s="948"/>
      <c r="I1370" s="948"/>
      <c r="J1370" s="1152">
        <f t="shared" si="408"/>
        <v>0</v>
      </c>
      <c r="K1370" s="1152">
        <f t="shared" si="408"/>
        <v>0</v>
      </c>
    </row>
    <row r="1371" spans="1:11" hidden="1" x14ac:dyDescent="0.3">
      <c r="A1371" s="1040" t="s">
        <v>4888</v>
      </c>
      <c r="B1371" s="1038"/>
      <c r="C1371" s="970" t="s">
        <v>4890</v>
      </c>
      <c r="D1371" s="946">
        <f>VLOOKUP(A1371,'NRHM-RCH Flexible Pool, NDCPs'!A1240:Q2949,16,0)</f>
        <v>0</v>
      </c>
      <c r="E1371" s="946">
        <f>VLOOKUP(A1371,'NRHM-RCH Flexible Pool, NDCPs'!A1240:Q2949,17,0)</f>
        <v>0</v>
      </c>
      <c r="F1371" s="948"/>
      <c r="G1371" s="948"/>
      <c r="H1371" s="948"/>
      <c r="I1371" s="948"/>
      <c r="J1371" s="1152">
        <f t="shared" si="408"/>
        <v>0</v>
      </c>
      <c r="K1371" s="1152">
        <f t="shared" si="408"/>
        <v>0</v>
      </c>
    </row>
    <row r="1372" spans="1:11" hidden="1" x14ac:dyDescent="0.3">
      <c r="A1372" s="1040" t="s">
        <v>4889</v>
      </c>
      <c r="B1372" s="1038"/>
      <c r="C1372" s="970" t="s">
        <v>4891</v>
      </c>
      <c r="D1372" s="946">
        <f>VLOOKUP(A1372,'NRHM-RCH Flexible Pool, NDCPs'!A1241:Q2950,16,0)</f>
        <v>0</v>
      </c>
      <c r="E1372" s="946">
        <f>VLOOKUP(A1372,'NRHM-RCH Flexible Pool, NDCPs'!A1241:Q2950,17,0)</f>
        <v>0</v>
      </c>
      <c r="F1372" s="948"/>
      <c r="G1372" s="948"/>
      <c r="H1372" s="948"/>
      <c r="I1372" s="948"/>
      <c r="J1372" s="1152">
        <f t="shared" si="408"/>
        <v>0</v>
      </c>
      <c r="K1372" s="1152">
        <f t="shared" si="408"/>
        <v>0</v>
      </c>
    </row>
    <row r="1373" spans="1:11" hidden="1" x14ac:dyDescent="0.3">
      <c r="A1373" s="1040">
        <v>15.6</v>
      </c>
      <c r="B1373" s="979"/>
      <c r="C1373" s="999" t="s">
        <v>3754</v>
      </c>
      <c r="D1373" s="946">
        <f t="shared" ref="D1373:K1373" si="409">D1374+D1375+D1381+D1382+D1383</f>
        <v>0</v>
      </c>
      <c r="E1373" s="946">
        <f t="shared" si="409"/>
        <v>0</v>
      </c>
      <c r="F1373" s="946">
        <f t="shared" si="409"/>
        <v>0</v>
      </c>
      <c r="G1373" s="946">
        <f t="shared" si="409"/>
        <v>0</v>
      </c>
      <c r="H1373" s="946">
        <f t="shared" si="409"/>
        <v>0</v>
      </c>
      <c r="I1373" s="946">
        <f t="shared" si="409"/>
        <v>0</v>
      </c>
      <c r="J1373" s="1151">
        <f t="shared" si="409"/>
        <v>0</v>
      </c>
      <c r="K1373" s="1151">
        <f t="shared" si="409"/>
        <v>0</v>
      </c>
    </row>
    <row r="1374" spans="1:11" ht="30" hidden="1" x14ac:dyDescent="0.3">
      <c r="A1374" s="1040" t="s">
        <v>2101</v>
      </c>
      <c r="B1374" s="1038"/>
      <c r="C1374" s="1039" t="s">
        <v>4892</v>
      </c>
      <c r="D1374" s="946"/>
      <c r="E1374" s="946"/>
      <c r="F1374" s="948">
        <f>VLOOKUP(A1374,NCDs!A12:Q230,16,0)</f>
        <v>0</v>
      </c>
      <c r="G1374" s="948">
        <f>VLOOKUP(A1374,NCDs!A12:Q230,17,0)</f>
        <v>0</v>
      </c>
      <c r="H1374" s="948"/>
      <c r="I1374" s="948"/>
      <c r="J1374" s="1152">
        <f>+D1374+F1374+H1374</f>
        <v>0</v>
      </c>
      <c r="K1374" s="1152">
        <f>+E1374+G1374+I1374</f>
        <v>0</v>
      </c>
    </row>
    <row r="1375" spans="1:11" hidden="1" x14ac:dyDescent="0.3">
      <c r="A1375" s="1040" t="s">
        <v>2102</v>
      </c>
      <c r="B1375" s="1039"/>
      <c r="C1375" s="1039" t="s">
        <v>303</v>
      </c>
      <c r="D1375" s="946">
        <f t="shared" ref="D1375:K1375" si="410">SUM(D1376:D1380)</f>
        <v>0</v>
      </c>
      <c r="E1375" s="946">
        <f t="shared" si="410"/>
        <v>0</v>
      </c>
      <c r="F1375" s="946">
        <f t="shared" si="410"/>
        <v>0</v>
      </c>
      <c r="G1375" s="946">
        <f t="shared" si="410"/>
        <v>0</v>
      </c>
      <c r="H1375" s="946">
        <f t="shared" si="410"/>
        <v>0</v>
      </c>
      <c r="I1375" s="946">
        <f t="shared" si="410"/>
        <v>0</v>
      </c>
      <c r="J1375" s="1151">
        <f t="shared" si="410"/>
        <v>0</v>
      </c>
      <c r="K1375" s="1151">
        <f t="shared" si="410"/>
        <v>0</v>
      </c>
    </row>
    <row r="1376" spans="1:11" hidden="1" x14ac:dyDescent="0.3">
      <c r="A1376" s="1040" t="s">
        <v>3001</v>
      </c>
      <c r="B1376" s="1039"/>
      <c r="C1376" s="1039" t="s">
        <v>5223</v>
      </c>
      <c r="D1376" s="946"/>
      <c r="E1376" s="946"/>
      <c r="F1376" s="948">
        <f>VLOOKUP(A1376,NCDs!A14:Q232,16,0)</f>
        <v>0</v>
      </c>
      <c r="G1376" s="948">
        <f>VLOOKUP(A1376,NCDs!A14:Q232,17,0)</f>
        <v>0</v>
      </c>
      <c r="H1376" s="948"/>
      <c r="I1376" s="948"/>
      <c r="J1376" s="1152">
        <f t="shared" ref="J1376:K1383" si="411">+D1376+F1376+H1376</f>
        <v>0</v>
      </c>
      <c r="K1376" s="1152">
        <f t="shared" si="411"/>
        <v>0</v>
      </c>
    </row>
    <row r="1377" spans="1:11" hidden="1" x14ac:dyDescent="0.3">
      <c r="A1377" s="1040" t="s">
        <v>3002</v>
      </c>
      <c r="B1377" s="1039"/>
      <c r="C1377" s="1039" t="s">
        <v>5224</v>
      </c>
      <c r="D1377" s="946"/>
      <c r="E1377" s="946"/>
      <c r="F1377" s="948">
        <f>VLOOKUP(A1377,NCDs!A15:Q233,16,0)</f>
        <v>0</v>
      </c>
      <c r="G1377" s="948">
        <f>VLOOKUP(A1377,NCDs!A15:Q233,17,0)</f>
        <v>0</v>
      </c>
      <c r="H1377" s="948"/>
      <c r="I1377" s="948"/>
      <c r="J1377" s="1152">
        <f t="shared" si="411"/>
        <v>0</v>
      </c>
      <c r="K1377" s="1152">
        <f t="shared" si="411"/>
        <v>0</v>
      </c>
    </row>
    <row r="1378" spans="1:11" hidden="1" x14ac:dyDescent="0.3">
      <c r="A1378" s="1040" t="s">
        <v>3003</v>
      </c>
      <c r="B1378" s="1039"/>
      <c r="C1378" s="1039" t="s">
        <v>5225</v>
      </c>
      <c r="D1378" s="946"/>
      <c r="E1378" s="946"/>
      <c r="F1378" s="948">
        <f>VLOOKUP(A1378,NCDs!A16:Q234,16,0)</f>
        <v>0</v>
      </c>
      <c r="G1378" s="948">
        <f>VLOOKUP(A1378,NCDs!A16:Q234,17,0)</f>
        <v>0</v>
      </c>
      <c r="H1378" s="948"/>
      <c r="I1378" s="948"/>
      <c r="J1378" s="1152">
        <f t="shared" si="411"/>
        <v>0</v>
      </c>
      <c r="K1378" s="1152">
        <f t="shared" si="411"/>
        <v>0</v>
      </c>
    </row>
    <row r="1379" spans="1:11" hidden="1" x14ac:dyDescent="0.3">
      <c r="A1379" s="1040" t="s">
        <v>3004</v>
      </c>
      <c r="B1379" s="1039"/>
      <c r="C1379" s="1039" t="s">
        <v>5226</v>
      </c>
      <c r="D1379" s="946"/>
      <c r="E1379" s="946"/>
      <c r="F1379" s="948">
        <f>VLOOKUP(A1379,NCDs!A17:Q235,16,0)</f>
        <v>0</v>
      </c>
      <c r="G1379" s="948">
        <f>VLOOKUP(A1379,NCDs!A17:Q235,17,0)</f>
        <v>0</v>
      </c>
      <c r="H1379" s="948"/>
      <c r="I1379" s="948"/>
      <c r="J1379" s="1152">
        <f t="shared" si="411"/>
        <v>0</v>
      </c>
      <c r="K1379" s="1152">
        <f t="shared" si="411"/>
        <v>0</v>
      </c>
    </row>
    <row r="1380" spans="1:11" hidden="1" x14ac:dyDescent="0.3">
      <c r="A1380" s="1040" t="s">
        <v>3005</v>
      </c>
      <c r="B1380" s="1039"/>
      <c r="C1380" s="1039" t="s">
        <v>5227</v>
      </c>
      <c r="D1380" s="946"/>
      <c r="E1380" s="946"/>
      <c r="F1380" s="948">
        <f>VLOOKUP(A1380,NCDs!A18:Q236,16,0)</f>
        <v>0</v>
      </c>
      <c r="G1380" s="948">
        <f>VLOOKUP(A1380,NCDs!A18:Q236,17,0)</f>
        <v>0</v>
      </c>
      <c r="H1380" s="948"/>
      <c r="I1380" s="948"/>
      <c r="J1380" s="1152">
        <f t="shared" si="411"/>
        <v>0</v>
      </c>
      <c r="K1380" s="1152">
        <f t="shared" si="411"/>
        <v>0</v>
      </c>
    </row>
    <row r="1381" spans="1:11" ht="30" hidden="1" x14ac:dyDescent="0.3">
      <c r="A1381" s="1040" t="s">
        <v>3006</v>
      </c>
      <c r="B1381" s="1038"/>
      <c r="C1381" s="1039" t="s">
        <v>4893</v>
      </c>
      <c r="D1381" s="946"/>
      <c r="E1381" s="946"/>
      <c r="F1381" s="948">
        <f>VLOOKUP(A1381,NCDs!A19:Q237,16,0)</f>
        <v>0</v>
      </c>
      <c r="G1381" s="948">
        <f>VLOOKUP(A1381,NCDs!A19:Q237,17,0)</f>
        <v>0</v>
      </c>
      <c r="H1381" s="948"/>
      <c r="I1381" s="948"/>
      <c r="J1381" s="1152">
        <f t="shared" si="411"/>
        <v>0</v>
      </c>
      <c r="K1381" s="1152">
        <f t="shared" si="411"/>
        <v>0</v>
      </c>
    </row>
    <row r="1382" spans="1:11" ht="30" hidden="1" x14ac:dyDescent="0.3">
      <c r="A1382" s="1040" t="s">
        <v>2107</v>
      </c>
      <c r="B1382" s="1041"/>
      <c r="C1382" s="1039" t="s">
        <v>4894</v>
      </c>
      <c r="D1382" s="946"/>
      <c r="E1382" s="946"/>
      <c r="F1382" s="948">
        <f>VLOOKUP(A1382,NCDs!A20:Q238,16,0)</f>
        <v>0</v>
      </c>
      <c r="G1382" s="948">
        <f>VLOOKUP(A1382,NCDs!A20:Q238,17,0)</f>
        <v>0</v>
      </c>
      <c r="H1382" s="948"/>
      <c r="I1382" s="948"/>
      <c r="J1382" s="1152">
        <f t="shared" si="411"/>
        <v>0</v>
      </c>
      <c r="K1382" s="1152">
        <f t="shared" si="411"/>
        <v>0</v>
      </c>
    </row>
    <row r="1383" spans="1:11" hidden="1" x14ac:dyDescent="0.3">
      <c r="A1383" s="1040" t="s">
        <v>3332</v>
      </c>
      <c r="B1383" s="1041"/>
      <c r="C1383" s="1039" t="s">
        <v>2330</v>
      </c>
      <c r="D1383" s="946"/>
      <c r="E1383" s="946"/>
      <c r="F1383" s="948">
        <f>VLOOKUP(A1383,NCDs!A21:Q239,16,0)</f>
        <v>0</v>
      </c>
      <c r="G1383" s="948">
        <f>VLOOKUP(A1383,NCDs!A21:Q239,17,0)</f>
        <v>0</v>
      </c>
      <c r="H1383" s="948"/>
      <c r="I1383" s="948"/>
      <c r="J1383" s="1152">
        <f t="shared" si="411"/>
        <v>0</v>
      </c>
      <c r="K1383" s="1152">
        <f t="shared" si="411"/>
        <v>0</v>
      </c>
    </row>
    <row r="1384" spans="1:11" hidden="1" x14ac:dyDescent="0.3">
      <c r="A1384" s="1040">
        <v>15.7</v>
      </c>
      <c r="B1384" s="979"/>
      <c r="C1384" s="999" t="s">
        <v>3755</v>
      </c>
      <c r="D1384" s="946">
        <f t="shared" ref="D1384:K1384" si="412">SUM(D1385:D1385)</f>
        <v>0</v>
      </c>
      <c r="E1384" s="946">
        <f t="shared" si="412"/>
        <v>0</v>
      </c>
      <c r="F1384" s="946">
        <f t="shared" si="412"/>
        <v>0</v>
      </c>
      <c r="G1384" s="946">
        <f t="shared" si="412"/>
        <v>0</v>
      </c>
      <c r="H1384" s="946">
        <f t="shared" si="412"/>
        <v>0</v>
      </c>
      <c r="I1384" s="946">
        <f t="shared" si="412"/>
        <v>0</v>
      </c>
      <c r="J1384" s="1151">
        <f t="shared" si="412"/>
        <v>0</v>
      </c>
      <c r="K1384" s="1151">
        <f t="shared" si="412"/>
        <v>0</v>
      </c>
    </row>
    <row r="1385" spans="1:11" hidden="1" x14ac:dyDescent="0.3">
      <c r="A1385" s="1040" t="s">
        <v>3007</v>
      </c>
      <c r="B1385" s="979"/>
      <c r="C1385" s="1039" t="s">
        <v>3008</v>
      </c>
      <c r="D1385" s="946"/>
      <c r="E1385" s="946"/>
      <c r="F1385" s="948">
        <f>VLOOKUP(A1385,NCDs!A23:Q241,16,0)</f>
        <v>0</v>
      </c>
      <c r="G1385" s="948">
        <f>VLOOKUP(A1385,NCDs!A23:Q241,17,0)</f>
        <v>0</v>
      </c>
      <c r="H1385" s="948"/>
      <c r="I1385" s="948"/>
      <c r="J1385" s="1152">
        <f>+D1385+F1385+H1385</f>
        <v>0</v>
      </c>
      <c r="K1385" s="1152">
        <f>+E1385+G1385+I1385</f>
        <v>0</v>
      </c>
    </row>
    <row r="1386" spans="1:11" hidden="1" x14ac:dyDescent="0.3">
      <c r="A1386" s="1040">
        <v>15.8</v>
      </c>
      <c r="B1386" s="979"/>
      <c r="C1386" s="999" t="s">
        <v>3756</v>
      </c>
      <c r="D1386" s="946">
        <f t="shared" ref="D1386:K1386" si="413">SUM(D1387:D1390)</f>
        <v>0</v>
      </c>
      <c r="E1386" s="946">
        <f t="shared" si="413"/>
        <v>0</v>
      </c>
      <c r="F1386" s="946">
        <f t="shared" si="413"/>
        <v>0</v>
      </c>
      <c r="G1386" s="946">
        <f t="shared" si="413"/>
        <v>0</v>
      </c>
      <c r="H1386" s="946">
        <f t="shared" si="413"/>
        <v>0</v>
      </c>
      <c r="I1386" s="946">
        <f t="shared" si="413"/>
        <v>0</v>
      </c>
      <c r="J1386" s="1151">
        <f t="shared" si="413"/>
        <v>0</v>
      </c>
      <c r="K1386" s="1151">
        <f t="shared" si="413"/>
        <v>0</v>
      </c>
    </row>
    <row r="1387" spans="1:11" hidden="1" x14ac:dyDescent="0.3">
      <c r="A1387" s="1040" t="s">
        <v>2121</v>
      </c>
      <c r="B1387" s="1041"/>
      <c r="C1387" s="1039" t="s">
        <v>3757</v>
      </c>
      <c r="D1387" s="946"/>
      <c r="E1387" s="946"/>
      <c r="F1387" s="948">
        <f>VLOOKUP(A1387,NCDs!A25:Q243,16,0)</f>
        <v>0</v>
      </c>
      <c r="G1387" s="948">
        <f>VLOOKUP(A1387,NCDs!A25:Q243,17,0)</f>
        <v>0</v>
      </c>
      <c r="H1387" s="948"/>
      <c r="I1387" s="948"/>
      <c r="J1387" s="1152">
        <f t="shared" ref="J1387:K1390" si="414">+D1387+F1387+H1387</f>
        <v>0</v>
      </c>
      <c r="K1387" s="1152">
        <f t="shared" si="414"/>
        <v>0</v>
      </c>
    </row>
    <row r="1388" spans="1:11" hidden="1" x14ac:dyDescent="0.3">
      <c r="A1388" s="1040" t="s">
        <v>3009</v>
      </c>
      <c r="B1388" s="1041"/>
      <c r="C1388" s="1039" t="s">
        <v>3011</v>
      </c>
      <c r="D1388" s="946"/>
      <c r="E1388" s="946"/>
      <c r="F1388" s="948">
        <f>VLOOKUP(A1388,NCDs!A26:Q244,16,0)</f>
        <v>0</v>
      </c>
      <c r="G1388" s="948">
        <f>VLOOKUP(A1388,NCDs!A26:Q244,17,0)</f>
        <v>0</v>
      </c>
      <c r="H1388" s="948"/>
      <c r="I1388" s="948"/>
      <c r="J1388" s="1152">
        <f t="shared" si="414"/>
        <v>0</v>
      </c>
      <c r="K1388" s="1152">
        <f t="shared" si="414"/>
        <v>0</v>
      </c>
    </row>
    <row r="1389" spans="1:11" hidden="1" x14ac:dyDescent="0.3">
      <c r="A1389" s="1040" t="s">
        <v>3012</v>
      </c>
      <c r="B1389" s="1041"/>
      <c r="C1389" s="1039" t="s">
        <v>3014</v>
      </c>
      <c r="D1389" s="946"/>
      <c r="E1389" s="946"/>
      <c r="F1389" s="948">
        <f>VLOOKUP(A1389,NCDs!A27:Q245,16,0)</f>
        <v>0</v>
      </c>
      <c r="G1389" s="948">
        <f>VLOOKUP(A1389,NCDs!A27:Q245,17,0)</f>
        <v>0</v>
      </c>
      <c r="H1389" s="948"/>
      <c r="I1389" s="948"/>
      <c r="J1389" s="1152">
        <f t="shared" si="414"/>
        <v>0</v>
      </c>
      <c r="K1389" s="1152">
        <f t="shared" si="414"/>
        <v>0</v>
      </c>
    </row>
    <row r="1390" spans="1:11" hidden="1" x14ac:dyDescent="0.3">
      <c r="A1390" s="1040" t="s">
        <v>3015</v>
      </c>
      <c r="B1390" s="1041"/>
      <c r="C1390" s="1039" t="s">
        <v>2330</v>
      </c>
      <c r="D1390" s="946"/>
      <c r="E1390" s="946"/>
      <c r="F1390" s="948">
        <f>VLOOKUP(A1390,NCDs!A28:Q246,16,0)</f>
        <v>0</v>
      </c>
      <c r="G1390" s="948">
        <f>VLOOKUP(A1390,NCDs!A28:Q246,17,0)</f>
        <v>0</v>
      </c>
      <c r="H1390" s="948"/>
      <c r="I1390" s="948"/>
      <c r="J1390" s="1152">
        <f t="shared" si="414"/>
        <v>0</v>
      </c>
      <c r="K1390" s="1152">
        <f t="shared" si="414"/>
        <v>0</v>
      </c>
    </row>
    <row r="1391" spans="1:11" hidden="1" x14ac:dyDescent="0.3">
      <c r="A1391" s="1040">
        <v>15.9</v>
      </c>
      <c r="B1391" s="979"/>
      <c r="C1391" s="999" t="s">
        <v>3758</v>
      </c>
      <c r="D1391" s="946">
        <f t="shared" ref="D1391:K1391" si="415">SUM(D1392:D1399)</f>
        <v>0</v>
      </c>
      <c r="E1391" s="946">
        <f t="shared" si="415"/>
        <v>0</v>
      </c>
      <c r="F1391" s="946">
        <f t="shared" si="415"/>
        <v>0</v>
      </c>
      <c r="G1391" s="946">
        <f t="shared" si="415"/>
        <v>0</v>
      </c>
      <c r="H1391" s="946">
        <f t="shared" si="415"/>
        <v>0</v>
      </c>
      <c r="I1391" s="946">
        <f t="shared" si="415"/>
        <v>0</v>
      </c>
      <c r="J1391" s="1151">
        <f t="shared" si="415"/>
        <v>0</v>
      </c>
      <c r="K1391" s="1151">
        <f t="shared" si="415"/>
        <v>0</v>
      </c>
    </row>
    <row r="1392" spans="1:11" hidden="1" x14ac:dyDescent="0.3">
      <c r="A1392" s="1040" t="s">
        <v>1873</v>
      </c>
      <c r="B1392" s="979"/>
      <c r="C1392" s="999" t="s">
        <v>430</v>
      </c>
      <c r="D1392" s="946">
        <f>VLOOKUP(A1392,'NRHM-RCH Flexible Pool, NDCPs'!A62:Q1808,16,0)</f>
        <v>0</v>
      </c>
      <c r="E1392" s="946">
        <f>VLOOKUP(A1392,'NRHM-RCH Flexible Pool, NDCPs'!A62:Q1808,17,0)</f>
        <v>0</v>
      </c>
      <c r="F1392" s="948"/>
      <c r="G1392" s="948"/>
      <c r="H1392" s="948"/>
      <c r="I1392" s="948"/>
      <c r="J1392" s="1152">
        <f t="shared" ref="J1392:K1399" si="416">+D1392+F1392+H1392</f>
        <v>0</v>
      </c>
      <c r="K1392" s="1152">
        <f t="shared" si="416"/>
        <v>0</v>
      </c>
    </row>
    <row r="1393" spans="1:11" ht="30" hidden="1" x14ac:dyDescent="0.3">
      <c r="A1393" s="1040" t="s">
        <v>1874</v>
      </c>
      <c r="B1393" s="979"/>
      <c r="C1393" s="999" t="s">
        <v>431</v>
      </c>
      <c r="D1393" s="946">
        <f>VLOOKUP(A1393,'NRHM-RCH Flexible Pool, NDCPs'!A63:Q1809,16,0)</f>
        <v>0</v>
      </c>
      <c r="E1393" s="946">
        <f>VLOOKUP(A1393,'NRHM-RCH Flexible Pool, NDCPs'!A63:Q1809,17,0)</f>
        <v>0</v>
      </c>
      <c r="F1393" s="948"/>
      <c r="G1393" s="948"/>
      <c r="H1393" s="948"/>
      <c r="I1393" s="948"/>
      <c r="J1393" s="1152">
        <f t="shared" si="416"/>
        <v>0</v>
      </c>
      <c r="K1393" s="1152">
        <f t="shared" si="416"/>
        <v>0</v>
      </c>
    </row>
    <row r="1394" spans="1:11" hidden="1" x14ac:dyDescent="0.3">
      <c r="A1394" s="1040" t="s">
        <v>1875</v>
      </c>
      <c r="B1394" s="979"/>
      <c r="C1394" s="999" t="s">
        <v>188</v>
      </c>
      <c r="D1394" s="946">
        <f>VLOOKUP(A1394,'NRHM-RCH Flexible Pool, NDCPs'!A64:Q1810,16,0)</f>
        <v>0</v>
      </c>
      <c r="E1394" s="946">
        <f>VLOOKUP(A1394,'NRHM-RCH Flexible Pool, NDCPs'!A64:Q1810,17,0)</f>
        <v>0</v>
      </c>
      <c r="F1394" s="948"/>
      <c r="G1394" s="948"/>
      <c r="H1394" s="948"/>
      <c r="I1394" s="948"/>
      <c r="J1394" s="1152">
        <f t="shared" si="416"/>
        <v>0</v>
      </c>
      <c r="K1394" s="1152">
        <f t="shared" si="416"/>
        <v>0</v>
      </c>
    </row>
    <row r="1395" spans="1:11" hidden="1" x14ac:dyDescent="0.3">
      <c r="A1395" s="1040" t="s">
        <v>1876</v>
      </c>
      <c r="B1395" s="979"/>
      <c r="C1395" s="999" t="s">
        <v>3368</v>
      </c>
      <c r="D1395" s="946">
        <f>VLOOKUP(A1395,'NRHM-RCH Flexible Pool, NDCPs'!A65:Q1811,16,0)</f>
        <v>0</v>
      </c>
      <c r="E1395" s="946">
        <f>VLOOKUP(A1395,'NRHM-RCH Flexible Pool, NDCPs'!A65:Q1811,17,0)</f>
        <v>0</v>
      </c>
      <c r="F1395" s="948"/>
      <c r="G1395" s="948"/>
      <c r="H1395" s="948"/>
      <c r="I1395" s="948"/>
      <c r="J1395" s="1152">
        <f t="shared" si="416"/>
        <v>0</v>
      </c>
      <c r="K1395" s="1152">
        <f t="shared" si="416"/>
        <v>0</v>
      </c>
    </row>
    <row r="1396" spans="1:11" hidden="1" x14ac:dyDescent="0.3">
      <c r="A1396" s="1040" t="s">
        <v>2569</v>
      </c>
      <c r="B1396" s="999"/>
      <c r="C1396" s="999" t="s">
        <v>2570</v>
      </c>
      <c r="D1396" s="946">
        <f>VLOOKUP(A1396,'NRHM-RCH Flexible Pool, NDCPs'!A66:Q1812,16,0)</f>
        <v>0</v>
      </c>
      <c r="E1396" s="946">
        <f>VLOOKUP(A1396,'NRHM-RCH Flexible Pool, NDCPs'!A66:Q1812,17,0)</f>
        <v>0</v>
      </c>
      <c r="F1396" s="948"/>
      <c r="G1396" s="948"/>
      <c r="H1396" s="948"/>
      <c r="I1396" s="948"/>
      <c r="J1396" s="1152">
        <f t="shared" si="416"/>
        <v>0</v>
      </c>
      <c r="K1396" s="1152">
        <f t="shared" si="416"/>
        <v>0</v>
      </c>
    </row>
    <row r="1397" spans="1:11" ht="30" hidden="1" x14ac:dyDescent="0.3">
      <c r="A1397" s="1040" t="s">
        <v>2571</v>
      </c>
      <c r="B1397" s="947" t="s">
        <v>3153</v>
      </c>
      <c r="C1397" s="999" t="s">
        <v>4895</v>
      </c>
      <c r="D1397" s="946">
        <f>VLOOKUP(A1397,'NRHM-RCH Flexible Pool, NDCPs'!A67:Q1813,16,0)</f>
        <v>0</v>
      </c>
      <c r="E1397" s="946">
        <f>VLOOKUP(A1397,'NRHM-RCH Flexible Pool, NDCPs'!A67:Q1813,17,0)</f>
        <v>0</v>
      </c>
      <c r="F1397" s="948"/>
      <c r="G1397" s="948"/>
      <c r="H1397" s="946">
        <f>VLOOKUP(B1397,NUHM!A93:P388,15,0)</f>
        <v>0</v>
      </c>
      <c r="I1397" s="946">
        <f>VLOOKUP(B1397,NUHM!A93:P388,16,0)</f>
        <v>0</v>
      </c>
      <c r="J1397" s="1152">
        <f t="shared" si="416"/>
        <v>0</v>
      </c>
      <c r="K1397" s="1152">
        <f t="shared" si="416"/>
        <v>0</v>
      </c>
    </row>
    <row r="1398" spans="1:11" hidden="1" x14ac:dyDescent="0.3">
      <c r="A1398" s="1040" t="s">
        <v>4897</v>
      </c>
      <c r="B1398" s="970"/>
      <c r="C1398" s="999" t="s">
        <v>4896</v>
      </c>
      <c r="D1398" s="946">
        <f>VLOOKUP(A1398,'NRHM-RCH Flexible Pool, NDCPs'!A1267:Q2976,16,0)</f>
        <v>0</v>
      </c>
      <c r="E1398" s="946">
        <f>VLOOKUP(A1398,'NRHM-RCH Flexible Pool, NDCPs'!A1267:Q2976,17,0)</f>
        <v>0</v>
      </c>
      <c r="F1398" s="948"/>
      <c r="G1398" s="948"/>
      <c r="H1398" s="948"/>
      <c r="I1398" s="948"/>
      <c r="J1398" s="1152">
        <f t="shared" si="416"/>
        <v>0</v>
      </c>
      <c r="K1398" s="1152">
        <f t="shared" si="416"/>
        <v>0</v>
      </c>
    </row>
    <row r="1399" spans="1:11" hidden="1" x14ac:dyDescent="0.3">
      <c r="A1399" s="1040" t="s">
        <v>1877</v>
      </c>
      <c r="B1399" s="947" t="s">
        <v>3819</v>
      </c>
      <c r="C1399" s="1039" t="s">
        <v>2330</v>
      </c>
      <c r="D1399" s="946">
        <f>VLOOKUP(A1399,'NRHM-RCH Flexible Pool, NDCPs'!A69:Q1815,16,0)</f>
        <v>0</v>
      </c>
      <c r="E1399" s="946">
        <f>VLOOKUP(A1399,'NRHM-RCH Flexible Pool, NDCPs'!A69:Q1815,17,0)</f>
        <v>0</v>
      </c>
      <c r="F1399" s="948"/>
      <c r="G1399" s="948"/>
      <c r="H1399" s="946">
        <f>VLOOKUP(B1399,NUHM!A95:P390,15,0)</f>
        <v>0</v>
      </c>
      <c r="I1399" s="946">
        <f>VLOOKUP(B1399,NUHM!A95:P390,16,0)</f>
        <v>0</v>
      </c>
      <c r="J1399" s="1152">
        <f t="shared" si="416"/>
        <v>0</v>
      </c>
      <c r="K1399" s="1152">
        <f t="shared" si="416"/>
        <v>0</v>
      </c>
    </row>
    <row r="1400" spans="1:11" s="959" customFormat="1" ht="12.75" x14ac:dyDescent="0.2">
      <c r="A1400" s="1090">
        <v>16</v>
      </c>
      <c r="B1400" s="1091"/>
      <c r="C1400" s="1092" t="s">
        <v>427</v>
      </c>
      <c r="D1400" s="941">
        <f t="shared" ref="D1400:K1400" si="417">+D1401+D1573+D1577+D1583</f>
        <v>0</v>
      </c>
      <c r="E1400" s="941">
        <f t="shared" si="417"/>
        <v>0</v>
      </c>
      <c r="F1400" s="941">
        <f t="shared" si="417"/>
        <v>0</v>
      </c>
      <c r="G1400" s="941">
        <f t="shared" si="417"/>
        <v>0</v>
      </c>
      <c r="H1400" s="941">
        <f t="shared" si="417"/>
        <v>0</v>
      </c>
      <c r="I1400" s="941">
        <f t="shared" si="417"/>
        <v>0</v>
      </c>
      <c r="J1400" s="941">
        <f t="shared" si="417"/>
        <v>0</v>
      </c>
      <c r="K1400" s="941">
        <f t="shared" si="417"/>
        <v>0</v>
      </c>
    </row>
    <row r="1401" spans="1:11" s="1114" customFormat="1" ht="15.75" customHeight="1" x14ac:dyDescent="0.3">
      <c r="A1401" s="1144">
        <v>16.100000000000001</v>
      </c>
      <c r="B1401" s="1144"/>
      <c r="C1401" s="1145" t="s">
        <v>4135</v>
      </c>
      <c r="D1401" s="1113">
        <f>D1402+D1415+D1464+D1518+D1547</f>
        <v>0</v>
      </c>
      <c r="E1401" s="1113">
        <f>E1402+E1415+E1464+E1518+E1547</f>
        <v>0</v>
      </c>
      <c r="F1401" s="1113">
        <f>F1402+F1415+F1464+F1518+F1547</f>
        <v>0</v>
      </c>
      <c r="G1401" s="1113">
        <f>G1402+G1415+G1464+G1518+G1547</f>
        <v>0</v>
      </c>
      <c r="H1401" s="1113">
        <f>H1402+H1414+H1416+H1417+H1449+H1465+H1466+H1495+H1513+H1515+H1519+H1524+H1535+H1545+H1547</f>
        <v>0</v>
      </c>
      <c r="I1401" s="1113">
        <f>I1402+I1415+I1464+I1518+I1547</f>
        <v>0</v>
      </c>
      <c r="J1401" s="1113">
        <f>J1402+J1415+J1464+J1518+J1547</f>
        <v>0</v>
      </c>
      <c r="K1401" s="1113">
        <f>K1402+K1415+K1464+K1518+K1547</f>
        <v>0</v>
      </c>
    </row>
    <row r="1402" spans="1:11" hidden="1" x14ac:dyDescent="0.3">
      <c r="A1402" s="1044" t="s">
        <v>4137</v>
      </c>
      <c r="B1402" s="962" t="s">
        <v>3333</v>
      </c>
      <c r="C1402" s="1045" t="s">
        <v>4136</v>
      </c>
      <c r="D1402" s="946">
        <f>D1403+SUM(D1407:D1414)</f>
        <v>0</v>
      </c>
      <c r="E1402" s="946">
        <f>E1403+SUM(E1407:E1414)</f>
        <v>0</v>
      </c>
      <c r="F1402" s="946">
        <f>F1403+SUM(F1407:F1414)</f>
        <v>0</v>
      </c>
      <c r="G1402" s="946">
        <f>G1403+SUM(G1407:G1414)</f>
        <v>0</v>
      </c>
      <c r="H1402" s="946">
        <f>VLOOKUP(B1402,NUHM!A98:P393,15,0)</f>
        <v>0</v>
      </c>
      <c r="I1402" s="946">
        <f>VLOOKUP(B1402,NUHM!A98:P393,16,0)</f>
        <v>0</v>
      </c>
      <c r="J1402" s="1151">
        <f>J1403+SUM(J1407:J1414)</f>
        <v>0</v>
      </c>
      <c r="K1402" s="1151">
        <f>K1403+SUM(K1407:K1414)</f>
        <v>0</v>
      </c>
    </row>
    <row r="1403" spans="1:11" ht="18" hidden="1" customHeight="1" x14ac:dyDescent="0.3">
      <c r="A1403" s="1042" t="s">
        <v>6038</v>
      </c>
      <c r="B1403" s="1042"/>
      <c r="C1403" s="1046" t="s">
        <v>6042</v>
      </c>
      <c r="D1403" s="946">
        <f t="shared" ref="D1403:K1403" si="418">SUM(D1404:D1406)</f>
        <v>0</v>
      </c>
      <c r="E1403" s="946">
        <f t="shared" si="418"/>
        <v>0</v>
      </c>
      <c r="F1403" s="946">
        <f t="shared" si="418"/>
        <v>0</v>
      </c>
      <c r="G1403" s="946">
        <f t="shared" si="418"/>
        <v>0</v>
      </c>
      <c r="H1403" s="946">
        <f t="shared" si="418"/>
        <v>0</v>
      </c>
      <c r="I1403" s="946">
        <f t="shared" si="418"/>
        <v>0</v>
      </c>
      <c r="J1403" s="1151">
        <f t="shared" si="418"/>
        <v>0</v>
      </c>
      <c r="K1403" s="1151">
        <f t="shared" si="418"/>
        <v>0</v>
      </c>
    </row>
    <row r="1404" spans="1:11" ht="17.25" hidden="1" customHeight="1" x14ac:dyDescent="0.3">
      <c r="A1404" s="1042" t="s">
        <v>3918</v>
      </c>
      <c r="B1404" s="1044"/>
      <c r="C1404" s="1045" t="s">
        <v>352</v>
      </c>
      <c r="D1404" s="946">
        <f>VLOOKUP(A1404,'NRHM-RCH Flexible Pool, NDCPs'!A74:Q1820,16,0)</f>
        <v>0</v>
      </c>
      <c r="E1404" s="946">
        <f>VLOOKUP(A1404,'NRHM-RCH Flexible Pool, NDCPs'!A74:Q1820,17,0)</f>
        <v>0</v>
      </c>
      <c r="F1404" s="948"/>
      <c r="G1404" s="948"/>
      <c r="H1404" s="948"/>
      <c r="I1404" s="948"/>
      <c r="J1404" s="1152">
        <f t="shared" ref="J1404:J1414" si="419">+D1404+F1404+H1404</f>
        <v>0</v>
      </c>
      <c r="K1404" s="1152">
        <f t="shared" ref="K1404:K1414" si="420">+E1404+G1404+I1404</f>
        <v>0</v>
      </c>
    </row>
    <row r="1405" spans="1:11" ht="18" hidden="1" customHeight="1" x14ac:dyDescent="0.3">
      <c r="A1405" s="1042" t="s">
        <v>3919</v>
      </c>
      <c r="B1405" s="1044"/>
      <c r="C1405" s="1045" t="s">
        <v>6043</v>
      </c>
      <c r="D1405" s="946">
        <f>VLOOKUP(A1405,'NRHM-RCH Flexible Pool, NDCPs'!A75:Q1821,16,0)</f>
        <v>0</v>
      </c>
      <c r="E1405" s="946">
        <f>VLOOKUP(A1405,'NRHM-RCH Flexible Pool, NDCPs'!A75:Q1821,17,0)</f>
        <v>0</v>
      </c>
      <c r="F1405" s="948"/>
      <c r="G1405" s="948"/>
      <c r="H1405" s="948"/>
      <c r="I1405" s="948"/>
      <c r="J1405" s="1152">
        <f t="shared" si="419"/>
        <v>0</v>
      </c>
      <c r="K1405" s="1152">
        <f t="shared" si="420"/>
        <v>0</v>
      </c>
    </row>
    <row r="1406" spans="1:11" ht="19.5" hidden="1" customHeight="1" x14ac:dyDescent="0.3">
      <c r="A1406" s="1042" t="s">
        <v>3920</v>
      </c>
      <c r="B1406" s="1044"/>
      <c r="C1406" s="1045" t="s">
        <v>353</v>
      </c>
      <c r="D1406" s="946">
        <f>VLOOKUP(A1406,'NRHM-RCH Flexible Pool, NDCPs'!A76:Q1822,16,0)</f>
        <v>0</v>
      </c>
      <c r="E1406" s="946">
        <f>VLOOKUP(A1406,'NRHM-RCH Flexible Pool, NDCPs'!A76:Q1822,17,0)</f>
        <v>0</v>
      </c>
      <c r="F1406" s="946"/>
      <c r="G1406" s="946"/>
      <c r="H1406" s="946"/>
      <c r="I1406" s="946"/>
      <c r="J1406" s="1152">
        <f t="shared" si="419"/>
        <v>0</v>
      </c>
      <c r="K1406" s="1152">
        <f t="shared" si="420"/>
        <v>0</v>
      </c>
    </row>
    <row r="1407" spans="1:11" ht="29.25" hidden="1" customHeight="1" x14ac:dyDescent="0.3">
      <c r="A1407" s="1042" t="s">
        <v>3921</v>
      </c>
      <c r="B1407" s="1044"/>
      <c r="C1407" s="1045" t="s">
        <v>3602</v>
      </c>
      <c r="D1407" s="946">
        <f>VLOOKUP(A1407,'NRHM-RCH Flexible Pool, NDCPs'!A11:Q2063,16,0)</f>
        <v>0</v>
      </c>
      <c r="E1407" s="946">
        <f>VLOOKUP(A1407,'NRHM-RCH Flexible Pool, NDCPs'!A11:Q2063,17,0)</f>
        <v>0</v>
      </c>
      <c r="F1407" s="946"/>
      <c r="G1407" s="946"/>
      <c r="H1407" s="946"/>
      <c r="I1407" s="946"/>
      <c r="J1407" s="1152">
        <f t="shared" si="419"/>
        <v>0</v>
      </c>
      <c r="K1407" s="1152">
        <f t="shared" si="420"/>
        <v>0</v>
      </c>
    </row>
    <row r="1408" spans="1:11" ht="18" hidden="1" customHeight="1" x14ac:dyDescent="0.3">
      <c r="A1408" s="1042" t="s">
        <v>4138</v>
      </c>
      <c r="B1408" s="1044"/>
      <c r="C1408" s="1045" t="s">
        <v>568</v>
      </c>
      <c r="D1408" s="946">
        <f>VLOOKUP(A1408,'NRHM-RCH Flexible Pool, NDCPs'!A78:Q1824,16,0)</f>
        <v>0</v>
      </c>
      <c r="E1408" s="946">
        <f>VLOOKUP(A1408,'NRHM-RCH Flexible Pool, NDCPs'!A78:Q1824,17,0)</f>
        <v>0</v>
      </c>
      <c r="F1408" s="948"/>
      <c r="G1408" s="948"/>
      <c r="H1408" s="948"/>
      <c r="I1408" s="948"/>
      <c r="J1408" s="1152">
        <f t="shared" si="419"/>
        <v>0</v>
      </c>
      <c r="K1408" s="1152">
        <f t="shared" si="420"/>
        <v>0</v>
      </c>
    </row>
    <row r="1409" spans="1:11" ht="15" hidden="1" customHeight="1" x14ac:dyDescent="0.3">
      <c r="A1409" s="1042" t="s">
        <v>3922</v>
      </c>
      <c r="B1409" s="1044"/>
      <c r="C1409" s="1045" t="s">
        <v>3759</v>
      </c>
      <c r="D1409" s="946">
        <f>VLOOKUP(A1409,'NRHM-RCH Flexible Pool, NDCPs'!A79:Q1825,16,0)</f>
        <v>0</v>
      </c>
      <c r="E1409" s="946">
        <f>VLOOKUP(A1409,'NRHM-RCH Flexible Pool, NDCPs'!A79:Q1825,17,0)</f>
        <v>0</v>
      </c>
      <c r="F1409" s="948"/>
      <c r="G1409" s="948"/>
      <c r="H1409" s="948"/>
      <c r="I1409" s="948"/>
      <c r="J1409" s="1152">
        <f t="shared" si="419"/>
        <v>0</v>
      </c>
      <c r="K1409" s="1152">
        <f t="shared" si="420"/>
        <v>0</v>
      </c>
    </row>
    <row r="1410" spans="1:11" ht="28.5" hidden="1" customHeight="1" x14ac:dyDescent="0.3">
      <c r="A1410" s="1042" t="s">
        <v>3923</v>
      </c>
      <c r="B1410" s="1044"/>
      <c r="C1410" s="1045" t="s">
        <v>1566</v>
      </c>
      <c r="D1410" s="946">
        <f>VLOOKUP(A1410,'NRHM-RCH Flexible Pool, NDCPs'!A80:Q1826,16,0)</f>
        <v>0</v>
      </c>
      <c r="E1410" s="946">
        <f>VLOOKUP(A1410,'NRHM-RCH Flexible Pool, NDCPs'!A80:Q1826,17,0)</f>
        <v>0</v>
      </c>
      <c r="F1410" s="948"/>
      <c r="G1410" s="948"/>
      <c r="H1410" s="948"/>
      <c r="I1410" s="948"/>
      <c r="J1410" s="1152">
        <f t="shared" si="419"/>
        <v>0</v>
      </c>
      <c r="K1410" s="1152">
        <f t="shared" si="420"/>
        <v>0</v>
      </c>
    </row>
    <row r="1411" spans="1:11" ht="15" hidden="1" customHeight="1" x14ac:dyDescent="0.3">
      <c r="A1411" s="1042" t="s">
        <v>3924</v>
      </c>
      <c r="B1411" s="1044"/>
      <c r="C1411" s="1045" t="s">
        <v>5228</v>
      </c>
      <c r="D1411" s="946">
        <f>VLOOKUP(A1411,'NRHM-RCH Flexible Pool, NDCPs'!A1280:Q2989,16,0)</f>
        <v>0</v>
      </c>
      <c r="E1411" s="946">
        <f>VLOOKUP(A1411,'NRHM-RCH Flexible Pool, NDCPs'!A1280:Q2989,17,0)</f>
        <v>0</v>
      </c>
      <c r="F1411" s="948"/>
      <c r="G1411" s="948"/>
      <c r="H1411" s="948"/>
      <c r="I1411" s="948"/>
      <c r="J1411" s="1152">
        <f t="shared" si="419"/>
        <v>0</v>
      </c>
      <c r="K1411" s="1152">
        <f t="shared" si="420"/>
        <v>0</v>
      </c>
    </row>
    <row r="1412" spans="1:11" ht="17.25" hidden="1" customHeight="1" x14ac:dyDescent="0.3">
      <c r="A1412" s="1042" t="s">
        <v>3925</v>
      </c>
      <c r="B1412" s="1044"/>
      <c r="C1412" s="1045" t="s">
        <v>1710</v>
      </c>
      <c r="D1412" s="946">
        <f>VLOOKUP(A1412,'NRHM-RCH Flexible Pool, NDCPs'!A1281:Q2990,16,0)</f>
        <v>0</v>
      </c>
      <c r="E1412" s="946">
        <f>VLOOKUP(A1412,'NRHM-RCH Flexible Pool, NDCPs'!A1281:Q2990,17,0)</f>
        <v>0</v>
      </c>
      <c r="F1412" s="948"/>
      <c r="G1412" s="948"/>
      <c r="H1412" s="948"/>
      <c r="I1412" s="948"/>
      <c r="J1412" s="1152">
        <f t="shared" si="419"/>
        <v>0</v>
      </c>
      <c r="K1412" s="1152">
        <f t="shared" si="420"/>
        <v>0</v>
      </c>
    </row>
    <row r="1413" spans="1:11" ht="17.25" hidden="1" customHeight="1" x14ac:dyDescent="0.3">
      <c r="A1413" s="1042" t="s">
        <v>3926</v>
      </c>
      <c r="B1413" s="1047"/>
      <c r="C1413" s="1048" t="s">
        <v>6044</v>
      </c>
      <c r="D1413" s="946"/>
      <c r="E1413" s="946"/>
      <c r="F1413" s="948">
        <f>VLOOKUP(A1413,NCDs!A12:Q253,16,0)</f>
        <v>0</v>
      </c>
      <c r="G1413" s="948">
        <f>VLOOKUP(A1413,NCDs!A12:Q253,17,0)</f>
        <v>0</v>
      </c>
      <c r="H1413" s="948"/>
      <c r="I1413" s="948"/>
      <c r="J1413" s="1152">
        <f t="shared" si="419"/>
        <v>0</v>
      </c>
      <c r="K1413" s="1152">
        <f t="shared" si="420"/>
        <v>0</v>
      </c>
    </row>
    <row r="1414" spans="1:11" ht="17.25" hidden="1" customHeight="1" x14ac:dyDescent="0.3">
      <c r="A1414" s="1042" t="s">
        <v>3927</v>
      </c>
      <c r="B1414" s="947" t="s">
        <v>5006</v>
      </c>
      <c r="C1414" s="1045" t="s">
        <v>161</v>
      </c>
      <c r="D1414" s="946"/>
      <c r="E1414" s="946"/>
      <c r="F1414" s="948">
        <f>VLOOKUP(A1414,NCDs!A13:Q254,16,0)</f>
        <v>0</v>
      </c>
      <c r="G1414" s="948">
        <f>VLOOKUP(A1414,NCDs!A13:Q254,17,0)</f>
        <v>0</v>
      </c>
      <c r="H1414" s="946">
        <f>VLOOKUP(B1414,NUHM!A110:P405,15,0)</f>
        <v>0</v>
      </c>
      <c r="I1414" s="946">
        <f>VLOOKUP(B1414,NUHM!A110:P405,16,0)</f>
        <v>0</v>
      </c>
      <c r="J1414" s="1152">
        <f t="shared" si="419"/>
        <v>0</v>
      </c>
      <c r="K1414" s="1152">
        <f t="shared" si="420"/>
        <v>0</v>
      </c>
    </row>
    <row r="1415" spans="1:11" ht="18" hidden="1" customHeight="1" x14ac:dyDescent="0.3">
      <c r="A1415" s="1044" t="s">
        <v>4140</v>
      </c>
      <c r="B1415" s="1044"/>
      <c r="C1415" s="1045" t="s">
        <v>4139</v>
      </c>
      <c r="D1415" s="946">
        <f t="shared" ref="D1415:K1415" si="421">D1416+D1445</f>
        <v>0</v>
      </c>
      <c r="E1415" s="946">
        <f t="shared" si="421"/>
        <v>0</v>
      </c>
      <c r="F1415" s="946">
        <f t="shared" si="421"/>
        <v>0</v>
      </c>
      <c r="G1415" s="946">
        <f t="shared" si="421"/>
        <v>0</v>
      </c>
      <c r="H1415" s="946">
        <f t="shared" si="421"/>
        <v>0</v>
      </c>
      <c r="I1415" s="946">
        <f t="shared" si="421"/>
        <v>0</v>
      </c>
      <c r="J1415" s="1151">
        <f t="shared" si="421"/>
        <v>0</v>
      </c>
      <c r="K1415" s="1151">
        <f t="shared" si="421"/>
        <v>0</v>
      </c>
    </row>
    <row r="1416" spans="1:11" ht="15" hidden="1" customHeight="1" x14ac:dyDescent="0.3">
      <c r="A1416" s="1042" t="s">
        <v>4141</v>
      </c>
      <c r="B1416" s="947" t="s">
        <v>5002</v>
      </c>
      <c r="C1416" s="1046" t="s">
        <v>3760</v>
      </c>
      <c r="D1416" s="946">
        <f>SUM(D1417:D1444)</f>
        <v>0</v>
      </c>
      <c r="E1416" s="946">
        <f>SUM(E1417:E1444)</f>
        <v>0</v>
      </c>
      <c r="F1416" s="946">
        <f>SUM(F1417:F1444)</f>
        <v>0</v>
      </c>
      <c r="G1416" s="946">
        <f>SUM(G1417:G1444)</f>
        <v>0</v>
      </c>
      <c r="H1416" s="946">
        <f>VLOOKUP(B1416,NUHM!A112:P407,15,0)</f>
        <v>0</v>
      </c>
      <c r="I1416" s="946">
        <f>VLOOKUP(B1416,NUHM!A112:P407,16,0)</f>
        <v>0</v>
      </c>
      <c r="J1416" s="1151">
        <f>SUM(J1417:J1444)</f>
        <v>0</v>
      </c>
      <c r="K1416" s="1151">
        <f>SUM(K1417:K1444)</f>
        <v>0</v>
      </c>
    </row>
    <row r="1417" spans="1:11" ht="29.25" hidden="1" customHeight="1" x14ac:dyDescent="0.3">
      <c r="A1417" s="1042" t="s">
        <v>3928</v>
      </c>
      <c r="B1417" s="947" t="s">
        <v>5004</v>
      </c>
      <c r="C1417" s="1045" t="s">
        <v>2857</v>
      </c>
      <c r="D1417" s="946">
        <f>VLOOKUP(A1417,'NRHM-RCH Flexible Pool, NDCPs'!A21:Q2073,16,0)</f>
        <v>0</v>
      </c>
      <c r="E1417" s="946">
        <f>VLOOKUP(A1417,'NRHM-RCH Flexible Pool, NDCPs'!A21:Q2073,17,0)</f>
        <v>0</v>
      </c>
      <c r="F1417" s="948"/>
      <c r="G1417" s="948"/>
      <c r="H1417" s="946">
        <f>VLOOKUP(B1417,NUHM!A113:P408,15,0)</f>
        <v>0</v>
      </c>
      <c r="I1417" s="946">
        <f>VLOOKUP(B1417,NUHM!A113:P408,16,0)</f>
        <v>0</v>
      </c>
      <c r="J1417" s="1152">
        <f t="shared" ref="J1417:J1444" si="422">+D1417+F1417+H1417</f>
        <v>0</v>
      </c>
      <c r="K1417" s="1152">
        <f t="shared" ref="K1417:K1444" si="423">+E1417+G1417+I1417</f>
        <v>0</v>
      </c>
    </row>
    <row r="1418" spans="1:11" ht="14.25" hidden="1" customHeight="1" x14ac:dyDescent="0.3">
      <c r="A1418" s="1042" t="s">
        <v>3929</v>
      </c>
      <c r="B1418" s="1044"/>
      <c r="C1418" s="1045" t="s">
        <v>3761</v>
      </c>
      <c r="D1418" s="946">
        <f>VLOOKUP(A1418,'NRHM-RCH Flexible Pool, NDCPs'!A22:Q2074,16,0)</f>
        <v>0</v>
      </c>
      <c r="E1418" s="946">
        <f>VLOOKUP(A1418,'NRHM-RCH Flexible Pool, NDCPs'!A22:Q2074,17,0)</f>
        <v>0</v>
      </c>
      <c r="F1418" s="948"/>
      <c r="G1418" s="948"/>
      <c r="H1418" s="948"/>
      <c r="I1418" s="948"/>
      <c r="J1418" s="1152">
        <f t="shared" si="422"/>
        <v>0</v>
      </c>
      <c r="K1418" s="1152">
        <f t="shared" si="423"/>
        <v>0</v>
      </c>
    </row>
    <row r="1419" spans="1:11" ht="16.5" hidden="1" customHeight="1" x14ac:dyDescent="0.3">
      <c r="A1419" s="1042" t="s">
        <v>3931</v>
      </c>
      <c r="B1419" s="1044"/>
      <c r="C1419" s="1045" t="s">
        <v>3930</v>
      </c>
      <c r="D1419" s="946">
        <f>VLOOKUP(A1419,'NRHM-RCH Flexible Pool, NDCPs'!A23:Q2075,16,0)</f>
        <v>0</v>
      </c>
      <c r="E1419" s="946">
        <f>VLOOKUP(A1419,'NRHM-RCH Flexible Pool, NDCPs'!A23:Q2075,17,0)</f>
        <v>0</v>
      </c>
      <c r="F1419" s="948"/>
      <c r="G1419" s="948"/>
      <c r="H1419" s="948"/>
      <c r="I1419" s="948"/>
      <c r="J1419" s="1152">
        <f t="shared" si="422"/>
        <v>0</v>
      </c>
      <c r="K1419" s="1152">
        <f t="shared" si="423"/>
        <v>0</v>
      </c>
    </row>
    <row r="1420" spans="1:11" ht="18.75" hidden="1" customHeight="1" x14ac:dyDescent="0.3">
      <c r="A1420" s="1042" t="s">
        <v>3932</v>
      </c>
      <c r="B1420" s="1044"/>
      <c r="C1420" s="1045" t="s">
        <v>3762</v>
      </c>
      <c r="D1420" s="946">
        <f>VLOOKUP(A1420,'NRHM-RCH Flexible Pool, NDCPs'!A24:Q2076,16,0)</f>
        <v>0</v>
      </c>
      <c r="E1420" s="946">
        <f>VLOOKUP(A1420,'NRHM-RCH Flexible Pool, NDCPs'!A24:Q2076,17,0)</f>
        <v>0</v>
      </c>
      <c r="F1420" s="948"/>
      <c r="G1420" s="948"/>
      <c r="H1420" s="948"/>
      <c r="I1420" s="948"/>
      <c r="J1420" s="1152">
        <f t="shared" si="422"/>
        <v>0</v>
      </c>
      <c r="K1420" s="1152">
        <f t="shared" si="423"/>
        <v>0</v>
      </c>
    </row>
    <row r="1421" spans="1:11" ht="14.25" hidden="1" customHeight="1" x14ac:dyDescent="0.3">
      <c r="A1421" s="1042" t="s">
        <v>3933</v>
      </c>
      <c r="B1421" s="1044"/>
      <c r="C1421" s="1045" t="s">
        <v>3763</v>
      </c>
      <c r="D1421" s="946">
        <f>VLOOKUP(A1421,'NRHM-RCH Flexible Pool, NDCPs'!A25:Q2077,16,0)</f>
        <v>0</v>
      </c>
      <c r="E1421" s="946">
        <f>VLOOKUP(A1421,'NRHM-RCH Flexible Pool, NDCPs'!A25:Q2077,17,0)</f>
        <v>0</v>
      </c>
      <c r="F1421" s="946"/>
      <c r="G1421" s="946"/>
      <c r="H1421" s="946"/>
      <c r="I1421" s="946"/>
      <c r="J1421" s="1152">
        <f t="shared" si="422"/>
        <v>0</v>
      </c>
      <c r="K1421" s="1152">
        <f t="shared" si="423"/>
        <v>0</v>
      </c>
    </row>
    <row r="1422" spans="1:11" ht="18.75" hidden="1" customHeight="1" x14ac:dyDescent="0.3">
      <c r="A1422" s="1042" t="s">
        <v>3934</v>
      </c>
      <c r="B1422" s="1044"/>
      <c r="C1422" s="1045" t="s">
        <v>2156</v>
      </c>
      <c r="D1422" s="946">
        <f>VLOOKUP(A1422,'NRHM-RCH Flexible Pool, NDCPs'!A26:Q2078,16,0)</f>
        <v>0</v>
      </c>
      <c r="E1422" s="946">
        <f>VLOOKUP(A1422,'NRHM-RCH Flexible Pool, NDCPs'!A26:Q2078,17,0)</f>
        <v>0</v>
      </c>
      <c r="F1422" s="948"/>
      <c r="G1422" s="948"/>
      <c r="H1422" s="948"/>
      <c r="I1422" s="948"/>
      <c r="J1422" s="1152">
        <f t="shared" si="422"/>
        <v>0</v>
      </c>
      <c r="K1422" s="1152">
        <f t="shared" si="423"/>
        <v>0</v>
      </c>
    </row>
    <row r="1423" spans="1:11" ht="18" hidden="1" customHeight="1" x14ac:dyDescent="0.3">
      <c r="A1423" s="1042" t="s">
        <v>3935</v>
      </c>
      <c r="B1423" s="1044"/>
      <c r="C1423" s="1045" t="s">
        <v>3764</v>
      </c>
      <c r="D1423" s="946">
        <f>VLOOKUP(A1423,'NRHM-RCH Flexible Pool, NDCPs'!A27:Q2079,16,0)</f>
        <v>0</v>
      </c>
      <c r="E1423" s="946">
        <f>VLOOKUP(A1423,'NRHM-RCH Flexible Pool, NDCPs'!A27:Q2079,17,0)</f>
        <v>0</v>
      </c>
      <c r="F1423" s="948"/>
      <c r="G1423" s="948"/>
      <c r="H1423" s="948"/>
      <c r="I1423" s="948"/>
      <c r="J1423" s="1152">
        <f t="shared" si="422"/>
        <v>0</v>
      </c>
      <c r="K1423" s="1152">
        <f t="shared" si="423"/>
        <v>0</v>
      </c>
    </row>
    <row r="1424" spans="1:11" ht="16.5" hidden="1" customHeight="1" x14ac:dyDescent="0.3">
      <c r="A1424" s="1042" t="s">
        <v>3936</v>
      </c>
      <c r="B1424" s="1044"/>
      <c r="C1424" s="1045" t="s">
        <v>2859</v>
      </c>
      <c r="D1424" s="946">
        <f>VLOOKUP(A1424,'NRHM-RCH Flexible Pool, NDCPs'!A28:Q2080,16,0)</f>
        <v>0</v>
      </c>
      <c r="E1424" s="946">
        <f>VLOOKUP(A1424,'NRHM-RCH Flexible Pool, NDCPs'!A28:Q2080,17,0)</f>
        <v>0</v>
      </c>
      <c r="F1424" s="948"/>
      <c r="G1424" s="948"/>
      <c r="H1424" s="948"/>
      <c r="I1424" s="948"/>
      <c r="J1424" s="1152">
        <f t="shared" si="422"/>
        <v>0</v>
      </c>
      <c r="K1424" s="1152">
        <f t="shared" si="423"/>
        <v>0</v>
      </c>
    </row>
    <row r="1425" spans="1:11" ht="31.5" hidden="1" customHeight="1" x14ac:dyDescent="0.3">
      <c r="A1425" s="1042" t="s">
        <v>3937</v>
      </c>
      <c r="B1425" s="1044"/>
      <c r="C1425" s="1045" t="s">
        <v>2861</v>
      </c>
      <c r="D1425" s="946">
        <f>VLOOKUP(A1425,'NRHM-RCH Flexible Pool, NDCPs'!A29:Q2081,16,0)</f>
        <v>0</v>
      </c>
      <c r="E1425" s="946">
        <f>VLOOKUP(A1425,'NRHM-RCH Flexible Pool, NDCPs'!A29:Q2081,17,0)</f>
        <v>0</v>
      </c>
      <c r="F1425" s="948"/>
      <c r="G1425" s="948"/>
      <c r="H1425" s="948"/>
      <c r="I1425" s="948"/>
      <c r="J1425" s="1152">
        <f t="shared" si="422"/>
        <v>0</v>
      </c>
      <c r="K1425" s="1152">
        <f t="shared" si="423"/>
        <v>0</v>
      </c>
    </row>
    <row r="1426" spans="1:11" ht="17.25" hidden="1" customHeight="1" x14ac:dyDescent="0.3">
      <c r="A1426" s="1042" t="s">
        <v>3938</v>
      </c>
      <c r="B1426" s="1044"/>
      <c r="C1426" s="1045" t="s">
        <v>3765</v>
      </c>
      <c r="D1426" s="946">
        <f>VLOOKUP(A1426,'NRHM-RCH Flexible Pool, NDCPs'!A30:Q2082,16,0)</f>
        <v>0</v>
      </c>
      <c r="E1426" s="946">
        <f>VLOOKUP(A1426,'NRHM-RCH Flexible Pool, NDCPs'!A30:Q2082,17,0)</f>
        <v>0</v>
      </c>
      <c r="F1426" s="948"/>
      <c r="G1426" s="948"/>
      <c r="H1426" s="948"/>
      <c r="I1426" s="948"/>
      <c r="J1426" s="1152">
        <f t="shared" si="422"/>
        <v>0</v>
      </c>
      <c r="K1426" s="1152">
        <f t="shared" si="423"/>
        <v>0</v>
      </c>
    </row>
    <row r="1427" spans="1:11" ht="17.25" hidden="1" customHeight="1" x14ac:dyDescent="0.3">
      <c r="A1427" s="1042" t="s">
        <v>3939</v>
      </c>
      <c r="B1427" s="1044"/>
      <c r="C1427" s="1045" t="s">
        <v>3766</v>
      </c>
      <c r="D1427" s="946">
        <f>VLOOKUP(A1427,'NRHM-RCH Flexible Pool, NDCPs'!A31:Q2083,16,0)</f>
        <v>0</v>
      </c>
      <c r="E1427" s="946">
        <f>VLOOKUP(A1427,'NRHM-RCH Flexible Pool, NDCPs'!A31:Q2083,17,0)</f>
        <v>0</v>
      </c>
      <c r="F1427" s="948"/>
      <c r="G1427" s="1004"/>
      <c r="H1427" s="1004"/>
      <c r="I1427" s="1004"/>
      <c r="J1427" s="1152">
        <f t="shared" si="422"/>
        <v>0</v>
      </c>
      <c r="K1427" s="1152">
        <f t="shared" si="423"/>
        <v>0</v>
      </c>
    </row>
    <row r="1428" spans="1:11" ht="35.25" hidden="1" customHeight="1" x14ac:dyDescent="0.3">
      <c r="A1428" s="1042" t="s">
        <v>3940</v>
      </c>
      <c r="B1428" s="1044"/>
      <c r="C1428" s="1045" t="s">
        <v>3767</v>
      </c>
      <c r="D1428" s="946">
        <f>VLOOKUP(A1428,'NRHM-RCH Flexible Pool, NDCPs'!A32:Q2084,16,0)</f>
        <v>0</v>
      </c>
      <c r="E1428" s="946">
        <f>VLOOKUP(A1428,'NRHM-RCH Flexible Pool, NDCPs'!A32:Q2084,17,0)</f>
        <v>0</v>
      </c>
      <c r="F1428" s="948"/>
      <c r="G1428" s="1002"/>
      <c r="H1428" s="1002"/>
      <c r="I1428" s="1002"/>
      <c r="J1428" s="1152">
        <f t="shared" si="422"/>
        <v>0</v>
      </c>
      <c r="K1428" s="1152">
        <f t="shared" si="423"/>
        <v>0</v>
      </c>
    </row>
    <row r="1429" spans="1:11" ht="29.25" hidden="1" customHeight="1" x14ac:dyDescent="0.3">
      <c r="A1429" s="1042" t="s">
        <v>3941</v>
      </c>
      <c r="B1429" s="1044"/>
      <c r="C1429" s="1045" t="s">
        <v>1694</v>
      </c>
      <c r="D1429" s="946">
        <f>VLOOKUP(A1429,'NRHM-RCH Flexible Pool, NDCPs'!A1298:Q3007,16,0)</f>
        <v>0</v>
      </c>
      <c r="E1429" s="946">
        <f>VLOOKUP(A1429,'NRHM-RCH Flexible Pool, NDCPs'!A1298:Q3007,17,0)</f>
        <v>0</v>
      </c>
      <c r="F1429" s="1050"/>
      <c r="G1429" s="1050"/>
      <c r="H1429" s="1050"/>
      <c r="I1429" s="1050"/>
      <c r="J1429" s="1152">
        <f t="shared" si="422"/>
        <v>0</v>
      </c>
      <c r="K1429" s="1152">
        <f t="shared" si="423"/>
        <v>0</v>
      </c>
    </row>
    <row r="1430" spans="1:11" ht="33" hidden="1" customHeight="1" x14ac:dyDescent="0.3">
      <c r="A1430" s="1042" t="s">
        <v>3942</v>
      </c>
      <c r="B1430" s="1044"/>
      <c r="C1430" s="1045" t="s">
        <v>1696</v>
      </c>
      <c r="D1430" s="946">
        <f>VLOOKUP(A1430,'NRHM-RCH Flexible Pool, NDCPs'!A1299:Q3008,16,0)</f>
        <v>0</v>
      </c>
      <c r="E1430" s="946">
        <f>VLOOKUP(A1430,'NRHM-RCH Flexible Pool, NDCPs'!A1299:Q3008,17,0)</f>
        <v>0</v>
      </c>
      <c r="F1430" s="1004"/>
      <c r="G1430" s="1004"/>
      <c r="H1430" s="1004"/>
      <c r="I1430" s="1004"/>
      <c r="J1430" s="1152">
        <f t="shared" si="422"/>
        <v>0</v>
      </c>
      <c r="K1430" s="1152">
        <f t="shared" si="423"/>
        <v>0</v>
      </c>
    </row>
    <row r="1431" spans="1:11" ht="17.25" hidden="1" customHeight="1" x14ac:dyDescent="0.3">
      <c r="A1431" s="1042" t="s">
        <v>3943</v>
      </c>
      <c r="B1431" s="1044"/>
      <c r="C1431" s="1045" t="s">
        <v>1698</v>
      </c>
      <c r="D1431" s="946">
        <f>VLOOKUP(A1431,'NRHM-RCH Flexible Pool, NDCPs'!A1300:Q3009,16,0)</f>
        <v>0</v>
      </c>
      <c r="E1431" s="946">
        <f>VLOOKUP(A1431,'NRHM-RCH Flexible Pool, NDCPs'!A1300:Q3009,17,0)</f>
        <v>0</v>
      </c>
      <c r="F1431" s="946"/>
      <c r="G1431" s="946"/>
      <c r="H1431" s="946"/>
      <c r="I1431" s="946"/>
      <c r="J1431" s="1152">
        <f t="shared" si="422"/>
        <v>0</v>
      </c>
      <c r="K1431" s="1152">
        <f t="shared" si="423"/>
        <v>0</v>
      </c>
    </row>
    <row r="1432" spans="1:11" hidden="1" x14ac:dyDescent="0.3">
      <c r="A1432" s="1042" t="s">
        <v>3944</v>
      </c>
      <c r="B1432" s="1047"/>
      <c r="C1432" s="1048" t="s">
        <v>2862</v>
      </c>
      <c r="D1432" s="946">
        <f>VLOOKUP(A1432,'NRHM-RCH Flexible Pool, NDCPs'!A1301:Q3010,16,0)</f>
        <v>0</v>
      </c>
      <c r="E1432" s="946">
        <f>VLOOKUP(A1432,'NRHM-RCH Flexible Pool, NDCPs'!A1301:Q3010,17,0)</f>
        <v>0</v>
      </c>
      <c r="F1432" s="946"/>
      <c r="G1432" s="946"/>
      <c r="H1432" s="946"/>
      <c r="I1432" s="946"/>
      <c r="J1432" s="1152">
        <f t="shared" si="422"/>
        <v>0</v>
      </c>
      <c r="K1432" s="1152">
        <f t="shared" si="423"/>
        <v>0</v>
      </c>
    </row>
    <row r="1433" spans="1:11" ht="15.75" hidden="1" customHeight="1" x14ac:dyDescent="0.3">
      <c r="A1433" s="1042" t="s">
        <v>3945</v>
      </c>
      <c r="B1433" s="1047"/>
      <c r="C1433" s="1048" t="s">
        <v>2479</v>
      </c>
      <c r="D1433" s="946">
        <f>VLOOKUP(A1433,'NRHM-RCH Flexible Pool, NDCPs'!A1302:Q3011,16,0)</f>
        <v>0</v>
      </c>
      <c r="E1433" s="946">
        <f>VLOOKUP(A1433,'NRHM-RCH Flexible Pool, NDCPs'!A1302:Q3011,17,0)</f>
        <v>0</v>
      </c>
      <c r="F1433" s="948"/>
      <c r="G1433" s="948"/>
      <c r="H1433" s="948"/>
      <c r="I1433" s="948"/>
      <c r="J1433" s="1152">
        <f t="shared" si="422"/>
        <v>0</v>
      </c>
      <c r="K1433" s="1152">
        <f t="shared" si="423"/>
        <v>0</v>
      </c>
    </row>
    <row r="1434" spans="1:11" ht="31.5" hidden="1" customHeight="1" x14ac:dyDescent="0.3">
      <c r="A1434" s="1042" t="s">
        <v>3946</v>
      </c>
      <c r="B1434" s="1047"/>
      <c r="C1434" s="1048" t="s">
        <v>4905</v>
      </c>
      <c r="D1434" s="946">
        <f>VLOOKUP(A1434,'NRHM-RCH Flexible Pool, NDCPs'!A1303:Q3012,16,0)</f>
        <v>0</v>
      </c>
      <c r="E1434" s="946">
        <f>VLOOKUP(A1434,'NRHM-RCH Flexible Pool, NDCPs'!A1303:Q3012,17,0)</f>
        <v>0</v>
      </c>
      <c r="F1434" s="948"/>
      <c r="G1434" s="948"/>
      <c r="H1434" s="948"/>
      <c r="I1434" s="948"/>
      <c r="J1434" s="1152">
        <f t="shared" si="422"/>
        <v>0</v>
      </c>
      <c r="K1434" s="1152">
        <f t="shared" si="423"/>
        <v>0</v>
      </c>
    </row>
    <row r="1435" spans="1:11" ht="18" hidden="1" customHeight="1" x14ac:dyDescent="0.3">
      <c r="A1435" s="1042" t="s">
        <v>3947</v>
      </c>
      <c r="B1435" s="1047"/>
      <c r="C1435" s="1048" t="s">
        <v>2484</v>
      </c>
      <c r="D1435" s="946">
        <f>VLOOKUP(A1435,'NRHM-RCH Flexible Pool, NDCPs'!A1304:Q3013,16,0)</f>
        <v>0</v>
      </c>
      <c r="E1435" s="946">
        <f>VLOOKUP(A1435,'NRHM-RCH Flexible Pool, NDCPs'!A1304:Q3013,17,0)</f>
        <v>0</v>
      </c>
      <c r="F1435" s="948"/>
      <c r="G1435" s="948"/>
      <c r="H1435" s="948"/>
      <c r="I1435" s="948"/>
      <c r="J1435" s="1152">
        <f t="shared" si="422"/>
        <v>0</v>
      </c>
      <c r="K1435" s="1152">
        <f t="shared" si="423"/>
        <v>0</v>
      </c>
    </row>
    <row r="1436" spans="1:11" ht="18.75" hidden="1" customHeight="1" x14ac:dyDescent="0.3">
      <c r="A1436" s="1042" t="s">
        <v>3948</v>
      </c>
      <c r="B1436" s="1047"/>
      <c r="C1436" s="1048" t="s">
        <v>3768</v>
      </c>
      <c r="D1436" s="946">
        <f>VLOOKUP(A1436,'NRHM-RCH Flexible Pool, NDCPs'!A1305:Q3014,16,0)</f>
        <v>0</v>
      </c>
      <c r="E1436" s="946">
        <f>VLOOKUP(A1436,'NRHM-RCH Flexible Pool, NDCPs'!A1305:Q3014,17,0)</f>
        <v>0</v>
      </c>
      <c r="F1436" s="948"/>
      <c r="G1436" s="948"/>
      <c r="H1436" s="948"/>
      <c r="I1436" s="948"/>
      <c r="J1436" s="1152">
        <f t="shared" si="422"/>
        <v>0</v>
      </c>
      <c r="K1436" s="1152">
        <f t="shared" si="423"/>
        <v>0</v>
      </c>
    </row>
    <row r="1437" spans="1:11" ht="18.75" hidden="1" customHeight="1" x14ac:dyDescent="0.3">
      <c r="A1437" s="1042" t="s">
        <v>3949</v>
      </c>
      <c r="B1437" s="1047"/>
      <c r="C1437" s="1048" t="s">
        <v>2504</v>
      </c>
      <c r="D1437" s="946">
        <f>VLOOKUP(A1437,'NRHM-RCH Flexible Pool, NDCPs'!A1306:Q3015,16,0)</f>
        <v>0</v>
      </c>
      <c r="E1437" s="946">
        <f>VLOOKUP(A1437,'NRHM-RCH Flexible Pool, NDCPs'!A1306:Q3015,17,0)</f>
        <v>0</v>
      </c>
      <c r="F1437" s="948"/>
      <c r="G1437" s="948"/>
      <c r="H1437" s="948"/>
      <c r="I1437" s="948"/>
      <c r="J1437" s="1152">
        <f t="shared" si="422"/>
        <v>0</v>
      </c>
      <c r="K1437" s="1152">
        <f t="shared" si="423"/>
        <v>0</v>
      </c>
    </row>
    <row r="1438" spans="1:11" ht="18" hidden="1" customHeight="1" x14ac:dyDescent="0.3">
      <c r="A1438" s="1042" t="s">
        <v>4906</v>
      </c>
      <c r="B1438" s="1047"/>
      <c r="C1438" s="1048" t="s">
        <v>749</v>
      </c>
      <c r="D1438" s="946"/>
      <c r="E1438" s="946"/>
      <c r="F1438" s="948">
        <f>VLOOKUP(A1438,NCDs!A37:Q278,16,0)</f>
        <v>0</v>
      </c>
      <c r="G1438" s="948">
        <f>VLOOKUP(A1438,NCDs!A37:Q278,17,0)</f>
        <v>0</v>
      </c>
      <c r="H1438" s="948"/>
      <c r="I1438" s="948"/>
      <c r="J1438" s="1152">
        <f t="shared" si="422"/>
        <v>0</v>
      </c>
      <c r="K1438" s="1152">
        <f t="shared" si="423"/>
        <v>0</v>
      </c>
    </row>
    <row r="1439" spans="1:11" ht="17.25" hidden="1" customHeight="1" x14ac:dyDescent="0.3">
      <c r="A1439" s="1042" t="s">
        <v>4077</v>
      </c>
      <c r="B1439" s="1044"/>
      <c r="C1439" s="1045" t="s">
        <v>4907</v>
      </c>
      <c r="D1439" s="946"/>
      <c r="E1439" s="946"/>
      <c r="F1439" s="948">
        <f>VLOOKUP(A1439,NCDs!A38:Q279,16,0)</f>
        <v>0</v>
      </c>
      <c r="G1439" s="948">
        <f>VLOOKUP(A1439,NCDs!A38:Q279,17,0)</f>
        <v>0</v>
      </c>
      <c r="H1439" s="948"/>
      <c r="I1439" s="948"/>
      <c r="J1439" s="1152">
        <f t="shared" si="422"/>
        <v>0</v>
      </c>
      <c r="K1439" s="1152">
        <f t="shared" si="423"/>
        <v>0</v>
      </c>
    </row>
    <row r="1440" spans="1:11" ht="17.25" hidden="1" customHeight="1" x14ac:dyDescent="0.3">
      <c r="A1440" s="1042" t="s">
        <v>4909</v>
      </c>
      <c r="B1440" s="1044"/>
      <c r="C1440" s="1045" t="s">
        <v>4908</v>
      </c>
      <c r="D1440" s="946"/>
      <c r="E1440" s="946"/>
      <c r="F1440" s="948">
        <f>VLOOKUP(A1440,NCDs!A39:Q280,16,0)</f>
        <v>0</v>
      </c>
      <c r="G1440" s="948">
        <f>VLOOKUP(A1440,NCDs!A39:Q280,17,0)</f>
        <v>0</v>
      </c>
      <c r="H1440" s="948"/>
      <c r="I1440" s="948"/>
      <c r="J1440" s="1152">
        <f t="shared" si="422"/>
        <v>0</v>
      </c>
      <c r="K1440" s="1152">
        <f t="shared" si="423"/>
        <v>0</v>
      </c>
    </row>
    <row r="1441" spans="1:11" ht="18" hidden="1" customHeight="1" x14ac:dyDescent="0.3">
      <c r="A1441" s="1042" t="s">
        <v>4911</v>
      </c>
      <c r="B1441" s="1044"/>
      <c r="C1441" s="1045" t="s">
        <v>4910</v>
      </c>
      <c r="D1441" s="946">
        <f>VLOOKUP(A1441,'NRHM-RCH Flexible Pool, NDCPs'!A1310:Q3019,16,0)</f>
        <v>0</v>
      </c>
      <c r="E1441" s="946">
        <f>VLOOKUP(A1441,'NRHM-RCH Flexible Pool, NDCPs'!A1310:Q3019,17,0)</f>
        <v>0</v>
      </c>
      <c r="F1441" s="948"/>
      <c r="G1441" s="948"/>
      <c r="H1441" s="948"/>
      <c r="I1441" s="948"/>
      <c r="J1441" s="1152">
        <f t="shared" si="422"/>
        <v>0</v>
      </c>
      <c r="K1441" s="1152">
        <f t="shared" si="423"/>
        <v>0</v>
      </c>
    </row>
    <row r="1442" spans="1:11" ht="35.25" hidden="1" customHeight="1" x14ac:dyDescent="0.3">
      <c r="A1442" s="1042" t="s">
        <v>4913</v>
      </c>
      <c r="B1442" s="1044"/>
      <c r="C1442" s="1045" t="s">
        <v>4912</v>
      </c>
      <c r="D1442" s="946"/>
      <c r="E1442" s="946"/>
      <c r="F1442" s="948">
        <f>VLOOKUP(A1442,NCDs!A41:Q282,16,0)</f>
        <v>0</v>
      </c>
      <c r="G1442" s="948">
        <f>VLOOKUP(A1442,NCDs!A41:Q282,17,0)</f>
        <v>0</v>
      </c>
      <c r="H1442" s="1050"/>
      <c r="I1442" s="1050"/>
      <c r="J1442" s="1152">
        <f t="shared" si="422"/>
        <v>0</v>
      </c>
      <c r="K1442" s="1152">
        <f t="shared" si="423"/>
        <v>0</v>
      </c>
    </row>
    <row r="1443" spans="1:11" ht="30.75" hidden="1" customHeight="1" x14ac:dyDescent="0.3">
      <c r="A1443" s="1042" t="s">
        <v>4915</v>
      </c>
      <c r="B1443" s="1044"/>
      <c r="C1443" s="1045" t="s">
        <v>4914</v>
      </c>
      <c r="D1443" s="946">
        <f>VLOOKUP(A1443,'NRHM-RCH Flexible Pool, NDCPs'!A11:Q1757,16,0)</f>
        <v>0</v>
      </c>
      <c r="E1443" s="946">
        <f>VLOOKUP(A1443,'NRHM-RCH Flexible Pool, NDCPs'!A11:Q1757,17,0)</f>
        <v>0</v>
      </c>
      <c r="F1443" s="1003"/>
      <c r="G1443" s="1003"/>
      <c r="H1443" s="1003"/>
      <c r="I1443" s="1003"/>
      <c r="J1443" s="1152">
        <f t="shared" si="422"/>
        <v>0</v>
      </c>
      <c r="K1443" s="1152">
        <f t="shared" si="423"/>
        <v>0</v>
      </c>
    </row>
    <row r="1444" spans="1:11" ht="15" hidden="1" customHeight="1" x14ac:dyDescent="0.3">
      <c r="A1444" s="1042" t="s">
        <v>4916</v>
      </c>
      <c r="B1444" s="1047"/>
      <c r="C1444" s="1048" t="s">
        <v>161</v>
      </c>
      <c r="D1444" s="946">
        <f>VLOOKUP(A1444,'NRHM-RCH Flexible Pool, NDCPs'!A12:Q1758,16,0)</f>
        <v>0</v>
      </c>
      <c r="E1444" s="946">
        <f>VLOOKUP(A1444,'NRHM-RCH Flexible Pool, NDCPs'!A12:Q1758,17,0)</f>
        <v>0</v>
      </c>
      <c r="F1444" s="948"/>
      <c r="G1444" s="948"/>
      <c r="H1444" s="948"/>
      <c r="I1444" s="948"/>
      <c r="J1444" s="1152">
        <f t="shared" si="422"/>
        <v>0</v>
      </c>
      <c r="K1444" s="1152">
        <f t="shared" si="423"/>
        <v>0</v>
      </c>
    </row>
    <row r="1445" spans="1:11" ht="19.5" hidden="1" customHeight="1" x14ac:dyDescent="0.3">
      <c r="A1445" s="1042" t="s">
        <v>4142</v>
      </c>
      <c r="B1445" s="1042"/>
      <c r="C1445" s="1046" t="s">
        <v>3769</v>
      </c>
      <c r="D1445" s="946">
        <f t="shared" ref="D1445:K1445" si="424">SUM(D1446:D1463)</f>
        <v>0</v>
      </c>
      <c r="E1445" s="946">
        <f t="shared" si="424"/>
        <v>0</v>
      </c>
      <c r="F1445" s="946">
        <f t="shared" si="424"/>
        <v>0</v>
      </c>
      <c r="G1445" s="946">
        <f t="shared" si="424"/>
        <v>0</v>
      </c>
      <c r="H1445" s="946">
        <f t="shared" si="424"/>
        <v>0</v>
      </c>
      <c r="I1445" s="946">
        <f t="shared" si="424"/>
        <v>0</v>
      </c>
      <c r="J1445" s="1151">
        <f t="shared" si="424"/>
        <v>0</v>
      </c>
      <c r="K1445" s="1151">
        <f t="shared" si="424"/>
        <v>0</v>
      </c>
    </row>
    <row r="1446" spans="1:11" ht="14.25" hidden="1" customHeight="1" x14ac:dyDescent="0.3">
      <c r="A1446" s="1042" t="s">
        <v>3950</v>
      </c>
      <c r="B1446" s="947"/>
      <c r="C1446" s="1045" t="s">
        <v>1545</v>
      </c>
      <c r="D1446" s="946">
        <f>VLOOKUP(A1446,'NRHM-RCH Flexible Pool, NDCPs'!A14:Q1760,16,0)</f>
        <v>0</v>
      </c>
      <c r="E1446" s="946">
        <f>VLOOKUP(A1446,'NRHM-RCH Flexible Pool, NDCPs'!A14:Q1760,17,0)</f>
        <v>0</v>
      </c>
      <c r="F1446" s="948"/>
      <c r="G1446" s="948"/>
      <c r="H1446" s="946"/>
      <c r="I1446" s="948"/>
      <c r="J1446" s="1152">
        <f t="shared" ref="J1446:J1463" si="425">+D1446+F1446+H1446</f>
        <v>0</v>
      </c>
      <c r="K1446" s="1152">
        <f t="shared" ref="K1446:K1463" si="426">+E1446+G1446+I1446</f>
        <v>0</v>
      </c>
    </row>
    <row r="1447" spans="1:11" ht="16.5" hidden="1" customHeight="1" x14ac:dyDescent="0.3">
      <c r="A1447" s="1042" t="s">
        <v>3952</v>
      </c>
      <c r="B1447" s="1044"/>
      <c r="C1447" s="1045" t="s">
        <v>903</v>
      </c>
      <c r="D1447" s="946">
        <f>VLOOKUP(A1447,'NRHM-RCH Flexible Pool, NDCPs'!A15:Q1761,16,0)</f>
        <v>0</v>
      </c>
      <c r="E1447" s="946">
        <f>VLOOKUP(A1447,'NRHM-RCH Flexible Pool, NDCPs'!A15:Q1761,17,0)</f>
        <v>0</v>
      </c>
      <c r="F1447" s="948"/>
      <c r="G1447" s="948"/>
      <c r="H1447" s="948"/>
      <c r="I1447" s="948"/>
      <c r="J1447" s="1152">
        <f t="shared" si="425"/>
        <v>0</v>
      </c>
      <c r="K1447" s="1152">
        <f t="shared" si="426"/>
        <v>0</v>
      </c>
    </row>
    <row r="1448" spans="1:11" ht="31.5" hidden="1" customHeight="1" x14ac:dyDescent="0.3">
      <c r="A1448" s="1042" t="s">
        <v>3953</v>
      </c>
      <c r="B1448" s="1044"/>
      <c r="C1448" s="1045" t="s">
        <v>5229</v>
      </c>
      <c r="D1448" s="946">
        <f>VLOOKUP(A1448,'NRHM-RCH Flexible Pool, NDCPs'!A16:Q1762,16,0)</f>
        <v>0</v>
      </c>
      <c r="E1448" s="946">
        <f>VLOOKUP(A1448,'NRHM-RCH Flexible Pool, NDCPs'!A16:Q1762,17,0)</f>
        <v>0</v>
      </c>
      <c r="F1448" s="946"/>
      <c r="G1448" s="946"/>
      <c r="H1448" s="946"/>
      <c r="I1448" s="946"/>
      <c r="J1448" s="1152">
        <f t="shared" si="425"/>
        <v>0</v>
      </c>
      <c r="K1448" s="1152">
        <f t="shared" si="426"/>
        <v>0</v>
      </c>
    </row>
    <row r="1449" spans="1:11" ht="33.75" hidden="1" customHeight="1" x14ac:dyDescent="0.3">
      <c r="A1449" s="1042" t="s">
        <v>3954</v>
      </c>
      <c r="B1449" s="947" t="s">
        <v>5005</v>
      </c>
      <c r="C1449" s="1045" t="s">
        <v>2864</v>
      </c>
      <c r="D1449" s="946">
        <f>VLOOKUP(A1449,'NRHM-RCH Flexible Pool, NDCPs'!A17:Q1763,16,0)</f>
        <v>0</v>
      </c>
      <c r="E1449" s="946">
        <f>VLOOKUP(A1449,'NRHM-RCH Flexible Pool, NDCPs'!A17:Q1763,17,0)</f>
        <v>0</v>
      </c>
      <c r="F1449" s="948"/>
      <c r="G1449" s="948"/>
      <c r="H1449" s="946">
        <f>VLOOKUP(B1449,NUHM!A145:P440,15,0)</f>
        <v>0</v>
      </c>
      <c r="I1449" s="946">
        <f>VLOOKUP(B1449,NUHM!A145:P440,16,0)</f>
        <v>0</v>
      </c>
      <c r="J1449" s="1152">
        <f t="shared" si="425"/>
        <v>0</v>
      </c>
      <c r="K1449" s="1152">
        <f t="shared" si="426"/>
        <v>0</v>
      </c>
    </row>
    <row r="1450" spans="1:11" ht="20.25" hidden="1" customHeight="1" x14ac:dyDescent="0.3">
      <c r="A1450" s="1042" t="s">
        <v>4143</v>
      </c>
      <c r="B1450" s="1044"/>
      <c r="C1450" s="1045" t="s">
        <v>3770</v>
      </c>
      <c r="D1450" s="946">
        <f>VLOOKUP(A1450,'NRHM-RCH Flexible Pool, NDCPs'!A1319:Q3028,16,0)</f>
        <v>0</v>
      </c>
      <c r="E1450" s="946">
        <f>VLOOKUP(A1450,'NRHM-RCH Flexible Pool, NDCPs'!A1319:Q3028,17,0)</f>
        <v>0</v>
      </c>
      <c r="F1450" s="946"/>
      <c r="G1450" s="946"/>
      <c r="H1450" s="946"/>
      <c r="I1450" s="946"/>
      <c r="J1450" s="1152">
        <f t="shared" si="425"/>
        <v>0</v>
      </c>
      <c r="K1450" s="1152">
        <f t="shared" si="426"/>
        <v>0</v>
      </c>
    </row>
    <row r="1451" spans="1:11" ht="33" hidden="1" customHeight="1" x14ac:dyDescent="0.3">
      <c r="A1451" s="1042" t="s">
        <v>3955</v>
      </c>
      <c r="B1451" s="1044"/>
      <c r="C1451" s="1045" t="s">
        <v>3771</v>
      </c>
      <c r="D1451" s="946">
        <f>VLOOKUP(A1451,'NRHM-RCH Flexible Pool, NDCPs'!A1320:Q3029,16,0)</f>
        <v>0</v>
      </c>
      <c r="E1451" s="946">
        <f>VLOOKUP(A1451,'NRHM-RCH Flexible Pool, NDCPs'!A1320:Q3029,17,0)</f>
        <v>0</v>
      </c>
      <c r="F1451" s="948"/>
      <c r="G1451" s="948"/>
      <c r="H1451" s="948"/>
      <c r="I1451" s="948"/>
      <c r="J1451" s="1152">
        <f t="shared" si="425"/>
        <v>0</v>
      </c>
      <c r="K1451" s="1152">
        <f t="shared" si="426"/>
        <v>0</v>
      </c>
    </row>
    <row r="1452" spans="1:11" ht="16.5" hidden="1" customHeight="1" x14ac:dyDescent="0.3">
      <c r="A1452" s="1042" t="s">
        <v>3956</v>
      </c>
      <c r="B1452" s="1047"/>
      <c r="C1452" s="1048" t="s">
        <v>3772</v>
      </c>
      <c r="D1452" s="946">
        <f>VLOOKUP(A1452,'NRHM-RCH Flexible Pool, NDCPs'!A1321:Q3030,16,0)</f>
        <v>0</v>
      </c>
      <c r="E1452" s="946">
        <f>VLOOKUP(A1452,'NRHM-RCH Flexible Pool, NDCPs'!A1321:Q3030,17,0)</f>
        <v>0</v>
      </c>
      <c r="F1452" s="948"/>
      <c r="G1452" s="948"/>
      <c r="H1452" s="948"/>
      <c r="I1452" s="948"/>
      <c r="J1452" s="1152">
        <f t="shared" si="425"/>
        <v>0</v>
      </c>
      <c r="K1452" s="1152">
        <f t="shared" si="426"/>
        <v>0</v>
      </c>
    </row>
    <row r="1453" spans="1:11" ht="18" hidden="1" customHeight="1" x14ac:dyDescent="0.3">
      <c r="A1453" s="1042" t="s">
        <v>3957</v>
      </c>
      <c r="B1453" s="1047"/>
      <c r="C1453" s="1048" t="s">
        <v>2866</v>
      </c>
      <c r="D1453" s="946">
        <f>VLOOKUP(A1453,'NRHM-RCH Flexible Pool, NDCPs'!A1322:Q3031,16,0)</f>
        <v>0</v>
      </c>
      <c r="E1453" s="946">
        <f>VLOOKUP(A1453,'NRHM-RCH Flexible Pool, NDCPs'!A1322:Q3031,17,0)</f>
        <v>0</v>
      </c>
      <c r="F1453" s="948"/>
      <c r="G1453" s="948"/>
      <c r="H1453" s="948"/>
      <c r="I1453" s="948"/>
      <c r="J1453" s="1152">
        <f t="shared" si="425"/>
        <v>0</v>
      </c>
      <c r="K1453" s="1152">
        <f t="shared" si="426"/>
        <v>0</v>
      </c>
    </row>
    <row r="1454" spans="1:11" ht="15.75" hidden="1" customHeight="1" x14ac:dyDescent="0.3">
      <c r="A1454" s="1042" t="s">
        <v>3958</v>
      </c>
      <c r="B1454" s="1047"/>
      <c r="C1454" s="1048" t="s">
        <v>6045</v>
      </c>
      <c r="D1454" s="946">
        <f>VLOOKUP(A1454,'NRHM-RCH Flexible Pool, NDCPs'!A1323:Q3032,16,0)</f>
        <v>0</v>
      </c>
      <c r="E1454" s="946">
        <f>VLOOKUP(A1454,'NRHM-RCH Flexible Pool, NDCPs'!A1323:Q3032,17,0)</f>
        <v>0</v>
      </c>
      <c r="F1454" s="948"/>
      <c r="G1454" s="948"/>
      <c r="H1454" s="948"/>
      <c r="I1454" s="948"/>
      <c r="J1454" s="1152">
        <f t="shared" si="425"/>
        <v>0</v>
      </c>
      <c r="K1454" s="1152">
        <f t="shared" si="426"/>
        <v>0</v>
      </c>
    </row>
    <row r="1455" spans="1:11" ht="20.25" hidden="1" customHeight="1" x14ac:dyDescent="0.3">
      <c r="A1455" s="1042" t="s">
        <v>3959</v>
      </c>
      <c r="B1455" s="1047"/>
      <c r="C1455" s="1048" t="s">
        <v>3334</v>
      </c>
      <c r="D1455" s="946">
        <f>VLOOKUP(A1455,'NRHM-RCH Flexible Pool, NDCPs'!A1324:Q3033,16,0)</f>
        <v>0</v>
      </c>
      <c r="E1455" s="946">
        <f>VLOOKUP(A1455,'NRHM-RCH Flexible Pool, NDCPs'!A1324:Q3033,17,0)</f>
        <v>0</v>
      </c>
      <c r="F1455" s="948"/>
      <c r="G1455" s="948"/>
      <c r="H1455" s="948"/>
      <c r="I1455" s="948"/>
      <c r="J1455" s="1152">
        <f t="shared" si="425"/>
        <v>0</v>
      </c>
      <c r="K1455" s="1152">
        <f t="shared" si="426"/>
        <v>0</v>
      </c>
    </row>
    <row r="1456" spans="1:11" ht="18" hidden="1" customHeight="1" x14ac:dyDescent="0.3">
      <c r="A1456" s="1042" t="s">
        <v>3960</v>
      </c>
      <c r="B1456" s="1047"/>
      <c r="C1456" s="1048" t="s">
        <v>768</v>
      </c>
      <c r="D1456" s="946"/>
      <c r="E1456" s="946"/>
      <c r="F1456" s="948">
        <f>VLOOKUP(A1456,NCDs!A55:Q296,16,0)</f>
        <v>0</v>
      </c>
      <c r="G1456" s="948">
        <f>VLOOKUP(A1456,NCDs!A55:Q296,17,0)</f>
        <v>0</v>
      </c>
      <c r="H1456" s="948"/>
      <c r="I1456" s="948"/>
      <c r="J1456" s="1152">
        <f t="shared" si="425"/>
        <v>0</v>
      </c>
      <c r="K1456" s="1152">
        <f t="shared" si="426"/>
        <v>0</v>
      </c>
    </row>
    <row r="1457" spans="1:11" ht="18.75" hidden="1" customHeight="1" x14ac:dyDescent="0.3">
      <c r="A1457" s="1042" t="s">
        <v>3961</v>
      </c>
      <c r="B1457" s="1047"/>
      <c r="C1457" s="1048" t="s">
        <v>3773</v>
      </c>
      <c r="D1457" s="946"/>
      <c r="E1457" s="946"/>
      <c r="F1457" s="948">
        <f>VLOOKUP(A1457,NCDs!A56:Q297,16,0)</f>
        <v>0</v>
      </c>
      <c r="G1457" s="948">
        <f>VLOOKUP(A1457,NCDs!A56:Q297,17,0)</f>
        <v>0</v>
      </c>
      <c r="H1457" s="948"/>
      <c r="I1457" s="948"/>
      <c r="J1457" s="1152">
        <f t="shared" si="425"/>
        <v>0</v>
      </c>
      <c r="K1457" s="1152">
        <f t="shared" si="426"/>
        <v>0</v>
      </c>
    </row>
    <row r="1458" spans="1:11" ht="18.75" hidden="1" customHeight="1" x14ac:dyDescent="0.3">
      <c r="A1458" s="1042" t="s">
        <v>3962</v>
      </c>
      <c r="B1458" s="1047"/>
      <c r="C1458" s="1048" t="s">
        <v>888</v>
      </c>
      <c r="D1458" s="946">
        <f>VLOOKUP(A1458,'NRHM-RCH Flexible Pool, NDCPs'!A1327:Q3036,16,0)</f>
        <v>0</v>
      </c>
      <c r="E1458" s="946">
        <f>VLOOKUP(A1458,'NRHM-RCH Flexible Pool, NDCPs'!A1327:Q3036,17,0)</f>
        <v>0</v>
      </c>
      <c r="F1458" s="948"/>
      <c r="G1458" s="948"/>
      <c r="H1458" s="948"/>
      <c r="I1458" s="948"/>
      <c r="J1458" s="1152">
        <f t="shared" si="425"/>
        <v>0</v>
      </c>
      <c r="K1458" s="1152">
        <f t="shared" si="426"/>
        <v>0</v>
      </c>
    </row>
    <row r="1459" spans="1:11" ht="18" hidden="1" customHeight="1" x14ac:dyDescent="0.3">
      <c r="A1459" s="1042" t="s">
        <v>3963</v>
      </c>
      <c r="B1459" s="1047"/>
      <c r="C1459" s="1048" t="s">
        <v>737</v>
      </c>
      <c r="D1459" s="946"/>
      <c r="E1459" s="946"/>
      <c r="F1459" s="948">
        <f>VLOOKUP(A1459,NCDs!A58:Q299,16,0)</f>
        <v>0</v>
      </c>
      <c r="G1459" s="948">
        <f>VLOOKUP(A1459,NCDs!A58:Q299,17,0)</f>
        <v>0</v>
      </c>
      <c r="H1459" s="948"/>
      <c r="I1459" s="948"/>
      <c r="J1459" s="1152">
        <f t="shared" si="425"/>
        <v>0</v>
      </c>
      <c r="K1459" s="1152">
        <f t="shared" si="426"/>
        <v>0</v>
      </c>
    </row>
    <row r="1460" spans="1:11" ht="16.5" hidden="1" customHeight="1" x14ac:dyDescent="0.3">
      <c r="A1460" s="1042" t="s">
        <v>3964</v>
      </c>
      <c r="B1460" s="1047"/>
      <c r="C1460" s="1048" t="s">
        <v>4079</v>
      </c>
      <c r="D1460" s="946"/>
      <c r="E1460" s="946"/>
      <c r="F1460" s="948">
        <f>VLOOKUP(A1460,NCDs!A59:Q300,16,0)</f>
        <v>0</v>
      </c>
      <c r="G1460" s="948">
        <f>VLOOKUP(A1460,NCDs!A59:Q300,17,0)</f>
        <v>0</v>
      </c>
      <c r="H1460" s="948"/>
      <c r="I1460" s="948"/>
      <c r="J1460" s="1152">
        <f t="shared" si="425"/>
        <v>0</v>
      </c>
      <c r="K1460" s="1152">
        <f t="shared" si="426"/>
        <v>0</v>
      </c>
    </row>
    <row r="1461" spans="1:11" ht="17.25" hidden="1" customHeight="1" x14ac:dyDescent="0.3">
      <c r="A1461" s="1042" t="s">
        <v>4078</v>
      </c>
      <c r="B1461" s="1047"/>
      <c r="C1461" s="1048" t="s">
        <v>4917</v>
      </c>
      <c r="D1461" s="946">
        <f>VLOOKUP(A1461,'NRHM-RCH Flexible Pool, NDCPs'!A29:Q1775,16,0)</f>
        <v>0</v>
      </c>
      <c r="E1461" s="946">
        <f>VLOOKUP(A1461,'NRHM-RCH Flexible Pool, NDCPs'!A29:Q1775,17,0)</f>
        <v>0</v>
      </c>
      <c r="F1461" s="948"/>
      <c r="G1461" s="948"/>
      <c r="H1461" s="948"/>
      <c r="I1461" s="948"/>
      <c r="J1461" s="1152">
        <f t="shared" si="425"/>
        <v>0</v>
      </c>
      <c r="K1461" s="1152">
        <f t="shared" si="426"/>
        <v>0</v>
      </c>
    </row>
    <row r="1462" spans="1:11" ht="17.25" hidden="1" customHeight="1" x14ac:dyDescent="0.3">
      <c r="A1462" s="1042" t="s">
        <v>4919</v>
      </c>
      <c r="B1462" s="1047"/>
      <c r="C1462" s="1048" t="s">
        <v>4918</v>
      </c>
      <c r="D1462" s="946">
        <f>VLOOKUP(A1462,'NRHM-RCH Flexible Pool, NDCPs'!A30:Q1776,16,0)</f>
        <v>0</v>
      </c>
      <c r="E1462" s="946">
        <f>VLOOKUP(A1462,'NRHM-RCH Flexible Pool, NDCPs'!A30:Q1776,17,0)</f>
        <v>0</v>
      </c>
      <c r="F1462" s="948"/>
      <c r="G1462" s="948"/>
      <c r="H1462" s="948"/>
      <c r="I1462" s="948"/>
      <c r="J1462" s="1152">
        <f t="shared" si="425"/>
        <v>0</v>
      </c>
      <c r="K1462" s="1152">
        <f t="shared" si="426"/>
        <v>0</v>
      </c>
    </row>
    <row r="1463" spans="1:11" hidden="1" x14ac:dyDescent="0.3">
      <c r="A1463" s="1042" t="s">
        <v>4920</v>
      </c>
      <c r="B1463" s="1047"/>
      <c r="C1463" s="1048" t="s">
        <v>161</v>
      </c>
      <c r="D1463" s="946">
        <f>VLOOKUP(A1463,'NRHM-RCH Flexible Pool, NDCPs'!A31:Q1777,16,0)</f>
        <v>0</v>
      </c>
      <c r="E1463" s="946">
        <f>VLOOKUP(A1463,'NRHM-RCH Flexible Pool, NDCPs'!A31:Q1777,17,0)</f>
        <v>0</v>
      </c>
      <c r="F1463" s="948"/>
      <c r="G1463" s="948"/>
      <c r="H1463" s="948"/>
      <c r="I1463" s="948"/>
      <c r="J1463" s="1152">
        <f t="shared" si="425"/>
        <v>0</v>
      </c>
      <c r="K1463" s="1152">
        <f t="shared" si="426"/>
        <v>0</v>
      </c>
    </row>
    <row r="1464" spans="1:11" s="942" customFormat="1" ht="15.75" hidden="1" customHeight="1" x14ac:dyDescent="0.2">
      <c r="A1464" s="1098" t="s">
        <v>4144</v>
      </c>
      <c r="B1464" s="1098"/>
      <c r="C1464" s="1099" t="s">
        <v>349</v>
      </c>
      <c r="D1464" s="1097">
        <f t="shared" ref="D1464:K1464" si="427">D1465+D1489+D1492+D1510+D1516</f>
        <v>0</v>
      </c>
      <c r="E1464" s="1097">
        <f t="shared" si="427"/>
        <v>0</v>
      </c>
      <c r="F1464" s="1097">
        <f t="shared" si="427"/>
        <v>0</v>
      </c>
      <c r="G1464" s="1097">
        <f t="shared" si="427"/>
        <v>0</v>
      </c>
      <c r="H1464" s="1097">
        <f t="shared" si="427"/>
        <v>0</v>
      </c>
      <c r="I1464" s="1097">
        <f t="shared" si="427"/>
        <v>0</v>
      </c>
      <c r="J1464" s="1150">
        <f t="shared" si="427"/>
        <v>0</v>
      </c>
      <c r="K1464" s="1150">
        <f t="shared" si="427"/>
        <v>0</v>
      </c>
    </row>
    <row r="1465" spans="1:11" ht="18.75" hidden="1" customHeight="1" x14ac:dyDescent="0.3">
      <c r="A1465" s="1042" t="s">
        <v>4145</v>
      </c>
      <c r="B1465" s="947" t="s">
        <v>5008</v>
      </c>
      <c r="C1465" s="1046" t="s">
        <v>352</v>
      </c>
      <c r="D1465" s="946">
        <f>SUM(D1466:D1483)+D1486+D1488+D1487</f>
        <v>0</v>
      </c>
      <c r="E1465" s="946">
        <f>SUM(E1466:E1483)+E1486+E1488+E1487</f>
        <v>0</v>
      </c>
      <c r="F1465" s="946">
        <f>SUM(F1466:F1483)+F1486+F1488+F1487</f>
        <v>0</v>
      </c>
      <c r="G1465" s="946">
        <f>SUM(G1466:G1483)+G1486+G1488+G1487</f>
        <v>0</v>
      </c>
      <c r="H1465" s="946">
        <f>VLOOKUP(B1465,NUHM!A161:P456,15,0)</f>
        <v>0</v>
      </c>
      <c r="I1465" s="946">
        <f>VLOOKUP(B1465,NUHM!A161:P456,16,0)</f>
        <v>0</v>
      </c>
      <c r="J1465" s="1151">
        <f>SUM(J1466:J1483)+J1486+J1488+J1487</f>
        <v>0</v>
      </c>
      <c r="K1465" s="1151">
        <f>SUM(K1466:K1483)+K1486+K1488+K1487</f>
        <v>0</v>
      </c>
    </row>
    <row r="1466" spans="1:11" ht="18.75" hidden="1" customHeight="1" x14ac:dyDescent="0.3">
      <c r="A1466" s="1042" t="s">
        <v>3965</v>
      </c>
      <c r="B1466" s="947" t="s">
        <v>5009</v>
      </c>
      <c r="C1466" s="1045" t="s">
        <v>2874</v>
      </c>
      <c r="D1466" s="946">
        <f>VLOOKUP(A1466,'NRHM-RCH Flexible Pool, NDCPs'!A34:Q1780,16,0)</f>
        <v>0</v>
      </c>
      <c r="E1466" s="946">
        <f>VLOOKUP(A1466,'NRHM-RCH Flexible Pool, NDCPs'!A34:Q1780,17,0)</f>
        <v>0</v>
      </c>
      <c r="F1466" s="1003"/>
      <c r="G1466" s="1003"/>
      <c r="H1466" s="946">
        <f>VLOOKUP(B1466,NUHM!A162:P457,15,0)</f>
        <v>0</v>
      </c>
      <c r="I1466" s="946">
        <f>VLOOKUP(B1466,NUHM!A162:P457,16,0)</f>
        <v>0</v>
      </c>
      <c r="J1466" s="1152">
        <f t="shared" ref="J1466:J1482" si="428">+D1466+F1466+H1466</f>
        <v>0</v>
      </c>
      <c r="K1466" s="1152">
        <f t="shared" ref="K1466:K1482" si="429">+E1466+G1466+I1466</f>
        <v>0</v>
      </c>
    </row>
    <row r="1467" spans="1:11" ht="14.25" hidden="1" customHeight="1" x14ac:dyDescent="0.3">
      <c r="A1467" s="1042" t="s">
        <v>3966</v>
      </c>
      <c r="B1467" s="1044"/>
      <c r="C1467" s="1045" t="s">
        <v>2157</v>
      </c>
      <c r="D1467" s="946">
        <f>VLOOKUP(A1467,'NRHM-RCH Flexible Pool, NDCPs'!A35:Q1781,16,0)</f>
        <v>0</v>
      </c>
      <c r="E1467" s="946">
        <f>VLOOKUP(A1467,'NRHM-RCH Flexible Pool, NDCPs'!A35:Q1781,17,0)</f>
        <v>0</v>
      </c>
      <c r="F1467" s="948"/>
      <c r="G1467" s="948"/>
      <c r="H1467" s="948"/>
      <c r="I1467" s="948"/>
      <c r="J1467" s="1152">
        <f t="shared" si="428"/>
        <v>0</v>
      </c>
      <c r="K1467" s="1152">
        <f t="shared" si="429"/>
        <v>0</v>
      </c>
    </row>
    <row r="1468" spans="1:11" ht="30" hidden="1" customHeight="1" x14ac:dyDescent="0.3">
      <c r="A1468" s="1042" t="s">
        <v>3967</v>
      </c>
      <c r="B1468" s="1044"/>
      <c r="C1468" s="1045" t="s">
        <v>3774</v>
      </c>
      <c r="D1468" s="946">
        <f>VLOOKUP(A1468,'NRHM-RCH Flexible Pool, NDCPs'!A36:Q1782,16,0)</f>
        <v>0</v>
      </c>
      <c r="E1468" s="946">
        <f>VLOOKUP(A1468,'NRHM-RCH Flexible Pool, NDCPs'!A36:Q1782,17,0)</f>
        <v>0</v>
      </c>
      <c r="F1468" s="948"/>
      <c r="G1468" s="948"/>
      <c r="H1468" s="948"/>
      <c r="I1468" s="948"/>
      <c r="J1468" s="1152">
        <f t="shared" si="428"/>
        <v>0</v>
      </c>
      <c r="K1468" s="1152">
        <f t="shared" si="429"/>
        <v>0</v>
      </c>
    </row>
    <row r="1469" spans="1:11" ht="28.5" hidden="1" customHeight="1" x14ac:dyDescent="0.3">
      <c r="A1469" s="1042" t="s">
        <v>3969</v>
      </c>
      <c r="B1469" s="1044"/>
      <c r="C1469" s="1045" t="s">
        <v>3775</v>
      </c>
      <c r="D1469" s="946">
        <f>VLOOKUP(A1469,'NRHM-RCH Flexible Pool, NDCPs'!A37:Q1783,16,0)</f>
        <v>0</v>
      </c>
      <c r="E1469" s="946">
        <f>VLOOKUP(A1469,'NRHM-RCH Flexible Pool, NDCPs'!A37:Q1783,17,0)</f>
        <v>0</v>
      </c>
      <c r="F1469" s="946"/>
      <c r="G1469" s="946"/>
      <c r="H1469" s="946"/>
      <c r="I1469" s="946"/>
      <c r="J1469" s="1152">
        <f t="shared" si="428"/>
        <v>0</v>
      </c>
      <c r="K1469" s="1152">
        <f t="shared" si="429"/>
        <v>0</v>
      </c>
    </row>
    <row r="1470" spans="1:11" ht="32.25" hidden="1" customHeight="1" x14ac:dyDescent="0.3">
      <c r="A1470" s="1042" t="s">
        <v>3970</v>
      </c>
      <c r="B1470" s="1044"/>
      <c r="C1470" s="1045" t="s">
        <v>4454</v>
      </c>
      <c r="D1470" s="946">
        <f>VLOOKUP(A1470,'NRHM-RCH Flexible Pool, NDCPs'!A1339:Q3048,16,0)</f>
        <v>0</v>
      </c>
      <c r="E1470" s="946">
        <f>VLOOKUP(A1470,'NRHM-RCH Flexible Pool, NDCPs'!A1339:Q3048,17,0)</f>
        <v>0</v>
      </c>
      <c r="F1470" s="946"/>
      <c r="G1470" s="946"/>
      <c r="H1470" s="946"/>
      <c r="I1470" s="946"/>
      <c r="J1470" s="1152">
        <f t="shared" si="428"/>
        <v>0</v>
      </c>
      <c r="K1470" s="1152">
        <f t="shared" si="429"/>
        <v>0</v>
      </c>
    </row>
    <row r="1471" spans="1:11" ht="20.25" hidden="1" customHeight="1" x14ac:dyDescent="0.3">
      <c r="A1471" s="1042" t="s">
        <v>3971</v>
      </c>
      <c r="B1471" s="1044"/>
      <c r="C1471" s="1045" t="s">
        <v>2871</v>
      </c>
      <c r="D1471" s="946">
        <f>VLOOKUP(A1471,'NRHM-RCH Flexible Pool, NDCPs'!A1340:Q3049,16,0)</f>
        <v>0</v>
      </c>
      <c r="E1471" s="946">
        <f>VLOOKUP(A1471,'NRHM-RCH Flexible Pool, NDCPs'!A1340:Q3049,17,0)</f>
        <v>0</v>
      </c>
      <c r="F1471" s="948"/>
      <c r="G1471" s="1003"/>
      <c r="H1471" s="1003"/>
      <c r="I1471" s="1003"/>
      <c r="J1471" s="1152">
        <f t="shared" si="428"/>
        <v>0</v>
      </c>
      <c r="K1471" s="1152">
        <f t="shared" si="429"/>
        <v>0</v>
      </c>
    </row>
    <row r="1472" spans="1:11" ht="46.5" hidden="1" customHeight="1" x14ac:dyDescent="0.3">
      <c r="A1472" s="1042" t="s">
        <v>3972</v>
      </c>
      <c r="B1472" s="1044"/>
      <c r="C1472" s="1045" t="s">
        <v>3776</v>
      </c>
      <c r="D1472" s="946">
        <f>VLOOKUP(A1472,'NRHM-RCH Flexible Pool, NDCPs'!A1341:Q3050,16,0)</f>
        <v>0</v>
      </c>
      <c r="E1472" s="946">
        <f>VLOOKUP(A1472,'NRHM-RCH Flexible Pool, NDCPs'!A1341:Q3050,17,0)</f>
        <v>0</v>
      </c>
      <c r="F1472" s="948"/>
      <c r="G1472" s="948"/>
      <c r="H1472" s="948"/>
      <c r="I1472" s="948"/>
      <c r="J1472" s="1152">
        <f t="shared" si="428"/>
        <v>0</v>
      </c>
      <c r="K1472" s="1152">
        <f t="shared" si="429"/>
        <v>0</v>
      </c>
    </row>
    <row r="1473" spans="1:11" ht="18" hidden="1" customHeight="1" x14ac:dyDescent="0.3">
      <c r="A1473" s="1042" t="s">
        <v>3973</v>
      </c>
      <c r="B1473" s="1044"/>
      <c r="C1473" s="1045" t="s">
        <v>3777</v>
      </c>
      <c r="D1473" s="946">
        <f>VLOOKUP(A1473,'NRHM-RCH Flexible Pool, NDCPs'!A1342:Q3051,16,0)</f>
        <v>0</v>
      </c>
      <c r="E1473" s="946">
        <f>VLOOKUP(A1473,'NRHM-RCH Flexible Pool, NDCPs'!A1342:Q3051,17,0)</f>
        <v>0</v>
      </c>
      <c r="F1473" s="948"/>
      <c r="G1473" s="948"/>
      <c r="H1473" s="948"/>
      <c r="I1473" s="948"/>
      <c r="J1473" s="1152">
        <f t="shared" si="428"/>
        <v>0</v>
      </c>
      <c r="K1473" s="1152">
        <f t="shared" si="429"/>
        <v>0</v>
      </c>
    </row>
    <row r="1474" spans="1:11" ht="14.25" hidden="1" customHeight="1" x14ac:dyDescent="0.3">
      <c r="A1474" s="1042" t="s">
        <v>3975</v>
      </c>
      <c r="B1474" s="1044"/>
      <c r="C1474" s="1045" t="s">
        <v>2480</v>
      </c>
      <c r="D1474" s="946">
        <f>VLOOKUP(A1474,'NRHM-RCH Flexible Pool, NDCPs'!A1343:Q3052,16,0)</f>
        <v>0</v>
      </c>
      <c r="E1474" s="946">
        <f>VLOOKUP(A1474,'NRHM-RCH Flexible Pool, NDCPs'!A1343:Q3052,17,0)</f>
        <v>0</v>
      </c>
      <c r="F1474" s="948"/>
      <c r="G1474" s="948"/>
      <c r="H1474" s="948"/>
      <c r="I1474" s="948"/>
      <c r="J1474" s="1152">
        <f t="shared" si="428"/>
        <v>0</v>
      </c>
      <c r="K1474" s="1152">
        <f t="shared" si="429"/>
        <v>0</v>
      </c>
    </row>
    <row r="1475" spans="1:11" ht="17.25" hidden="1" customHeight="1" x14ac:dyDescent="0.3">
      <c r="A1475" s="1042" t="s">
        <v>3976</v>
      </c>
      <c r="B1475" s="1044"/>
      <c r="C1475" s="1045" t="s">
        <v>2485</v>
      </c>
      <c r="D1475" s="946">
        <f>VLOOKUP(A1475,'NRHM-RCH Flexible Pool, NDCPs'!A1344:Q3053,16,0)</f>
        <v>0</v>
      </c>
      <c r="E1475" s="946">
        <f>VLOOKUP(A1475,'NRHM-RCH Flexible Pool, NDCPs'!A1344:Q3053,17,0)</f>
        <v>0</v>
      </c>
      <c r="F1475" s="948"/>
      <c r="G1475" s="948"/>
      <c r="H1475" s="948"/>
      <c r="I1475" s="948"/>
      <c r="J1475" s="1152">
        <f t="shared" si="428"/>
        <v>0</v>
      </c>
      <c r="K1475" s="1152">
        <f t="shared" si="429"/>
        <v>0</v>
      </c>
    </row>
    <row r="1476" spans="1:11" ht="16.5" hidden="1" customHeight="1" x14ac:dyDescent="0.3">
      <c r="A1476" s="1042" t="s">
        <v>3977</v>
      </c>
      <c r="B1476" s="1044"/>
      <c r="C1476" s="1045" t="s">
        <v>491</v>
      </c>
      <c r="D1476" s="946">
        <f>VLOOKUP(A1476,'NRHM-RCH Flexible Pool, NDCPs'!A1345:Q3054,16,0)</f>
        <v>0</v>
      </c>
      <c r="E1476" s="946">
        <f>VLOOKUP(A1476,'NRHM-RCH Flexible Pool, NDCPs'!A1345:Q3054,17,0)</f>
        <v>0</v>
      </c>
      <c r="F1476" s="948"/>
      <c r="G1476" s="948"/>
      <c r="H1476" s="948"/>
      <c r="I1476" s="948"/>
      <c r="J1476" s="1152">
        <f t="shared" si="428"/>
        <v>0</v>
      </c>
      <c r="K1476" s="1152">
        <f t="shared" si="429"/>
        <v>0</v>
      </c>
    </row>
    <row r="1477" spans="1:11" ht="14.25" hidden="1" customHeight="1" x14ac:dyDescent="0.3">
      <c r="A1477" s="1042" t="s">
        <v>3978</v>
      </c>
      <c r="B1477" s="1044"/>
      <c r="C1477" s="1045" t="s">
        <v>3778</v>
      </c>
      <c r="D1477" s="946">
        <f>VLOOKUP(A1477,'NRHM-RCH Flexible Pool, NDCPs'!A1346:Q3055,16,0)</f>
        <v>0</v>
      </c>
      <c r="E1477" s="946">
        <f>VLOOKUP(A1477,'NRHM-RCH Flexible Pool, NDCPs'!A1346:Q3055,17,0)</f>
        <v>0</v>
      </c>
      <c r="F1477" s="946"/>
      <c r="G1477" s="946"/>
      <c r="H1477" s="946"/>
      <c r="I1477" s="946"/>
      <c r="J1477" s="1152">
        <f t="shared" si="428"/>
        <v>0</v>
      </c>
      <c r="K1477" s="1152">
        <f t="shared" si="429"/>
        <v>0</v>
      </c>
    </row>
    <row r="1478" spans="1:11" ht="15" hidden="1" customHeight="1" x14ac:dyDescent="0.3">
      <c r="A1478" s="1042" t="s">
        <v>3979</v>
      </c>
      <c r="B1478" s="1044"/>
      <c r="C1478" s="1045" t="s">
        <v>2501</v>
      </c>
      <c r="D1478" s="946">
        <f>VLOOKUP(A1478,'NRHM-RCH Flexible Pool, NDCPs'!A1347:Q3056,16,0)</f>
        <v>0</v>
      </c>
      <c r="E1478" s="946">
        <f>VLOOKUP(A1478,'NRHM-RCH Flexible Pool, NDCPs'!A1347:Q3056,17,0)</f>
        <v>0</v>
      </c>
      <c r="F1478" s="948"/>
      <c r="G1478" s="948"/>
      <c r="H1478" s="948"/>
      <c r="I1478" s="948"/>
      <c r="J1478" s="1152">
        <f t="shared" si="428"/>
        <v>0</v>
      </c>
      <c r="K1478" s="1152">
        <f t="shared" si="429"/>
        <v>0</v>
      </c>
    </row>
    <row r="1479" spans="1:11" ht="16.5" hidden="1" customHeight="1" x14ac:dyDescent="0.3">
      <c r="A1479" s="1042" t="s">
        <v>3980</v>
      </c>
      <c r="B1479" s="1044"/>
      <c r="C1479" s="1045" t="s">
        <v>313</v>
      </c>
      <c r="D1479" s="946">
        <f>VLOOKUP(A1479,'NRHM-RCH Flexible Pool, NDCPs'!A1348:Q3057,16,0)</f>
        <v>0</v>
      </c>
      <c r="E1479" s="946">
        <f>VLOOKUP(A1479,'NRHM-RCH Flexible Pool, NDCPs'!A1348:Q3057,17,0)</f>
        <v>0</v>
      </c>
      <c r="F1479" s="948"/>
      <c r="G1479" s="948"/>
      <c r="H1479" s="948"/>
      <c r="I1479" s="948"/>
      <c r="J1479" s="1152">
        <f t="shared" si="428"/>
        <v>0</v>
      </c>
      <c r="K1479" s="1152">
        <f t="shared" si="429"/>
        <v>0</v>
      </c>
    </row>
    <row r="1480" spans="1:11" ht="13.5" hidden="1" customHeight="1" x14ac:dyDescent="0.3">
      <c r="A1480" s="1042" t="s">
        <v>3981</v>
      </c>
      <c r="B1480" s="1044"/>
      <c r="C1480" s="1045" t="s">
        <v>6046</v>
      </c>
      <c r="D1480" s="946"/>
      <c r="E1480" s="946"/>
      <c r="F1480" s="948">
        <f>VLOOKUP(A1480,NCDs!A79:Q320,16,0)</f>
        <v>0</v>
      </c>
      <c r="G1480" s="948">
        <f>VLOOKUP(A1480,NCDs!A79:Q320,17,0)</f>
        <v>0</v>
      </c>
      <c r="H1480" s="948"/>
      <c r="I1480" s="948"/>
      <c r="J1480" s="1152">
        <f t="shared" si="428"/>
        <v>0</v>
      </c>
      <c r="K1480" s="1152">
        <f t="shared" si="429"/>
        <v>0</v>
      </c>
    </row>
    <row r="1481" spans="1:11" ht="33" hidden="1" customHeight="1" x14ac:dyDescent="0.3">
      <c r="A1481" s="1042" t="s">
        <v>4080</v>
      </c>
      <c r="B1481" s="1044"/>
      <c r="C1481" s="1045" t="s">
        <v>6047</v>
      </c>
      <c r="D1481" s="946">
        <f>VLOOKUP(A1481,'NRHM-RCH Flexible Pool, NDCPs'!A1350:Q3059,16,0)</f>
        <v>0</v>
      </c>
      <c r="E1481" s="946">
        <f>VLOOKUP(A1481,'NRHM-RCH Flexible Pool, NDCPs'!A1350:Q3059,17,0)</f>
        <v>0</v>
      </c>
      <c r="F1481" s="948"/>
      <c r="G1481" s="948"/>
      <c r="H1481" s="948"/>
      <c r="I1481" s="948"/>
      <c r="J1481" s="1152">
        <f t="shared" si="428"/>
        <v>0</v>
      </c>
      <c r="K1481" s="1152">
        <f t="shared" si="429"/>
        <v>0</v>
      </c>
    </row>
    <row r="1482" spans="1:11" ht="16.5" hidden="1" customHeight="1" x14ac:dyDescent="0.3">
      <c r="A1482" s="1042" t="s">
        <v>3982</v>
      </c>
      <c r="B1482" s="972"/>
      <c r="C1482" s="1051" t="s">
        <v>3983</v>
      </c>
      <c r="D1482" s="946">
        <f>VLOOKUP(A1482,'NRHM-RCH Flexible Pool, NDCPs'!A1351:Q3060,16,0)</f>
        <v>0</v>
      </c>
      <c r="E1482" s="946">
        <f>VLOOKUP(A1482,'NRHM-RCH Flexible Pool, NDCPs'!A1351:Q3060,17,0)</f>
        <v>0</v>
      </c>
      <c r="F1482" s="948"/>
      <c r="G1482" s="948"/>
      <c r="H1482" s="948"/>
      <c r="I1482" s="948"/>
      <c r="J1482" s="1152">
        <f t="shared" si="428"/>
        <v>0</v>
      </c>
      <c r="K1482" s="1152">
        <f t="shared" si="429"/>
        <v>0</v>
      </c>
    </row>
    <row r="1483" spans="1:11" ht="17.25" hidden="1" customHeight="1" x14ac:dyDescent="0.3">
      <c r="A1483" s="1042" t="s">
        <v>3984</v>
      </c>
      <c r="B1483" s="1042"/>
      <c r="C1483" s="1046" t="s">
        <v>3779</v>
      </c>
      <c r="D1483" s="946">
        <f t="shared" ref="D1483:K1483" si="430">D1484+D1485</f>
        <v>0</v>
      </c>
      <c r="E1483" s="946">
        <f t="shared" si="430"/>
        <v>0</v>
      </c>
      <c r="F1483" s="946">
        <f t="shared" si="430"/>
        <v>0</v>
      </c>
      <c r="G1483" s="946">
        <f t="shared" si="430"/>
        <v>0</v>
      </c>
      <c r="H1483" s="946">
        <f t="shared" si="430"/>
        <v>0</v>
      </c>
      <c r="I1483" s="946">
        <f t="shared" si="430"/>
        <v>0</v>
      </c>
      <c r="J1483" s="1151">
        <f t="shared" si="430"/>
        <v>0</v>
      </c>
      <c r="K1483" s="1151">
        <f t="shared" si="430"/>
        <v>0</v>
      </c>
    </row>
    <row r="1484" spans="1:11" ht="19.5" hidden="1" customHeight="1" x14ac:dyDescent="0.3">
      <c r="A1484" s="1042" t="s">
        <v>4921</v>
      </c>
      <c r="B1484" s="1044"/>
      <c r="C1484" s="1045" t="s">
        <v>1108</v>
      </c>
      <c r="D1484" s="946"/>
      <c r="E1484" s="946"/>
      <c r="F1484" s="948">
        <f>VLOOKUP(A1484,NCDs!A83:Q324,16,0)</f>
        <v>0</v>
      </c>
      <c r="G1484" s="948">
        <f>VLOOKUP(A1484,NCDs!A83:Q324,17,0)</f>
        <v>0</v>
      </c>
      <c r="H1484" s="946"/>
      <c r="I1484" s="946"/>
      <c r="J1484" s="1152">
        <f t="shared" ref="J1484:K1488" si="431">+D1484+F1484+H1484</f>
        <v>0</v>
      </c>
      <c r="K1484" s="1152">
        <f t="shared" si="431"/>
        <v>0</v>
      </c>
    </row>
    <row r="1485" spans="1:11" ht="13.5" hidden="1" customHeight="1" x14ac:dyDescent="0.3">
      <c r="A1485" s="1042" t="s">
        <v>4922</v>
      </c>
      <c r="B1485" s="1044"/>
      <c r="C1485" s="1045" t="s">
        <v>5230</v>
      </c>
      <c r="D1485" s="946"/>
      <c r="E1485" s="946"/>
      <c r="F1485" s="948">
        <f>VLOOKUP(A1485,NCDs!A84:Q325,16,0)</f>
        <v>0</v>
      </c>
      <c r="G1485" s="948">
        <f>VLOOKUP(A1485,NCDs!A84:Q325,17,0)</f>
        <v>0</v>
      </c>
      <c r="H1485" s="954"/>
      <c r="I1485" s="954"/>
      <c r="J1485" s="1152">
        <f t="shared" si="431"/>
        <v>0</v>
      </c>
      <c r="K1485" s="1152">
        <f t="shared" si="431"/>
        <v>0</v>
      </c>
    </row>
    <row r="1486" spans="1:11" ht="15.75" hidden="1" customHeight="1" x14ac:dyDescent="0.3">
      <c r="A1486" s="1042" t="s">
        <v>3985</v>
      </c>
      <c r="B1486" s="1044"/>
      <c r="C1486" s="1045" t="s">
        <v>2872</v>
      </c>
      <c r="D1486" s="946"/>
      <c r="E1486" s="946"/>
      <c r="F1486" s="948">
        <f>VLOOKUP(A1486,NCDs!A85:Q326,16,0)</f>
        <v>0</v>
      </c>
      <c r="G1486" s="948">
        <f>VLOOKUP(A1486,NCDs!A85:Q326,17,0)</f>
        <v>0</v>
      </c>
      <c r="H1486" s="1004"/>
      <c r="I1486" s="1004"/>
      <c r="J1486" s="1152">
        <f t="shared" si="431"/>
        <v>0</v>
      </c>
      <c r="K1486" s="1152">
        <f t="shared" si="431"/>
        <v>0</v>
      </c>
    </row>
    <row r="1487" spans="1:11" ht="32.25" hidden="1" customHeight="1" x14ac:dyDescent="0.3">
      <c r="A1487" s="1042" t="s">
        <v>3986</v>
      </c>
      <c r="B1487" s="1044"/>
      <c r="C1487" s="1045" t="s">
        <v>4923</v>
      </c>
      <c r="D1487" s="946">
        <f>VLOOKUP(A1487,'NRHM-RCH Flexible Pool, NDCPs'!A55:Q1801,16,0)</f>
        <v>0</v>
      </c>
      <c r="E1487" s="946">
        <f>VLOOKUP(A1487,'NRHM-RCH Flexible Pool, NDCPs'!A55:Q1801,17,0)</f>
        <v>0</v>
      </c>
      <c r="F1487" s="946"/>
      <c r="G1487" s="946"/>
      <c r="H1487" s="946"/>
      <c r="I1487" s="946"/>
      <c r="J1487" s="1152">
        <f t="shared" si="431"/>
        <v>0</v>
      </c>
      <c r="K1487" s="1152">
        <f t="shared" si="431"/>
        <v>0</v>
      </c>
    </row>
    <row r="1488" spans="1:11" ht="16.5" hidden="1" customHeight="1" x14ac:dyDescent="0.3">
      <c r="A1488" s="1042" t="s">
        <v>4082</v>
      </c>
      <c r="B1488" s="1044"/>
      <c r="C1488" s="1045" t="s">
        <v>161</v>
      </c>
      <c r="D1488" s="946"/>
      <c r="E1488" s="946"/>
      <c r="F1488" s="948">
        <f>VLOOKUP(A1488,NCDs!A87:Q328,16,0)</f>
        <v>0</v>
      </c>
      <c r="G1488" s="948">
        <f>VLOOKUP(A1488,NCDs!A87:Q328,17,0)</f>
        <v>0</v>
      </c>
      <c r="H1488" s="948"/>
      <c r="I1488" s="948"/>
      <c r="J1488" s="1152">
        <f t="shared" si="431"/>
        <v>0</v>
      </c>
      <c r="K1488" s="1152">
        <f t="shared" si="431"/>
        <v>0</v>
      </c>
    </row>
    <row r="1489" spans="1:11" hidden="1" x14ac:dyDescent="0.3">
      <c r="A1489" s="1042" t="s">
        <v>4146</v>
      </c>
      <c r="B1489" s="1042"/>
      <c r="C1489" s="1046" t="s">
        <v>3780</v>
      </c>
      <c r="D1489" s="946">
        <f t="shared" ref="D1489:K1489" si="432">SUM(D1490:D1491)</f>
        <v>0</v>
      </c>
      <c r="E1489" s="946">
        <f t="shared" si="432"/>
        <v>0</v>
      </c>
      <c r="F1489" s="946">
        <f t="shared" si="432"/>
        <v>0</v>
      </c>
      <c r="G1489" s="946">
        <f t="shared" si="432"/>
        <v>0</v>
      </c>
      <c r="H1489" s="946">
        <f t="shared" si="432"/>
        <v>0</v>
      </c>
      <c r="I1489" s="946">
        <f t="shared" si="432"/>
        <v>0</v>
      </c>
      <c r="J1489" s="1151">
        <f t="shared" si="432"/>
        <v>0</v>
      </c>
      <c r="K1489" s="1151">
        <f t="shared" si="432"/>
        <v>0</v>
      </c>
    </row>
    <row r="1490" spans="1:11" ht="17.25" hidden="1" customHeight="1" x14ac:dyDescent="0.3">
      <c r="A1490" s="1042" t="s">
        <v>3987</v>
      </c>
      <c r="B1490" s="1044"/>
      <c r="C1490" s="1045" t="s">
        <v>453</v>
      </c>
      <c r="D1490" s="946">
        <f>VLOOKUP(A1490,'NRHM-RCH Flexible Pool, NDCPs'!A1359:Q3068,16,0)</f>
        <v>0</v>
      </c>
      <c r="E1490" s="946">
        <f>VLOOKUP(A1490,'NRHM-RCH Flexible Pool, NDCPs'!A1359:Q3068,17,0)</f>
        <v>0</v>
      </c>
      <c r="F1490" s="948"/>
      <c r="G1490" s="948"/>
      <c r="H1490" s="948"/>
      <c r="I1490" s="948"/>
      <c r="J1490" s="1152">
        <f>+D1490+F1490+H1490</f>
        <v>0</v>
      </c>
      <c r="K1490" s="1152">
        <f>+E1490+G1490+I1490</f>
        <v>0</v>
      </c>
    </row>
    <row r="1491" spans="1:11" ht="17.25" hidden="1" customHeight="1" x14ac:dyDescent="0.3">
      <c r="A1491" s="1042" t="s">
        <v>4083</v>
      </c>
      <c r="B1491" s="1044"/>
      <c r="C1491" s="1045" t="s">
        <v>161</v>
      </c>
      <c r="D1491" s="946">
        <f>VLOOKUP(A1491,'NRHM-RCH Flexible Pool, NDCPs'!A1360:Q3069,16,0)</f>
        <v>0</v>
      </c>
      <c r="E1491" s="946">
        <f>VLOOKUP(A1491,'NRHM-RCH Flexible Pool, NDCPs'!A1360:Q3069,17,0)</f>
        <v>0</v>
      </c>
      <c r="F1491" s="948"/>
      <c r="G1491" s="948"/>
      <c r="H1491" s="948"/>
      <c r="I1491" s="948"/>
      <c r="J1491" s="1152">
        <f>+D1491+F1491+H1491</f>
        <v>0</v>
      </c>
      <c r="K1491" s="1152">
        <f>+E1491+G1491+I1491</f>
        <v>0</v>
      </c>
    </row>
    <row r="1492" spans="1:11" ht="17.25" hidden="1" customHeight="1" x14ac:dyDescent="0.3">
      <c r="A1492" s="1042" t="s">
        <v>4147</v>
      </c>
      <c r="B1492" s="1042"/>
      <c r="C1492" s="1046" t="s">
        <v>433</v>
      </c>
      <c r="D1492" s="946">
        <f t="shared" ref="D1492:K1492" si="433">SUM(D1493:D1509)</f>
        <v>0</v>
      </c>
      <c r="E1492" s="946">
        <f t="shared" si="433"/>
        <v>0</v>
      </c>
      <c r="F1492" s="946">
        <f t="shared" si="433"/>
        <v>0</v>
      </c>
      <c r="G1492" s="946">
        <f t="shared" si="433"/>
        <v>0</v>
      </c>
      <c r="H1492" s="946">
        <f t="shared" si="433"/>
        <v>0</v>
      </c>
      <c r="I1492" s="946">
        <f t="shared" si="433"/>
        <v>0</v>
      </c>
      <c r="J1492" s="1151">
        <f t="shared" si="433"/>
        <v>0</v>
      </c>
      <c r="K1492" s="1151">
        <f t="shared" si="433"/>
        <v>0</v>
      </c>
    </row>
    <row r="1493" spans="1:11" ht="18" hidden="1" customHeight="1" x14ac:dyDescent="0.3">
      <c r="A1493" s="1042" t="s">
        <v>3988</v>
      </c>
      <c r="B1493" s="1044"/>
      <c r="C1493" s="1045" t="s">
        <v>3781</v>
      </c>
      <c r="D1493" s="946">
        <f>VLOOKUP(A1493,'NRHM-RCH Flexible Pool, NDCPs'!A61:Q1807,16,0)</f>
        <v>0</v>
      </c>
      <c r="E1493" s="946">
        <f>VLOOKUP(A1493,'NRHM-RCH Flexible Pool, NDCPs'!A61:Q1807,17,0)</f>
        <v>0</v>
      </c>
      <c r="F1493" s="948"/>
      <c r="G1493" s="948"/>
      <c r="H1493" s="948"/>
      <c r="I1493" s="948"/>
      <c r="J1493" s="1152">
        <f t="shared" ref="J1493:J1509" si="434">+D1493+F1493+H1493</f>
        <v>0</v>
      </c>
      <c r="K1493" s="1152">
        <f t="shared" ref="K1493:K1509" si="435">+E1493+G1493+I1493</f>
        <v>0</v>
      </c>
    </row>
    <row r="1494" spans="1:11" ht="15.75" hidden="1" customHeight="1" x14ac:dyDescent="0.3">
      <c r="A1494" s="1042" t="s">
        <v>3989</v>
      </c>
      <c r="B1494" s="1044"/>
      <c r="C1494" s="1045" t="s">
        <v>5231</v>
      </c>
      <c r="D1494" s="946">
        <f>VLOOKUP(A1494,'NRHM-RCH Flexible Pool, NDCPs'!A62:Q1808,16,0)</f>
        <v>0</v>
      </c>
      <c r="E1494" s="946">
        <f>VLOOKUP(A1494,'NRHM-RCH Flexible Pool, NDCPs'!A62:Q1808,17,0)</f>
        <v>0</v>
      </c>
      <c r="F1494" s="948"/>
      <c r="G1494" s="948"/>
      <c r="H1494" s="948"/>
      <c r="I1494" s="948"/>
      <c r="J1494" s="1152">
        <f t="shared" si="434"/>
        <v>0</v>
      </c>
      <c r="K1494" s="1152">
        <f t="shared" si="435"/>
        <v>0</v>
      </c>
    </row>
    <row r="1495" spans="1:11" ht="33.75" hidden="1" customHeight="1" x14ac:dyDescent="0.3">
      <c r="A1495" s="1042" t="s">
        <v>3990</v>
      </c>
      <c r="B1495" s="947" t="s">
        <v>5010</v>
      </c>
      <c r="C1495" s="1045" t="s">
        <v>4455</v>
      </c>
      <c r="D1495" s="946">
        <f>VLOOKUP(A1495,'NRHM-RCH Flexible Pool, NDCPs'!A63:Q1809,16,0)</f>
        <v>0</v>
      </c>
      <c r="E1495" s="946">
        <f>VLOOKUP(A1495,'NRHM-RCH Flexible Pool, NDCPs'!A63:Q1809,17,0)</f>
        <v>0</v>
      </c>
      <c r="F1495" s="946"/>
      <c r="G1495" s="946"/>
      <c r="H1495" s="946">
        <f>VLOOKUP(B1495,NUHM!A191:P486,15,0)</f>
        <v>0</v>
      </c>
      <c r="I1495" s="946">
        <f>VLOOKUP(B1495,NUHM!A191:P486,16,0)</f>
        <v>0</v>
      </c>
      <c r="J1495" s="1152">
        <f t="shared" si="434"/>
        <v>0</v>
      </c>
      <c r="K1495" s="1152">
        <f t="shared" si="435"/>
        <v>0</v>
      </c>
    </row>
    <row r="1496" spans="1:11" ht="33" hidden="1" customHeight="1" x14ac:dyDescent="0.3">
      <c r="A1496" s="1042" t="s">
        <v>3991</v>
      </c>
      <c r="B1496" s="1044"/>
      <c r="C1496" s="1045" t="s">
        <v>3774</v>
      </c>
      <c r="D1496" s="946">
        <f>VLOOKUP(A1496,'NRHM-RCH Flexible Pool, NDCPs'!A64:Q1810,16,0)</f>
        <v>0</v>
      </c>
      <c r="E1496" s="946">
        <f>VLOOKUP(A1496,'NRHM-RCH Flexible Pool, NDCPs'!A64:Q1810,17,0)</f>
        <v>0</v>
      </c>
      <c r="F1496" s="948"/>
      <c r="G1496" s="948"/>
      <c r="H1496" s="948"/>
      <c r="I1496" s="948"/>
      <c r="J1496" s="1152">
        <f t="shared" si="434"/>
        <v>0</v>
      </c>
      <c r="K1496" s="1152">
        <f t="shared" si="435"/>
        <v>0</v>
      </c>
    </row>
    <row r="1497" spans="1:11" ht="33.75" hidden="1" customHeight="1" x14ac:dyDescent="0.3">
      <c r="A1497" s="1042" t="s">
        <v>3992</v>
      </c>
      <c r="B1497" s="1044"/>
      <c r="C1497" s="1045" t="s">
        <v>3775</v>
      </c>
      <c r="D1497" s="946">
        <f>VLOOKUP(A1497,'NRHM-RCH Flexible Pool, NDCPs'!A65:Q1811,16,0)</f>
        <v>0</v>
      </c>
      <c r="E1497" s="946">
        <f>VLOOKUP(A1497,'NRHM-RCH Flexible Pool, NDCPs'!A65:Q1811,17,0)</f>
        <v>0</v>
      </c>
      <c r="F1497" s="948"/>
      <c r="G1497" s="948"/>
      <c r="H1497" s="948"/>
      <c r="I1497" s="948"/>
      <c r="J1497" s="1152">
        <f t="shared" si="434"/>
        <v>0</v>
      </c>
      <c r="K1497" s="1152">
        <f t="shared" si="435"/>
        <v>0</v>
      </c>
    </row>
    <row r="1498" spans="1:11" ht="18" hidden="1" customHeight="1" x14ac:dyDescent="0.3">
      <c r="A1498" s="1042" t="s">
        <v>3993</v>
      </c>
      <c r="B1498" s="1044"/>
      <c r="C1498" s="1045" t="s">
        <v>3783</v>
      </c>
      <c r="D1498" s="946">
        <f>VLOOKUP(A1498,'NRHM-RCH Flexible Pool, NDCPs'!A66:Q1812,16,0)</f>
        <v>0</v>
      </c>
      <c r="E1498" s="946">
        <f>VLOOKUP(A1498,'NRHM-RCH Flexible Pool, NDCPs'!A66:Q1812,17,0)</f>
        <v>0</v>
      </c>
      <c r="F1498" s="948"/>
      <c r="G1498" s="948"/>
      <c r="H1498" s="948"/>
      <c r="I1498" s="948"/>
      <c r="J1498" s="1152">
        <f t="shared" si="434"/>
        <v>0</v>
      </c>
      <c r="K1498" s="1152">
        <f t="shared" si="435"/>
        <v>0</v>
      </c>
    </row>
    <row r="1499" spans="1:11" ht="32.25" hidden="1" customHeight="1" x14ac:dyDescent="0.3">
      <c r="A1499" s="1042" t="s">
        <v>3994</v>
      </c>
      <c r="B1499" s="1044"/>
      <c r="C1499" s="1045" t="s">
        <v>1691</v>
      </c>
      <c r="D1499" s="946">
        <f>VLOOKUP(A1499,'NRHM-RCH Flexible Pool, NDCPs'!A67:Q1813,16,0)</f>
        <v>0</v>
      </c>
      <c r="E1499" s="946">
        <f>VLOOKUP(A1499,'NRHM-RCH Flexible Pool, NDCPs'!A67:Q1813,17,0)</f>
        <v>0</v>
      </c>
      <c r="F1499" s="946"/>
      <c r="G1499" s="946"/>
      <c r="H1499" s="946"/>
      <c r="I1499" s="946"/>
      <c r="J1499" s="1152">
        <f t="shared" si="434"/>
        <v>0</v>
      </c>
      <c r="K1499" s="1152">
        <f t="shared" si="435"/>
        <v>0</v>
      </c>
    </row>
    <row r="1500" spans="1:11" ht="16.5" hidden="1" customHeight="1" x14ac:dyDescent="0.3">
      <c r="A1500" s="1042" t="s">
        <v>3995</v>
      </c>
      <c r="B1500" s="1044"/>
      <c r="C1500" s="1045" t="s">
        <v>3784</v>
      </c>
      <c r="D1500" s="946">
        <f>VLOOKUP(A1500,'NRHM-RCH Flexible Pool, NDCPs'!A1369:Q3078,16,0)</f>
        <v>0</v>
      </c>
      <c r="E1500" s="946">
        <f>VLOOKUP(A1500,'NRHM-RCH Flexible Pool, NDCPs'!A1369:Q3078,17,0)</f>
        <v>0</v>
      </c>
      <c r="F1500" s="948"/>
      <c r="G1500" s="948"/>
      <c r="H1500" s="948"/>
      <c r="I1500" s="948"/>
      <c r="J1500" s="1152">
        <f t="shared" si="434"/>
        <v>0</v>
      </c>
      <c r="K1500" s="1152">
        <f t="shared" si="435"/>
        <v>0</v>
      </c>
    </row>
    <row r="1501" spans="1:11" ht="18" hidden="1" customHeight="1" x14ac:dyDescent="0.3">
      <c r="A1501" s="1042" t="s">
        <v>3996</v>
      </c>
      <c r="B1501" s="1044"/>
      <c r="C1501" s="1045" t="s">
        <v>3777</v>
      </c>
      <c r="D1501" s="946">
        <f>VLOOKUP(A1501,'NRHM-RCH Flexible Pool, NDCPs'!A1370:Q3079,16,0)</f>
        <v>0</v>
      </c>
      <c r="E1501" s="946">
        <f>VLOOKUP(A1501,'NRHM-RCH Flexible Pool, NDCPs'!A1370:Q3079,17,0)</f>
        <v>0</v>
      </c>
      <c r="F1501" s="948"/>
      <c r="G1501" s="948"/>
      <c r="H1501" s="948"/>
      <c r="I1501" s="948"/>
      <c r="J1501" s="1152">
        <f t="shared" si="434"/>
        <v>0</v>
      </c>
      <c r="K1501" s="1152">
        <f t="shared" si="435"/>
        <v>0</v>
      </c>
    </row>
    <row r="1502" spans="1:11" ht="18.75" hidden="1" customHeight="1" x14ac:dyDescent="0.3">
      <c r="A1502" s="1042" t="s">
        <v>3997</v>
      </c>
      <c r="B1502" s="1044"/>
      <c r="C1502" s="1045" t="s">
        <v>1208</v>
      </c>
      <c r="D1502" s="946">
        <f>VLOOKUP(A1502,'NRHM-RCH Flexible Pool, NDCPs'!A1371:Q3080,16,0)</f>
        <v>0</v>
      </c>
      <c r="E1502" s="946">
        <f>VLOOKUP(A1502,'NRHM-RCH Flexible Pool, NDCPs'!A1371:Q3080,17,0)</f>
        <v>0</v>
      </c>
      <c r="F1502" s="948"/>
      <c r="G1502" s="948"/>
      <c r="H1502" s="948"/>
      <c r="I1502" s="948"/>
      <c r="J1502" s="1152">
        <f t="shared" si="434"/>
        <v>0</v>
      </c>
      <c r="K1502" s="1152">
        <f t="shared" si="435"/>
        <v>0</v>
      </c>
    </row>
    <row r="1503" spans="1:11" ht="21.75" hidden="1" customHeight="1" x14ac:dyDescent="0.3">
      <c r="A1503" s="1042" t="s">
        <v>3998</v>
      </c>
      <c r="B1503" s="1044"/>
      <c r="C1503" s="1045" t="s">
        <v>3785</v>
      </c>
      <c r="D1503" s="946">
        <f>VLOOKUP(A1503,'NRHM-RCH Flexible Pool, NDCPs'!A1372:Q3081,16,0)</f>
        <v>0</v>
      </c>
      <c r="E1503" s="946">
        <f>VLOOKUP(A1503,'NRHM-RCH Flexible Pool, NDCPs'!A1372:Q3081,17,0)</f>
        <v>0</v>
      </c>
      <c r="F1503" s="948"/>
      <c r="G1503" s="948"/>
      <c r="H1503" s="948"/>
      <c r="I1503" s="948"/>
      <c r="J1503" s="1152">
        <f t="shared" si="434"/>
        <v>0</v>
      </c>
      <c r="K1503" s="1152">
        <f t="shared" si="435"/>
        <v>0</v>
      </c>
    </row>
    <row r="1504" spans="1:11" ht="14.25" hidden="1" customHeight="1" x14ac:dyDescent="0.3">
      <c r="A1504" s="1042" t="s">
        <v>3999</v>
      </c>
      <c r="B1504" s="1044"/>
      <c r="C1504" s="1045" t="s">
        <v>1462</v>
      </c>
      <c r="D1504" s="946">
        <f>VLOOKUP(A1504,'NRHM-RCH Flexible Pool, NDCPs'!A1373:Q3082,16,0)</f>
        <v>0</v>
      </c>
      <c r="E1504" s="946">
        <f>VLOOKUP(A1504,'NRHM-RCH Flexible Pool, NDCPs'!A1373:Q3082,17,0)</f>
        <v>0</v>
      </c>
      <c r="F1504" s="948"/>
      <c r="G1504" s="948"/>
      <c r="H1504" s="948"/>
      <c r="I1504" s="948"/>
      <c r="J1504" s="1152">
        <f t="shared" si="434"/>
        <v>0</v>
      </c>
      <c r="K1504" s="1152">
        <f t="shared" si="435"/>
        <v>0</v>
      </c>
    </row>
    <row r="1505" spans="1:11" ht="15.75" hidden="1" customHeight="1" x14ac:dyDescent="0.3">
      <c r="A1505" s="1042" t="s">
        <v>4000</v>
      </c>
      <c r="B1505" s="1044"/>
      <c r="C1505" s="1045" t="s">
        <v>2876</v>
      </c>
      <c r="D1505" s="946"/>
      <c r="E1505" s="946"/>
      <c r="F1505" s="948">
        <f>VLOOKUP(A1505,NCDs!A12:Q230,16,0)</f>
        <v>0</v>
      </c>
      <c r="G1505" s="948">
        <f>VLOOKUP(A1505,NCDs!A12:Q230,17,0)</f>
        <v>0</v>
      </c>
      <c r="H1505" s="946"/>
      <c r="I1505" s="946"/>
      <c r="J1505" s="1152">
        <f t="shared" si="434"/>
        <v>0</v>
      </c>
      <c r="K1505" s="1152">
        <f t="shared" si="435"/>
        <v>0</v>
      </c>
    </row>
    <row r="1506" spans="1:11" ht="14.25" hidden="1" customHeight="1" x14ac:dyDescent="0.3">
      <c r="A1506" s="1042" t="s">
        <v>4001</v>
      </c>
      <c r="B1506" s="1044"/>
      <c r="C1506" s="1045" t="s">
        <v>738</v>
      </c>
      <c r="D1506" s="946"/>
      <c r="E1506" s="946"/>
      <c r="F1506" s="948">
        <f>VLOOKUP(A1506,NCDs!A13:Q231,16,0)</f>
        <v>0</v>
      </c>
      <c r="G1506" s="948">
        <f>VLOOKUP(A1506,NCDs!A13:Q231,17,0)</f>
        <v>0</v>
      </c>
      <c r="H1506" s="946"/>
      <c r="I1506" s="946"/>
      <c r="J1506" s="1152">
        <f t="shared" si="434"/>
        <v>0</v>
      </c>
      <c r="K1506" s="1152">
        <f t="shared" si="435"/>
        <v>0</v>
      </c>
    </row>
    <row r="1507" spans="1:11" ht="21.75" hidden="1" customHeight="1" x14ac:dyDescent="0.3">
      <c r="A1507" s="1042" t="s">
        <v>4002</v>
      </c>
      <c r="B1507" s="1044"/>
      <c r="C1507" s="1045" t="s">
        <v>3786</v>
      </c>
      <c r="D1507" s="946"/>
      <c r="E1507" s="946"/>
      <c r="F1507" s="948">
        <f>VLOOKUP(A1507,NCDs!A106:Q347,16,0)</f>
        <v>0</v>
      </c>
      <c r="G1507" s="948">
        <f>VLOOKUP(A1507,NCDs!A106:Q347,17,0)</f>
        <v>0</v>
      </c>
      <c r="H1507" s="948"/>
      <c r="I1507" s="948"/>
      <c r="J1507" s="1152">
        <f t="shared" si="434"/>
        <v>0</v>
      </c>
      <c r="K1507" s="1152">
        <f t="shared" si="435"/>
        <v>0</v>
      </c>
    </row>
    <row r="1508" spans="1:11" ht="16.5" hidden="1" customHeight="1" x14ac:dyDescent="0.3">
      <c r="A1508" s="1042" t="s">
        <v>4003</v>
      </c>
      <c r="B1508" s="1044"/>
      <c r="C1508" s="1045" t="s">
        <v>2877</v>
      </c>
      <c r="D1508" s="946"/>
      <c r="E1508" s="946"/>
      <c r="F1508" s="948">
        <f>VLOOKUP(A1508,NCDs!A107:Q348,16,0)</f>
        <v>0</v>
      </c>
      <c r="G1508" s="948">
        <f>VLOOKUP(A1508,NCDs!A107:Q348,17,0)</f>
        <v>0</v>
      </c>
      <c r="H1508" s="946"/>
      <c r="I1508" s="946"/>
      <c r="J1508" s="1152">
        <f t="shared" si="434"/>
        <v>0</v>
      </c>
      <c r="K1508" s="1152">
        <f t="shared" si="435"/>
        <v>0</v>
      </c>
    </row>
    <row r="1509" spans="1:11" hidden="1" x14ac:dyDescent="0.3">
      <c r="A1509" s="1042" t="s">
        <v>4924</v>
      </c>
      <c r="B1509" s="1044"/>
      <c r="C1509" s="1045" t="s">
        <v>161</v>
      </c>
      <c r="D1509" s="946"/>
      <c r="E1509" s="946"/>
      <c r="F1509" s="948">
        <f>VLOOKUP(A1509,NCDs!A108:Q349,16,0)</f>
        <v>0</v>
      </c>
      <c r="G1509" s="948">
        <f>VLOOKUP(A1509,NCDs!A108:Q349,17,0)</f>
        <v>0</v>
      </c>
      <c r="H1509" s="948"/>
      <c r="I1509" s="948"/>
      <c r="J1509" s="1152">
        <f t="shared" si="434"/>
        <v>0</v>
      </c>
      <c r="K1509" s="1152">
        <f t="shared" si="435"/>
        <v>0</v>
      </c>
    </row>
    <row r="1510" spans="1:11" hidden="1" x14ac:dyDescent="0.3">
      <c r="A1510" s="1042" t="s">
        <v>4148</v>
      </c>
      <c r="B1510" s="1042"/>
      <c r="C1510" s="1046" t="s">
        <v>353</v>
      </c>
      <c r="D1510" s="946">
        <f t="shared" ref="D1510:K1510" si="436">SUM(D1511:D1515)</f>
        <v>0</v>
      </c>
      <c r="E1510" s="946">
        <f t="shared" si="436"/>
        <v>0</v>
      </c>
      <c r="F1510" s="946">
        <f t="shared" si="436"/>
        <v>0</v>
      </c>
      <c r="G1510" s="946">
        <f t="shared" si="436"/>
        <v>0</v>
      </c>
      <c r="H1510" s="946">
        <f t="shared" si="436"/>
        <v>0</v>
      </c>
      <c r="I1510" s="946">
        <f t="shared" si="436"/>
        <v>0</v>
      </c>
      <c r="J1510" s="1151">
        <f t="shared" si="436"/>
        <v>0</v>
      </c>
      <c r="K1510" s="1151">
        <f t="shared" si="436"/>
        <v>0</v>
      </c>
    </row>
    <row r="1511" spans="1:11" ht="45" hidden="1" customHeight="1" x14ac:dyDescent="0.3">
      <c r="A1511" s="1042" t="s">
        <v>4004</v>
      </c>
      <c r="B1511" s="1044"/>
      <c r="C1511" s="1045" t="s">
        <v>3787</v>
      </c>
      <c r="D1511" s="946">
        <f>VLOOKUP(A1511,'NRHM-RCH Flexible Pool, NDCPs'!A79:Q1825,16,0)</f>
        <v>0</v>
      </c>
      <c r="E1511" s="946">
        <f>VLOOKUP(A1511,'NRHM-RCH Flexible Pool, NDCPs'!A79:Q1825,17,0)</f>
        <v>0</v>
      </c>
      <c r="F1511" s="948"/>
      <c r="G1511" s="946"/>
      <c r="H1511" s="946"/>
      <c r="I1511" s="946"/>
      <c r="J1511" s="1152">
        <f t="shared" ref="J1511:K1515" si="437">+D1511+F1511+H1511</f>
        <v>0</v>
      </c>
      <c r="K1511" s="1152">
        <f t="shared" si="437"/>
        <v>0</v>
      </c>
    </row>
    <row r="1512" spans="1:11" ht="45.75" hidden="1" customHeight="1" x14ac:dyDescent="0.3">
      <c r="A1512" s="1042" t="s">
        <v>4005</v>
      </c>
      <c r="B1512" s="1044"/>
      <c r="C1512" s="1045" t="s">
        <v>4456</v>
      </c>
      <c r="D1512" s="946">
        <f>VLOOKUP(A1512,'NRHM-RCH Flexible Pool, NDCPs'!A80:Q1826,16,0)</f>
        <v>0</v>
      </c>
      <c r="E1512" s="946">
        <f>VLOOKUP(A1512,'NRHM-RCH Flexible Pool, NDCPs'!A80:Q1826,17,0)</f>
        <v>0</v>
      </c>
      <c r="F1512" s="948"/>
      <c r="G1512" s="948"/>
      <c r="H1512" s="948"/>
      <c r="I1512" s="948"/>
      <c r="J1512" s="1152">
        <f t="shared" si="437"/>
        <v>0</v>
      </c>
      <c r="K1512" s="1152">
        <f t="shared" si="437"/>
        <v>0</v>
      </c>
    </row>
    <row r="1513" spans="1:11" ht="21.75" hidden="1" customHeight="1" x14ac:dyDescent="0.3">
      <c r="A1513" s="1042" t="s">
        <v>4006</v>
      </c>
      <c r="B1513" s="947" t="s">
        <v>5011</v>
      </c>
      <c r="C1513" s="1045" t="s">
        <v>2880</v>
      </c>
      <c r="D1513" s="946">
        <f>VLOOKUP(A1513,'NRHM-RCH Flexible Pool, NDCPs'!A81:Q1827,16,0)</f>
        <v>0</v>
      </c>
      <c r="E1513" s="946">
        <f>VLOOKUP(A1513,'NRHM-RCH Flexible Pool, NDCPs'!A81:Q1827,17,0)</f>
        <v>0</v>
      </c>
      <c r="F1513" s="948"/>
      <c r="G1513" s="948"/>
      <c r="H1513" s="946">
        <f>VLOOKUP(B1513,NUHM!A209:P504,15,0)</f>
        <v>0</v>
      </c>
      <c r="I1513" s="946">
        <f>VLOOKUP(B1513,NUHM!A209:P504,16,0)</f>
        <v>0</v>
      </c>
      <c r="J1513" s="1152">
        <f t="shared" si="437"/>
        <v>0</v>
      </c>
      <c r="K1513" s="1152">
        <f t="shared" si="437"/>
        <v>0</v>
      </c>
    </row>
    <row r="1514" spans="1:11" ht="31.5" hidden="1" customHeight="1" x14ac:dyDescent="0.3">
      <c r="A1514" s="1042" t="s">
        <v>4007</v>
      </c>
      <c r="B1514" s="1044"/>
      <c r="C1514" s="1045" t="s">
        <v>3788</v>
      </c>
      <c r="D1514" s="946">
        <f>VLOOKUP(A1514,'NRHM-RCH Flexible Pool, NDCPs'!A82:Q1828,16,0)</f>
        <v>0</v>
      </c>
      <c r="E1514" s="946">
        <f>VLOOKUP(A1514,'NRHM-RCH Flexible Pool, NDCPs'!A82:Q1828,17,0)</f>
        <v>0</v>
      </c>
      <c r="F1514" s="948"/>
      <c r="G1514" s="948"/>
      <c r="H1514" s="948"/>
      <c r="I1514" s="948"/>
      <c r="J1514" s="1152">
        <f t="shared" si="437"/>
        <v>0</v>
      </c>
      <c r="K1514" s="1152">
        <f t="shared" si="437"/>
        <v>0</v>
      </c>
    </row>
    <row r="1515" spans="1:11" hidden="1" x14ac:dyDescent="0.3">
      <c r="A1515" s="1042" t="s">
        <v>4925</v>
      </c>
      <c r="B1515" s="947" t="s">
        <v>5015</v>
      </c>
      <c r="C1515" s="1045" t="s">
        <v>161</v>
      </c>
      <c r="D1515" s="946">
        <f>VLOOKUP(A1515,'NRHM-RCH Flexible Pool, NDCPs'!A83:Q1829,16,0)</f>
        <v>0</v>
      </c>
      <c r="E1515" s="946">
        <f>VLOOKUP(A1515,'NRHM-RCH Flexible Pool, NDCPs'!A83:Q1829,17,0)</f>
        <v>0</v>
      </c>
      <c r="F1515" s="948"/>
      <c r="G1515" s="948"/>
      <c r="H1515" s="946">
        <f>VLOOKUP(B1515,NUHM!A211:P506,15,0)</f>
        <v>0</v>
      </c>
      <c r="I1515" s="946">
        <f>VLOOKUP(B1515,NUHM!A211:P506,16,0)</f>
        <v>0</v>
      </c>
      <c r="J1515" s="1152">
        <f t="shared" si="437"/>
        <v>0</v>
      </c>
      <c r="K1515" s="1152">
        <f t="shared" si="437"/>
        <v>0</v>
      </c>
    </row>
    <row r="1516" spans="1:11" ht="20.25" hidden="1" customHeight="1" x14ac:dyDescent="0.3">
      <c r="A1516" s="1042" t="s">
        <v>6039</v>
      </c>
      <c r="B1516" s="1042"/>
      <c r="C1516" s="1046" t="s">
        <v>6048</v>
      </c>
      <c r="D1516" s="946">
        <f t="shared" ref="D1516:K1516" si="438">D1517</f>
        <v>0</v>
      </c>
      <c r="E1516" s="946">
        <f t="shared" si="438"/>
        <v>0</v>
      </c>
      <c r="F1516" s="946">
        <f t="shared" si="438"/>
        <v>0</v>
      </c>
      <c r="G1516" s="946">
        <f t="shared" si="438"/>
        <v>0</v>
      </c>
      <c r="H1516" s="946">
        <f t="shared" si="438"/>
        <v>0</v>
      </c>
      <c r="I1516" s="946">
        <f t="shared" si="438"/>
        <v>0</v>
      </c>
      <c r="J1516" s="1151">
        <f t="shared" si="438"/>
        <v>0</v>
      </c>
      <c r="K1516" s="1151">
        <f t="shared" si="438"/>
        <v>0</v>
      </c>
    </row>
    <row r="1517" spans="1:11" ht="19.5" hidden="1" customHeight="1" x14ac:dyDescent="0.3">
      <c r="A1517" s="1042" t="s">
        <v>4008</v>
      </c>
      <c r="B1517" s="1044"/>
      <c r="C1517" s="1045" t="s">
        <v>1189</v>
      </c>
      <c r="D1517" s="946">
        <f>VLOOKUP(A1517,'NRHM-RCH Flexible Pool, NDCPs'!A1431:Q3095,16,0)</f>
        <v>0</v>
      </c>
      <c r="E1517" s="946">
        <f>VLOOKUP(A1517,'NRHM-RCH Flexible Pool, NDCPs'!A1431:Q3095,17,0)</f>
        <v>0</v>
      </c>
      <c r="F1517" s="948"/>
      <c r="G1517" s="948"/>
      <c r="H1517" s="948"/>
      <c r="I1517" s="948"/>
      <c r="J1517" s="1152">
        <f>+D1517+F1517+H1517</f>
        <v>0</v>
      </c>
      <c r="K1517" s="1152">
        <f>+E1517+G1517+I1517</f>
        <v>0</v>
      </c>
    </row>
    <row r="1518" spans="1:11" ht="57" hidden="1" customHeight="1" x14ac:dyDescent="0.3">
      <c r="A1518" s="1044" t="s">
        <v>4151</v>
      </c>
      <c r="B1518" s="1042"/>
      <c r="C1518" s="1043" t="s">
        <v>4149</v>
      </c>
      <c r="D1518" s="946">
        <f t="shared" ref="D1518:K1518" si="439">D1519+D1535+D1545</f>
        <v>0</v>
      </c>
      <c r="E1518" s="946">
        <f t="shared" si="439"/>
        <v>0</v>
      </c>
      <c r="F1518" s="946">
        <f t="shared" si="439"/>
        <v>0</v>
      </c>
      <c r="G1518" s="946">
        <f t="shared" si="439"/>
        <v>0</v>
      </c>
      <c r="H1518" s="946">
        <f t="shared" si="439"/>
        <v>0</v>
      </c>
      <c r="I1518" s="946">
        <f t="shared" si="439"/>
        <v>0</v>
      </c>
      <c r="J1518" s="1151">
        <f t="shared" si="439"/>
        <v>0</v>
      </c>
      <c r="K1518" s="1151">
        <f t="shared" si="439"/>
        <v>0</v>
      </c>
    </row>
    <row r="1519" spans="1:11" hidden="1" x14ac:dyDescent="0.3">
      <c r="A1519" s="1042" t="s">
        <v>4152</v>
      </c>
      <c r="B1519" s="947" t="s">
        <v>5019</v>
      </c>
      <c r="C1519" s="1046" t="s">
        <v>352</v>
      </c>
      <c r="D1519" s="946">
        <f>SUM(D1520:D1534)</f>
        <v>0</v>
      </c>
      <c r="E1519" s="946">
        <f>SUM(E1520:E1534)</f>
        <v>0</v>
      </c>
      <c r="F1519" s="946">
        <f>SUM(F1520:F1534)</f>
        <v>0</v>
      </c>
      <c r="G1519" s="946">
        <f>SUM(G1520:G1534)</f>
        <v>0</v>
      </c>
      <c r="H1519" s="946">
        <f>VLOOKUP(B1519,NUHM!A215:P510,15,0)</f>
        <v>0</v>
      </c>
      <c r="I1519" s="946">
        <f>VLOOKUP(B1519,NUHM!A215:P510,16,0)</f>
        <v>0</v>
      </c>
      <c r="J1519" s="1151">
        <f>SUM(J1520:J1534)</f>
        <v>0</v>
      </c>
      <c r="K1519" s="1151">
        <f>SUM(K1520:K1534)</f>
        <v>0</v>
      </c>
    </row>
    <row r="1520" spans="1:11" ht="19.5" hidden="1" customHeight="1" x14ac:dyDescent="0.3">
      <c r="A1520" s="1042" t="s">
        <v>4009</v>
      </c>
      <c r="B1520" s="1044"/>
      <c r="C1520" s="1045" t="s">
        <v>3789</v>
      </c>
      <c r="D1520" s="946">
        <f>VLOOKUP(A1520,'NRHM-RCH Flexible Pool, NDCPs'!A11:Q1724,16,0)</f>
        <v>0</v>
      </c>
      <c r="E1520" s="946">
        <f>VLOOKUP(A1520,'NRHM-RCH Flexible Pool, NDCPs'!A11:Q1724,17,0)</f>
        <v>0</v>
      </c>
      <c r="F1520" s="948"/>
      <c r="G1520" s="948"/>
      <c r="H1520" s="948"/>
      <c r="I1520" s="948"/>
      <c r="J1520" s="1152">
        <f t="shared" ref="J1520:J1534" si="440">+D1520+F1520+H1520</f>
        <v>0</v>
      </c>
      <c r="K1520" s="1152">
        <f t="shared" ref="K1520:K1534" si="441">+E1520+G1520+I1520</f>
        <v>0</v>
      </c>
    </row>
    <row r="1521" spans="1:11" ht="32.25" hidden="1" customHeight="1" x14ac:dyDescent="0.3">
      <c r="A1521" s="1042" t="s">
        <v>4010</v>
      </c>
      <c r="B1521" s="1044"/>
      <c r="C1521" s="1045" t="s">
        <v>1205</v>
      </c>
      <c r="D1521" s="946">
        <f>VLOOKUP(A1521,'NRHM-RCH Flexible Pool, NDCPs'!A89:Q1835,16,0)</f>
        <v>0</v>
      </c>
      <c r="E1521" s="946">
        <f>VLOOKUP(A1521,'NRHM-RCH Flexible Pool, NDCPs'!A89:Q1835,17,0)</f>
        <v>0</v>
      </c>
      <c r="F1521" s="948"/>
      <c r="G1521" s="948"/>
      <c r="H1521" s="948"/>
      <c r="I1521" s="948"/>
      <c r="J1521" s="1152">
        <f t="shared" si="440"/>
        <v>0</v>
      </c>
      <c r="K1521" s="1152">
        <f t="shared" si="441"/>
        <v>0</v>
      </c>
    </row>
    <row r="1522" spans="1:11" ht="20.25" hidden="1" customHeight="1" x14ac:dyDescent="0.3">
      <c r="A1522" s="1042" t="s">
        <v>4011</v>
      </c>
      <c r="B1522" s="1044"/>
      <c r="C1522" s="1045" t="s">
        <v>3790</v>
      </c>
      <c r="D1522" s="946">
        <f>VLOOKUP(A1522,'NRHM-RCH Flexible Pool, NDCPs'!A90:Q1836,16,0)</f>
        <v>0</v>
      </c>
      <c r="E1522" s="946">
        <f>VLOOKUP(A1522,'NRHM-RCH Flexible Pool, NDCPs'!A90:Q1836,17,0)</f>
        <v>0</v>
      </c>
      <c r="F1522" s="948"/>
      <c r="G1522" s="948"/>
      <c r="H1522" s="948"/>
      <c r="I1522" s="948"/>
      <c r="J1522" s="1152">
        <f t="shared" si="440"/>
        <v>0</v>
      </c>
      <c r="K1522" s="1152">
        <f t="shared" si="441"/>
        <v>0</v>
      </c>
    </row>
    <row r="1523" spans="1:11" ht="20.25" hidden="1" customHeight="1" x14ac:dyDescent="0.3">
      <c r="A1523" s="1042" t="s">
        <v>4012</v>
      </c>
      <c r="B1523" s="1044"/>
      <c r="C1523" s="1045" t="s">
        <v>2881</v>
      </c>
      <c r="D1523" s="946">
        <f>VLOOKUP(A1523,'NRHM-RCH Flexible Pool, NDCPs'!A91:Q1837,16,0)</f>
        <v>0</v>
      </c>
      <c r="E1523" s="946">
        <f>VLOOKUP(A1523,'NRHM-RCH Flexible Pool, NDCPs'!A91:Q1837,17,0)</f>
        <v>0</v>
      </c>
      <c r="F1523" s="948"/>
      <c r="G1523" s="948"/>
      <c r="H1523" s="948"/>
      <c r="I1523" s="948"/>
      <c r="J1523" s="1152">
        <f t="shared" si="440"/>
        <v>0</v>
      </c>
      <c r="K1523" s="1152">
        <f t="shared" si="441"/>
        <v>0</v>
      </c>
    </row>
    <row r="1524" spans="1:11" ht="31.5" hidden="1" customHeight="1" x14ac:dyDescent="0.3">
      <c r="A1524" s="1042" t="s">
        <v>4013</v>
      </c>
      <c r="B1524" s="947" t="s">
        <v>5018</v>
      </c>
      <c r="C1524" s="1045" t="s">
        <v>2882</v>
      </c>
      <c r="D1524" s="946">
        <f>VLOOKUP(A1524,'NRHM-RCH Flexible Pool, NDCPs'!A1438:Q3102,16,0)</f>
        <v>0</v>
      </c>
      <c r="E1524" s="946">
        <f>VLOOKUP(A1524,'NRHM-RCH Flexible Pool, NDCPs'!A1438:Q3102,17,0)</f>
        <v>0</v>
      </c>
      <c r="F1524" s="946"/>
      <c r="G1524" s="946"/>
      <c r="H1524" s="946">
        <f>VLOOKUP(B1524,NUHM!A220:P515,15,0)</f>
        <v>0</v>
      </c>
      <c r="I1524" s="946">
        <f>VLOOKUP(B1524,NUHM!A220:P515,16,0)</f>
        <v>0</v>
      </c>
      <c r="J1524" s="1152">
        <f t="shared" si="440"/>
        <v>0</v>
      </c>
      <c r="K1524" s="1152">
        <f t="shared" si="441"/>
        <v>0</v>
      </c>
    </row>
    <row r="1525" spans="1:11" ht="18.75" hidden="1" customHeight="1" x14ac:dyDescent="0.3">
      <c r="A1525" s="1042" t="s">
        <v>4014</v>
      </c>
      <c r="B1525" s="1044"/>
      <c r="C1525" s="1045" t="s">
        <v>6049</v>
      </c>
      <c r="D1525" s="946">
        <f>VLOOKUP(A1525,'NRHM-RCH Flexible Pool, NDCPs'!A1439:Q3103,16,0)</f>
        <v>0</v>
      </c>
      <c r="E1525" s="946">
        <f>VLOOKUP(A1525,'NRHM-RCH Flexible Pool, NDCPs'!A1439:Q3103,17,0)</f>
        <v>0</v>
      </c>
      <c r="F1525" s="948"/>
      <c r="G1525" s="948"/>
      <c r="H1525" s="948"/>
      <c r="I1525" s="948"/>
      <c r="J1525" s="1152">
        <f t="shared" si="440"/>
        <v>0</v>
      </c>
      <c r="K1525" s="1152">
        <f t="shared" si="441"/>
        <v>0</v>
      </c>
    </row>
    <row r="1526" spans="1:11" ht="18" hidden="1" customHeight="1" x14ac:dyDescent="0.3">
      <c r="A1526" s="1042" t="s">
        <v>4015</v>
      </c>
      <c r="B1526" s="1044"/>
      <c r="C1526" s="1045" t="s">
        <v>3791</v>
      </c>
      <c r="D1526" s="946">
        <f>VLOOKUP(A1526,'NRHM-RCH Flexible Pool, NDCPs'!A1440:Q3104,16,0)</f>
        <v>0</v>
      </c>
      <c r="E1526" s="946">
        <f>VLOOKUP(A1526,'NRHM-RCH Flexible Pool, NDCPs'!A1440:Q3104,17,0)</f>
        <v>0</v>
      </c>
      <c r="F1526" s="948"/>
      <c r="G1526" s="948"/>
      <c r="H1526" s="948"/>
      <c r="I1526" s="948"/>
      <c r="J1526" s="1152">
        <f t="shared" si="440"/>
        <v>0</v>
      </c>
      <c r="K1526" s="1152">
        <f t="shared" si="441"/>
        <v>0</v>
      </c>
    </row>
    <row r="1527" spans="1:11" ht="19.5" hidden="1" customHeight="1" x14ac:dyDescent="0.3">
      <c r="A1527" s="1042" t="s">
        <v>4016</v>
      </c>
      <c r="B1527" s="1044"/>
      <c r="C1527" s="1045" t="s">
        <v>3792</v>
      </c>
      <c r="D1527" s="946">
        <f>VLOOKUP(A1527,'NRHM-RCH Flexible Pool, NDCPs'!A1441:Q3105,16,0)</f>
        <v>0</v>
      </c>
      <c r="E1527" s="946">
        <f>VLOOKUP(A1527,'NRHM-RCH Flexible Pool, NDCPs'!A1441:Q3105,17,0)</f>
        <v>0</v>
      </c>
      <c r="F1527" s="948"/>
      <c r="G1527" s="948"/>
      <c r="H1527" s="948"/>
      <c r="I1527" s="948"/>
      <c r="J1527" s="1152">
        <f t="shared" si="440"/>
        <v>0</v>
      </c>
      <c r="K1527" s="1152">
        <f t="shared" si="441"/>
        <v>0</v>
      </c>
    </row>
    <row r="1528" spans="1:11" ht="17.25" hidden="1" customHeight="1" x14ac:dyDescent="0.3">
      <c r="A1528" s="1042" t="s">
        <v>4017</v>
      </c>
      <c r="B1528" s="1044"/>
      <c r="C1528" s="1045" t="s">
        <v>3793</v>
      </c>
      <c r="D1528" s="946">
        <f>VLOOKUP(A1528,'NRHM-RCH Flexible Pool, NDCPs'!A1442:Q3106,16,0)</f>
        <v>0</v>
      </c>
      <c r="E1528" s="946">
        <f>VLOOKUP(A1528,'NRHM-RCH Flexible Pool, NDCPs'!A1442:Q3106,17,0)</f>
        <v>0</v>
      </c>
      <c r="F1528" s="948"/>
      <c r="G1528" s="948"/>
      <c r="H1528" s="948"/>
      <c r="I1528" s="948"/>
      <c r="J1528" s="1152">
        <f t="shared" si="440"/>
        <v>0</v>
      </c>
      <c r="K1528" s="1152">
        <f t="shared" si="441"/>
        <v>0</v>
      </c>
    </row>
    <row r="1529" spans="1:11" ht="16.5" hidden="1" customHeight="1" x14ac:dyDescent="0.3">
      <c r="A1529" s="1042" t="s">
        <v>4018</v>
      </c>
      <c r="B1529" s="1044"/>
      <c r="C1529" s="1045" t="s">
        <v>2508</v>
      </c>
      <c r="D1529" s="946">
        <f>VLOOKUP(A1529,'NRHM-RCH Flexible Pool, NDCPs'!A1443:Q3107,16,0)</f>
        <v>0</v>
      </c>
      <c r="E1529" s="946">
        <f>VLOOKUP(A1529,'NRHM-RCH Flexible Pool, NDCPs'!A1443:Q3107,17,0)</f>
        <v>0</v>
      </c>
      <c r="F1529" s="948"/>
      <c r="G1529" s="948"/>
      <c r="H1529" s="948"/>
      <c r="I1529" s="948"/>
      <c r="J1529" s="1152">
        <f t="shared" si="440"/>
        <v>0</v>
      </c>
      <c r="K1529" s="1152">
        <f t="shared" si="441"/>
        <v>0</v>
      </c>
    </row>
    <row r="1530" spans="1:11" ht="21" hidden="1" customHeight="1" x14ac:dyDescent="0.3">
      <c r="A1530" s="1042" t="s">
        <v>4019</v>
      </c>
      <c r="B1530" s="1044"/>
      <c r="C1530" s="1045" t="s">
        <v>6050</v>
      </c>
      <c r="D1530" s="946"/>
      <c r="E1530" s="946"/>
      <c r="F1530" s="948">
        <f>VLOOKUP(A1530,NCDs!A37:Q255,16,0)</f>
        <v>0</v>
      </c>
      <c r="G1530" s="948">
        <f>VLOOKUP(A1530,NCDs!A37:Q255,17,0)</f>
        <v>0</v>
      </c>
      <c r="H1530" s="948"/>
      <c r="I1530" s="948"/>
      <c r="J1530" s="1152">
        <f t="shared" si="440"/>
        <v>0</v>
      </c>
      <c r="K1530" s="1152">
        <f t="shared" si="441"/>
        <v>0</v>
      </c>
    </row>
    <row r="1531" spans="1:11" ht="31.5" hidden="1" customHeight="1" x14ac:dyDescent="0.3">
      <c r="A1531" s="1042" t="s">
        <v>4020</v>
      </c>
      <c r="B1531" s="1044"/>
      <c r="C1531" s="1045" t="s">
        <v>6051</v>
      </c>
      <c r="D1531" s="946"/>
      <c r="E1531" s="946"/>
      <c r="F1531" s="948">
        <f>VLOOKUP(A1531,NCDs!A38:Q256,16,0)</f>
        <v>0</v>
      </c>
      <c r="G1531" s="948">
        <f>VLOOKUP(A1531,NCDs!A38:Q256,17,0)</f>
        <v>0</v>
      </c>
      <c r="H1531" s="948"/>
      <c r="I1531" s="948"/>
      <c r="J1531" s="1152">
        <f t="shared" si="440"/>
        <v>0</v>
      </c>
      <c r="K1531" s="1152">
        <f t="shared" si="441"/>
        <v>0</v>
      </c>
    </row>
    <row r="1532" spans="1:11" ht="18.75" hidden="1" customHeight="1" x14ac:dyDescent="0.3">
      <c r="A1532" s="1042" t="s">
        <v>4021</v>
      </c>
      <c r="B1532" s="1044"/>
      <c r="C1532" s="1045" t="s">
        <v>2884</v>
      </c>
      <c r="D1532" s="946"/>
      <c r="E1532" s="946"/>
      <c r="F1532" s="948">
        <f>VLOOKUP(A1532,NCDs!A39:Q257,16,0)</f>
        <v>0</v>
      </c>
      <c r="G1532" s="948">
        <f>VLOOKUP(A1532,NCDs!A39:Q257,17,0)</f>
        <v>0</v>
      </c>
      <c r="H1532" s="948"/>
      <c r="I1532" s="948"/>
      <c r="J1532" s="1152">
        <f t="shared" si="440"/>
        <v>0</v>
      </c>
      <c r="K1532" s="1152">
        <f t="shared" si="441"/>
        <v>0</v>
      </c>
    </row>
    <row r="1533" spans="1:11" ht="21.75" hidden="1" customHeight="1" x14ac:dyDescent="0.3">
      <c r="A1533" s="1042" t="s">
        <v>4023</v>
      </c>
      <c r="B1533" s="972"/>
      <c r="C1533" s="1051" t="s">
        <v>4022</v>
      </c>
      <c r="D1533" s="946">
        <f>VLOOKUP(A1533,'NRHM-RCH Flexible Pool, NDCPs'!A1447:Q3111,16,0)</f>
        <v>0</v>
      </c>
      <c r="E1533" s="946">
        <f>VLOOKUP(A1533,'NRHM-RCH Flexible Pool, NDCPs'!A1447:Q3111,17,0)</f>
        <v>0</v>
      </c>
      <c r="F1533" s="948"/>
      <c r="G1533" s="948"/>
      <c r="H1533" s="948"/>
      <c r="I1533" s="948"/>
      <c r="J1533" s="1152">
        <f t="shared" si="440"/>
        <v>0</v>
      </c>
      <c r="K1533" s="1152">
        <f t="shared" si="441"/>
        <v>0</v>
      </c>
    </row>
    <row r="1534" spans="1:11" ht="17.25" hidden="1" customHeight="1" x14ac:dyDescent="0.3">
      <c r="A1534" s="1042" t="s">
        <v>4926</v>
      </c>
      <c r="B1534" s="972"/>
      <c r="C1534" s="1051" t="s">
        <v>6052</v>
      </c>
      <c r="D1534" s="946">
        <f>VLOOKUP(A1534,'NRHM-RCH Flexible Pool, NDCPs'!A1448:Q3112,16,0)</f>
        <v>0</v>
      </c>
      <c r="E1534" s="946">
        <f>VLOOKUP(A1534,'NRHM-RCH Flexible Pool, NDCPs'!A1448:Q3112,17,0)</f>
        <v>0</v>
      </c>
      <c r="F1534" s="948"/>
      <c r="G1534" s="948"/>
      <c r="H1534" s="948"/>
      <c r="I1534" s="948"/>
      <c r="J1534" s="1152">
        <f t="shared" si="440"/>
        <v>0</v>
      </c>
      <c r="K1534" s="1152">
        <f t="shared" si="441"/>
        <v>0</v>
      </c>
    </row>
    <row r="1535" spans="1:11" hidden="1" x14ac:dyDescent="0.3">
      <c r="A1535" s="1042" t="s">
        <v>4153</v>
      </c>
      <c r="B1535" s="947" t="s">
        <v>5020</v>
      </c>
      <c r="C1535" s="1046" t="s">
        <v>433</v>
      </c>
      <c r="D1535" s="946">
        <f>SUM(D1536:D1544)</f>
        <v>0</v>
      </c>
      <c r="E1535" s="946">
        <f>SUM(E1536:E1544)</f>
        <v>0</v>
      </c>
      <c r="F1535" s="946">
        <f>SUM(F1536:F1544)</f>
        <v>0</v>
      </c>
      <c r="G1535" s="946">
        <f>SUM(G1536:G1544)</f>
        <v>0</v>
      </c>
      <c r="H1535" s="946">
        <f>VLOOKUP(B1535,NUHM!A12:P251,15,0)</f>
        <v>0</v>
      </c>
      <c r="I1535" s="946">
        <f>VLOOKUP(B1535,NUHM!A12:P251,16,0)</f>
        <v>0</v>
      </c>
      <c r="J1535" s="1151">
        <f>SUM(J1536:J1544)</f>
        <v>0</v>
      </c>
      <c r="K1535" s="1151">
        <f>SUM(K1536:K1544)</f>
        <v>0</v>
      </c>
    </row>
    <row r="1536" spans="1:11" ht="20.25" hidden="1" customHeight="1" x14ac:dyDescent="0.3">
      <c r="A1536" s="1042" t="s">
        <v>4024</v>
      </c>
      <c r="B1536" s="1044"/>
      <c r="C1536" s="1045" t="s">
        <v>3794</v>
      </c>
      <c r="D1536" s="946">
        <f>VLOOKUP(A1536,'NRHM-RCH Flexible Pool, NDCPs'!A104:Q1850,16,0)</f>
        <v>0</v>
      </c>
      <c r="E1536" s="946">
        <f>VLOOKUP(A1536,'NRHM-RCH Flexible Pool, NDCPs'!A104:Q1850,17,0)</f>
        <v>0</v>
      </c>
      <c r="F1536" s="946"/>
      <c r="G1536" s="946"/>
      <c r="H1536" s="946"/>
      <c r="I1536" s="946"/>
      <c r="J1536" s="1152">
        <f t="shared" ref="J1536:J1544" si="442">+D1536+F1536+H1536</f>
        <v>0</v>
      </c>
      <c r="K1536" s="1152">
        <f t="shared" ref="K1536:K1544" si="443">+E1536+G1536+I1536</f>
        <v>0</v>
      </c>
    </row>
    <row r="1537" spans="1:11" ht="18.75" hidden="1" customHeight="1" x14ac:dyDescent="0.3">
      <c r="A1537" s="1042" t="s">
        <v>4025</v>
      </c>
      <c r="B1537" s="1044"/>
      <c r="C1537" s="1045" t="s">
        <v>6053</v>
      </c>
      <c r="D1537" s="946">
        <f>VLOOKUP(A1537,'NRHM-RCH Flexible Pool, NDCPs'!A105:Q1851,16,0)</f>
        <v>0</v>
      </c>
      <c r="E1537" s="946">
        <f>VLOOKUP(A1537,'NRHM-RCH Flexible Pool, NDCPs'!A105:Q1851,17,0)</f>
        <v>0</v>
      </c>
      <c r="F1537" s="948"/>
      <c r="G1537" s="948"/>
      <c r="H1537" s="948"/>
      <c r="I1537" s="948"/>
      <c r="J1537" s="1152">
        <f t="shared" si="442"/>
        <v>0</v>
      </c>
      <c r="K1537" s="1152">
        <f t="shared" si="443"/>
        <v>0</v>
      </c>
    </row>
    <row r="1538" spans="1:11" ht="18" hidden="1" customHeight="1" x14ac:dyDescent="0.3">
      <c r="A1538" s="1042" t="s">
        <v>4026</v>
      </c>
      <c r="B1538" s="1044"/>
      <c r="C1538" s="1045" t="s">
        <v>6049</v>
      </c>
      <c r="D1538" s="946">
        <f>VLOOKUP(A1538,'NRHM-RCH Flexible Pool, NDCPs'!A1452:Q3116,16,0)</f>
        <v>0</v>
      </c>
      <c r="E1538" s="946">
        <f>VLOOKUP(A1538,'NRHM-RCH Flexible Pool, NDCPs'!A1452:Q3116,17,0)</f>
        <v>0</v>
      </c>
      <c r="F1538" s="1003"/>
      <c r="G1538" s="1003"/>
      <c r="H1538" s="1003"/>
      <c r="I1538" s="1003"/>
      <c r="J1538" s="1152">
        <f t="shared" si="442"/>
        <v>0</v>
      </c>
      <c r="K1538" s="1152">
        <f t="shared" si="443"/>
        <v>0</v>
      </c>
    </row>
    <row r="1539" spans="1:11" ht="20.25" hidden="1" customHeight="1" x14ac:dyDescent="0.3">
      <c r="A1539" s="1042" t="s">
        <v>4027</v>
      </c>
      <c r="B1539" s="1044"/>
      <c r="C1539" s="1045" t="s">
        <v>3795</v>
      </c>
      <c r="D1539" s="946">
        <f>VLOOKUP(A1539,'NRHM-RCH Flexible Pool, NDCPs'!A1453:Q3117,16,0)</f>
        <v>0</v>
      </c>
      <c r="E1539" s="946">
        <f>VLOOKUP(A1539,'NRHM-RCH Flexible Pool, NDCPs'!A1453:Q3117,17,0)</f>
        <v>0</v>
      </c>
      <c r="F1539" s="1003"/>
      <c r="G1539" s="1003"/>
      <c r="H1539" s="1003"/>
      <c r="I1539" s="1003"/>
      <c r="J1539" s="1152">
        <f t="shared" si="442"/>
        <v>0</v>
      </c>
      <c r="K1539" s="1152">
        <f t="shared" si="443"/>
        <v>0</v>
      </c>
    </row>
    <row r="1540" spans="1:11" ht="15.75" hidden="1" customHeight="1" x14ac:dyDescent="0.3">
      <c r="A1540" s="1042" t="s">
        <v>4028</v>
      </c>
      <c r="B1540" s="1044"/>
      <c r="C1540" s="1045" t="s">
        <v>3796</v>
      </c>
      <c r="D1540" s="946">
        <f>VLOOKUP(A1540,'NRHM-RCH Flexible Pool, NDCPs'!A1454:Q3118,16,0)</f>
        <v>0</v>
      </c>
      <c r="E1540" s="946">
        <f>VLOOKUP(A1540,'NRHM-RCH Flexible Pool, NDCPs'!A1454:Q3118,17,0)</f>
        <v>0</v>
      </c>
      <c r="F1540" s="948"/>
      <c r="G1540" s="948"/>
      <c r="H1540" s="948"/>
      <c r="I1540" s="948"/>
      <c r="J1540" s="1152">
        <f t="shared" si="442"/>
        <v>0</v>
      </c>
      <c r="K1540" s="1152">
        <f t="shared" si="443"/>
        <v>0</v>
      </c>
    </row>
    <row r="1541" spans="1:11" ht="30.75" hidden="1" customHeight="1" x14ac:dyDescent="0.3">
      <c r="A1541" s="1042" t="s">
        <v>4029</v>
      </c>
      <c r="B1541" s="1044"/>
      <c r="C1541" s="1045" t="s">
        <v>685</v>
      </c>
      <c r="D1541" s="946"/>
      <c r="E1541" s="946"/>
      <c r="F1541" s="948">
        <f>VLOOKUP(A1541,NCDs!A48:Q266,16,0)</f>
        <v>0</v>
      </c>
      <c r="G1541" s="948">
        <f>VLOOKUP(A1541,NCDs!A48:Q266,17,0)</f>
        <v>0</v>
      </c>
      <c r="H1541" s="948"/>
      <c r="I1541" s="948"/>
      <c r="J1541" s="1152">
        <f t="shared" si="442"/>
        <v>0</v>
      </c>
      <c r="K1541" s="1152">
        <f t="shared" si="443"/>
        <v>0</v>
      </c>
    </row>
    <row r="1542" spans="1:11" ht="17.25" hidden="1" customHeight="1" x14ac:dyDescent="0.3">
      <c r="A1542" s="1042" t="s">
        <v>4030</v>
      </c>
      <c r="B1542" s="1044"/>
      <c r="C1542" s="1045" t="s">
        <v>3797</v>
      </c>
      <c r="D1542" s="946"/>
      <c r="E1542" s="946"/>
      <c r="F1542" s="948">
        <f>VLOOKUP(A1542,NCDs!A49:Q267,16,0)</f>
        <v>0</v>
      </c>
      <c r="G1542" s="948">
        <f>VLOOKUP(A1542,NCDs!A49:Q267,17,0)</f>
        <v>0</v>
      </c>
      <c r="H1542" s="948"/>
      <c r="I1542" s="948"/>
      <c r="J1542" s="1152">
        <f t="shared" si="442"/>
        <v>0</v>
      </c>
      <c r="K1542" s="1152">
        <f t="shared" si="443"/>
        <v>0</v>
      </c>
    </row>
    <row r="1543" spans="1:11" ht="34.5" hidden="1" customHeight="1" x14ac:dyDescent="0.3">
      <c r="A1543" s="1042" t="s">
        <v>4031</v>
      </c>
      <c r="B1543" s="1044"/>
      <c r="C1543" s="1045" t="s">
        <v>6054</v>
      </c>
      <c r="D1543" s="946"/>
      <c r="E1543" s="946"/>
      <c r="F1543" s="948">
        <f>VLOOKUP(A1543,NCDs!A50:Q268,16,0)</f>
        <v>0</v>
      </c>
      <c r="G1543" s="948">
        <f>VLOOKUP(A1543,NCDs!A50:Q268,17,0)</f>
        <v>0</v>
      </c>
      <c r="H1543" s="948"/>
      <c r="I1543" s="948"/>
      <c r="J1543" s="1152">
        <f t="shared" si="442"/>
        <v>0</v>
      </c>
      <c r="K1543" s="1152">
        <f t="shared" si="443"/>
        <v>0</v>
      </c>
    </row>
    <row r="1544" spans="1:11" ht="18" hidden="1" customHeight="1" x14ac:dyDescent="0.3">
      <c r="A1544" s="1042" t="s">
        <v>4032</v>
      </c>
      <c r="B1544" s="1044"/>
      <c r="C1544" s="1045" t="s">
        <v>2888</v>
      </c>
      <c r="D1544" s="946"/>
      <c r="E1544" s="946"/>
      <c r="F1544" s="948">
        <f>VLOOKUP(A1544,NCDs!A51:Q269,16,0)</f>
        <v>0</v>
      </c>
      <c r="G1544" s="948">
        <f>VLOOKUP(A1544,NCDs!A51:Q269,17,0)</f>
        <v>0</v>
      </c>
      <c r="H1544" s="948"/>
      <c r="I1544" s="948"/>
      <c r="J1544" s="1152">
        <f t="shared" si="442"/>
        <v>0</v>
      </c>
      <c r="K1544" s="1152">
        <f t="shared" si="443"/>
        <v>0</v>
      </c>
    </row>
    <row r="1545" spans="1:11" hidden="1" x14ac:dyDescent="0.3">
      <c r="A1545" s="1042" t="s">
        <v>6040</v>
      </c>
      <c r="B1545" s="947" t="s">
        <v>5021</v>
      </c>
      <c r="C1545" s="1046" t="s">
        <v>6055</v>
      </c>
      <c r="D1545" s="946">
        <f>D1546</f>
        <v>0</v>
      </c>
      <c r="E1545" s="946">
        <f>E1546</f>
        <v>0</v>
      </c>
      <c r="F1545" s="946">
        <f>F1546</f>
        <v>0</v>
      </c>
      <c r="G1545" s="946">
        <f>G1546</f>
        <v>0</v>
      </c>
      <c r="H1545" s="946">
        <f>VLOOKUP(B1545,NUHM!A22:P261,15,0)</f>
        <v>0</v>
      </c>
      <c r="I1545" s="946">
        <f>VLOOKUP(B1545,NUHM!A22:P261,16,0)</f>
        <v>0</v>
      </c>
      <c r="J1545" s="1151">
        <f>J1546</f>
        <v>0</v>
      </c>
      <c r="K1545" s="1151">
        <f>K1546</f>
        <v>0</v>
      </c>
    </row>
    <row r="1546" spans="1:11" ht="16.5" hidden="1" customHeight="1" x14ac:dyDescent="0.3">
      <c r="A1546" s="1042" t="s">
        <v>4033</v>
      </c>
      <c r="B1546" s="1044"/>
      <c r="C1546" s="1045" t="s">
        <v>1176</v>
      </c>
      <c r="D1546" s="946">
        <f>VLOOKUP(A1546,'NRHM-RCH Flexible Pool, NDCPs'!A37:Q1750,16,0)</f>
        <v>0</v>
      </c>
      <c r="E1546" s="946">
        <f>VLOOKUP(A1546,'NRHM-RCH Flexible Pool, NDCPs'!A37:Q1750,17,0)</f>
        <v>0</v>
      </c>
      <c r="F1546" s="948"/>
      <c r="G1546" s="948"/>
      <c r="H1546" s="948"/>
      <c r="I1546" s="948"/>
      <c r="J1546" s="1152">
        <f>+D1546+F1546+H1546</f>
        <v>0</v>
      </c>
      <c r="K1546" s="1152">
        <f>+E1546+G1546+I1546</f>
        <v>0</v>
      </c>
    </row>
    <row r="1547" spans="1:11" ht="18.75" hidden="1" customHeight="1" x14ac:dyDescent="0.3">
      <c r="A1547" s="1044" t="s">
        <v>4154</v>
      </c>
      <c r="B1547" s="962" t="s">
        <v>5026</v>
      </c>
      <c r="C1547" s="1043" t="s">
        <v>4150</v>
      </c>
      <c r="D1547" s="946">
        <f>D1548+D1552+D1562</f>
        <v>0</v>
      </c>
      <c r="E1547" s="946">
        <f>E1548+E1552+E1562</f>
        <v>0</v>
      </c>
      <c r="F1547" s="946">
        <f>F1548+F1552+F1562</f>
        <v>0</v>
      </c>
      <c r="G1547" s="946">
        <f>G1548+G1552+G1562</f>
        <v>0</v>
      </c>
      <c r="H1547" s="946">
        <f>VLOOKUP(B1547,NUHM!A24:P263,15,0)</f>
        <v>0</v>
      </c>
      <c r="I1547" s="946">
        <f>VLOOKUP(B1547,NUHM!A24:P263,16,0)</f>
        <v>0</v>
      </c>
      <c r="J1547" s="1151">
        <f>J1548+J1552+J1562</f>
        <v>0</v>
      </c>
      <c r="K1547" s="1151">
        <f>K1548+K1552+K1562</f>
        <v>0</v>
      </c>
    </row>
    <row r="1548" spans="1:11" ht="16.5" hidden="1" customHeight="1" x14ac:dyDescent="0.3">
      <c r="A1548" s="1042" t="s">
        <v>4155</v>
      </c>
      <c r="B1548" s="1042"/>
      <c r="C1548" s="1046" t="s">
        <v>3798</v>
      </c>
      <c r="D1548" s="946">
        <f t="shared" ref="D1548:K1548" si="444">SUM(D1549:D1551)</f>
        <v>0</v>
      </c>
      <c r="E1548" s="946">
        <f t="shared" si="444"/>
        <v>0</v>
      </c>
      <c r="F1548" s="946">
        <f t="shared" si="444"/>
        <v>0</v>
      </c>
      <c r="G1548" s="946">
        <f t="shared" si="444"/>
        <v>0</v>
      </c>
      <c r="H1548" s="946">
        <f t="shared" si="444"/>
        <v>0</v>
      </c>
      <c r="I1548" s="946">
        <f t="shared" si="444"/>
        <v>0</v>
      </c>
      <c r="J1548" s="1151">
        <f t="shared" si="444"/>
        <v>0</v>
      </c>
      <c r="K1548" s="1151">
        <f t="shared" si="444"/>
        <v>0</v>
      </c>
    </row>
    <row r="1549" spans="1:11" ht="32.25" hidden="1" customHeight="1" x14ac:dyDescent="0.3">
      <c r="A1549" s="1042" t="s">
        <v>4034</v>
      </c>
      <c r="B1549" s="1044"/>
      <c r="C1549" s="1045" t="s">
        <v>2890</v>
      </c>
      <c r="D1549" s="946">
        <f>VLOOKUP(A1549,'NRHM-RCH Flexible Pool, NDCPs'!A117:Q1863,16,0)</f>
        <v>0</v>
      </c>
      <c r="E1549" s="946">
        <f>VLOOKUP(A1549,'NRHM-RCH Flexible Pool, NDCPs'!A117:Q1863,17,0)</f>
        <v>0</v>
      </c>
      <c r="F1549" s="946"/>
      <c r="G1549" s="946"/>
      <c r="H1549" s="946"/>
      <c r="I1549" s="946"/>
      <c r="J1549" s="1152">
        <f t="shared" ref="J1549:K1551" si="445">+D1549+F1549+H1549</f>
        <v>0</v>
      </c>
      <c r="K1549" s="1152">
        <f t="shared" si="445"/>
        <v>0</v>
      </c>
    </row>
    <row r="1550" spans="1:11" ht="18" hidden="1" customHeight="1" x14ac:dyDescent="0.3">
      <c r="A1550" s="1042" t="s">
        <v>4035</v>
      </c>
      <c r="B1550" s="1044"/>
      <c r="C1550" s="1045" t="s">
        <v>2744</v>
      </c>
      <c r="D1550" s="946">
        <f>VLOOKUP(A1550,'NRHM-RCH Flexible Pool, NDCPs'!A118:Q1864,16,0)</f>
        <v>0</v>
      </c>
      <c r="E1550" s="946">
        <f>VLOOKUP(A1550,'NRHM-RCH Flexible Pool, NDCPs'!A118:Q1864,17,0)</f>
        <v>0</v>
      </c>
      <c r="F1550" s="948"/>
      <c r="G1550" s="948"/>
      <c r="H1550" s="948"/>
      <c r="I1550" s="948"/>
      <c r="J1550" s="1152">
        <f t="shared" si="445"/>
        <v>0</v>
      </c>
      <c r="K1550" s="1152">
        <f t="shared" si="445"/>
        <v>0</v>
      </c>
    </row>
    <row r="1551" spans="1:11" ht="33" hidden="1" customHeight="1" x14ac:dyDescent="0.3">
      <c r="A1551" s="1042" t="s">
        <v>4036</v>
      </c>
      <c r="B1551" s="1044"/>
      <c r="C1551" s="1045" t="s">
        <v>3799</v>
      </c>
      <c r="D1551" s="946">
        <f>VLOOKUP(A1551,'NRHM-RCH Flexible Pool, NDCPs'!A1465:Q3129,16,0)</f>
        <v>0</v>
      </c>
      <c r="E1551" s="946">
        <f>VLOOKUP(A1551,'NRHM-RCH Flexible Pool, NDCPs'!A1465:Q3129,17,0)</f>
        <v>0</v>
      </c>
      <c r="F1551" s="948"/>
      <c r="G1551" s="948"/>
      <c r="H1551" s="948"/>
      <c r="I1551" s="948"/>
      <c r="J1551" s="1152">
        <f t="shared" si="445"/>
        <v>0</v>
      </c>
      <c r="K1551" s="1152">
        <f t="shared" si="445"/>
        <v>0</v>
      </c>
    </row>
    <row r="1552" spans="1:11" ht="21" hidden="1" customHeight="1" x14ac:dyDescent="0.3">
      <c r="A1552" s="1042" t="s">
        <v>4156</v>
      </c>
      <c r="B1552" s="1042"/>
      <c r="C1552" s="1046" t="s">
        <v>3800</v>
      </c>
      <c r="D1552" s="946">
        <f t="shared" ref="D1552:K1552" si="446">SUM(D1553:D1557)+D1560+D1561</f>
        <v>0</v>
      </c>
      <c r="E1552" s="946">
        <f t="shared" si="446"/>
        <v>0</v>
      </c>
      <c r="F1552" s="946">
        <f t="shared" si="446"/>
        <v>0</v>
      </c>
      <c r="G1552" s="946">
        <f t="shared" si="446"/>
        <v>0</v>
      </c>
      <c r="H1552" s="946">
        <f t="shared" si="446"/>
        <v>0</v>
      </c>
      <c r="I1552" s="946">
        <f t="shared" si="446"/>
        <v>0</v>
      </c>
      <c r="J1552" s="1151">
        <f t="shared" si="446"/>
        <v>0</v>
      </c>
      <c r="K1552" s="1151">
        <f t="shared" si="446"/>
        <v>0</v>
      </c>
    </row>
    <row r="1553" spans="1:11" ht="29.25" hidden="1" customHeight="1" x14ac:dyDescent="0.3">
      <c r="A1553" s="1042" t="s">
        <v>4037</v>
      </c>
      <c r="B1553" s="1044"/>
      <c r="C1553" s="1045" t="s">
        <v>2891</v>
      </c>
      <c r="D1553" s="946">
        <f>VLOOKUP(A1553,'NRHM-RCH Flexible Pool, NDCPs'!A121:Q1867,16,0)</f>
        <v>0</v>
      </c>
      <c r="E1553" s="946">
        <f>VLOOKUP(A1553,'NRHM-RCH Flexible Pool, NDCPs'!A121:Q1867,17,0)</f>
        <v>0</v>
      </c>
      <c r="F1553" s="948"/>
      <c r="G1553" s="948"/>
      <c r="H1553" s="948"/>
      <c r="I1553" s="948"/>
      <c r="J1553" s="1152">
        <f t="shared" ref="J1553:K1556" si="447">+D1553+F1553+H1553</f>
        <v>0</v>
      </c>
      <c r="K1553" s="1152">
        <f t="shared" si="447"/>
        <v>0</v>
      </c>
    </row>
    <row r="1554" spans="1:11" ht="20.25" hidden="1" customHeight="1" x14ac:dyDescent="0.3">
      <c r="A1554" s="1042" t="s">
        <v>4038</v>
      </c>
      <c r="B1554" s="1044"/>
      <c r="C1554" s="1045" t="s">
        <v>2893</v>
      </c>
      <c r="D1554" s="946">
        <f>VLOOKUP(A1554,'NRHM-RCH Flexible Pool, NDCPs'!A1468:Q3132,16,0)</f>
        <v>0</v>
      </c>
      <c r="E1554" s="946">
        <f>VLOOKUP(A1554,'NRHM-RCH Flexible Pool, NDCPs'!A1468:Q3132,17,0)</f>
        <v>0</v>
      </c>
      <c r="F1554" s="1003"/>
      <c r="G1554" s="1003"/>
      <c r="H1554" s="1003"/>
      <c r="I1554" s="1003"/>
      <c r="J1554" s="1152">
        <f t="shared" si="447"/>
        <v>0</v>
      </c>
      <c r="K1554" s="1152">
        <f t="shared" si="447"/>
        <v>0</v>
      </c>
    </row>
    <row r="1555" spans="1:11" ht="16.5" hidden="1" customHeight="1" x14ac:dyDescent="0.3">
      <c r="A1555" s="1042" t="s">
        <v>4039</v>
      </c>
      <c r="B1555" s="1044"/>
      <c r="C1555" s="1045" t="s">
        <v>4927</v>
      </c>
      <c r="D1555" s="946">
        <f>VLOOKUP(A1555,'NRHM-RCH Flexible Pool, NDCPs'!A1469:Q3133,16,0)</f>
        <v>0</v>
      </c>
      <c r="E1555" s="946">
        <f>VLOOKUP(A1555,'NRHM-RCH Flexible Pool, NDCPs'!A1469:Q3133,17,0)</f>
        <v>0</v>
      </c>
      <c r="F1555" s="948"/>
      <c r="G1555" s="948"/>
      <c r="H1555" s="948"/>
      <c r="I1555" s="948"/>
      <c r="J1555" s="1152">
        <f t="shared" si="447"/>
        <v>0</v>
      </c>
      <c r="K1555" s="1152">
        <f t="shared" si="447"/>
        <v>0</v>
      </c>
    </row>
    <row r="1556" spans="1:11" ht="21" hidden="1" customHeight="1" x14ac:dyDescent="0.3">
      <c r="A1556" s="1042" t="s">
        <v>4040</v>
      </c>
      <c r="B1556" s="1044"/>
      <c r="C1556" s="1045" t="s">
        <v>2500</v>
      </c>
      <c r="D1556" s="946">
        <f>VLOOKUP(A1556,'NRHM-RCH Flexible Pool, NDCPs'!A1470:Q3134,16,0)</f>
        <v>0</v>
      </c>
      <c r="E1556" s="946">
        <f>VLOOKUP(A1556,'NRHM-RCH Flexible Pool, NDCPs'!A1470:Q3134,17,0)</f>
        <v>0</v>
      </c>
      <c r="F1556" s="948"/>
      <c r="G1556" s="948"/>
      <c r="H1556" s="948"/>
      <c r="I1556" s="948"/>
      <c r="J1556" s="1152">
        <f t="shared" si="447"/>
        <v>0</v>
      </c>
      <c r="K1556" s="1152">
        <f t="shared" si="447"/>
        <v>0</v>
      </c>
    </row>
    <row r="1557" spans="1:11" ht="35.25" hidden="1" customHeight="1" x14ac:dyDescent="0.3">
      <c r="A1557" s="1042" t="s">
        <v>6041</v>
      </c>
      <c r="B1557" s="1042"/>
      <c r="C1557" s="1046" t="s">
        <v>1434</v>
      </c>
      <c r="D1557" s="946">
        <f t="shared" ref="D1557:K1557" si="448">D1558+D1559</f>
        <v>0</v>
      </c>
      <c r="E1557" s="946">
        <f t="shared" si="448"/>
        <v>0</v>
      </c>
      <c r="F1557" s="946">
        <f t="shared" si="448"/>
        <v>0</v>
      </c>
      <c r="G1557" s="946">
        <f t="shared" si="448"/>
        <v>0</v>
      </c>
      <c r="H1557" s="946">
        <f t="shared" si="448"/>
        <v>0</v>
      </c>
      <c r="I1557" s="946">
        <f t="shared" si="448"/>
        <v>0</v>
      </c>
      <c r="J1557" s="1151">
        <f t="shared" si="448"/>
        <v>0</v>
      </c>
      <c r="K1557" s="1151">
        <f t="shared" si="448"/>
        <v>0</v>
      </c>
    </row>
    <row r="1558" spans="1:11" hidden="1" x14ac:dyDescent="0.3">
      <c r="A1558" s="1042" t="s">
        <v>4928</v>
      </c>
      <c r="B1558" s="1044"/>
      <c r="C1558" s="1045" t="s">
        <v>768</v>
      </c>
      <c r="D1558" s="946"/>
      <c r="E1558" s="946"/>
      <c r="F1558" s="948">
        <f>VLOOKUP(A1558,NCDs!A65:Q283,16,0)</f>
        <v>0</v>
      </c>
      <c r="G1558" s="948">
        <f>VLOOKUP(A1558,NCDs!A65:Q283,17,0)</f>
        <v>0</v>
      </c>
      <c r="H1558" s="948"/>
      <c r="I1558" s="948"/>
      <c r="J1558" s="1152">
        <f t="shared" ref="J1558:K1561" si="449">+D1558+F1558+H1558</f>
        <v>0</v>
      </c>
      <c r="K1558" s="1152">
        <f t="shared" si="449"/>
        <v>0</v>
      </c>
    </row>
    <row r="1559" spans="1:11" hidden="1" x14ac:dyDescent="0.3">
      <c r="A1559" s="1042" t="s">
        <v>4929</v>
      </c>
      <c r="B1559" s="1044"/>
      <c r="C1559" s="1045" t="s">
        <v>567</v>
      </c>
      <c r="D1559" s="946"/>
      <c r="E1559" s="946"/>
      <c r="F1559" s="948">
        <f>VLOOKUP(A1559,NCDs!A66:Q284,16,0)</f>
        <v>0</v>
      </c>
      <c r="G1559" s="948">
        <f>VLOOKUP(A1559,NCDs!A66:Q284,17,0)</f>
        <v>0</v>
      </c>
      <c r="H1559" s="948"/>
      <c r="I1559" s="948"/>
      <c r="J1559" s="1152">
        <f t="shared" si="449"/>
        <v>0</v>
      </c>
      <c r="K1559" s="1152">
        <f t="shared" si="449"/>
        <v>0</v>
      </c>
    </row>
    <row r="1560" spans="1:11" ht="34.5" hidden="1" customHeight="1" x14ac:dyDescent="0.3">
      <c r="A1560" s="1042" t="s">
        <v>4041</v>
      </c>
      <c r="B1560" s="1044"/>
      <c r="C1560" s="1045" t="s">
        <v>4043</v>
      </c>
      <c r="D1560" s="946">
        <f>VLOOKUP(A1560,'NRHM-RCH Flexible Pool, NDCPs'!A1474:Q3138,16,0)</f>
        <v>0</v>
      </c>
      <c r="E1560" s="946">
        <f>VLOOKUP(A1560,'NRHM-RCH Flexible Pool, NDCPs'!A1474:Q3138,17,0)</f>
        <v>0</v>
      </c>
      <c r="F1560" s="948"/>
      <c r="G1560" s="948"/>
      <c r="H1560" s="948"/>
      <c r="I1560" s="948"/>
      <c r="J1560" s="1152">
        <f t="shared" si="449"/>
        <v>0</v>
      </c>
      <c r="K1560" s="1152">
        <f t="shared" si="449"/>
        <v>0</v>
      </c>
    </row>
    <row r="1561" spans="1:11" ht="15.75" hidden="1" customHeight="1" x14ac:dyDescent="0.3">
      <c r="A1561" s="1042" t="s">
        <v>4042</v>
      </c>
      <c r="B1561" s="1044"/>
      <c r="C1561" s="1045" t="s">
        <v>4930</v>
      </c>
      <c r="D1561" s="946">
        <f>VLOOKUP(A1561,'NRHM-RCH Flexible Pool, NDCPs'!A1475:Q3139,16,0)</f>
        <v>0</v>
      </c>
      <c r="E1561" s="946">
        <f>VLOOKUP(A1561,'NRHM-RCH Flexible Pool, NDCPs'!A1475:Q3139,17,0)</f>
        <v>0</v>
      </c>
      <c r="F1561" s="946"/>
      <c r="G1561" s="946"/>
      <c r="H1561" s="946"/>
      <c r="I1561" s="946"/>
      <c r="J1561" s="1152">
        <f t="shared" si="449"/>
        <v>0</v>
      </c>
      <c r="K1561" s="1152">
        <f t="shared" si="449"/>
        <v>0</v>
      </c>
    </row>
    <row r="1562" spans="1:11" hidden="1" x14ac:dyDescent="0.3">
      <c r="A1562" s="1042" t="s">
        <v>4157</v>
      </c>
      <c r="B1562" s="962"/>
      <c r="C1562" s="1046" t="s">
        <v>161</v>
      </c>
      <c r="D1562" s="946">
        <f t="shared" ref="D1562:K1562" si="450">SUM(D1563:D1572)</f>
        <v>0</v>
      </c>
      <c r="E1562" s="946">
        <f t="shared" si="450"/>
        <v>0</v>
      </c>
      <c r="F1562" s="946">
        <f t="shared" si="450"/>
        <v>0</v>
      </c>
      <c r="G1562" s="946">
        <f t="shared" si="450"/>
        <v>0</v>
      </c>
      <c r="H1562" s="946">
        <f t="shared" si="450"/>
        <v>0</v>
      </c>
      <c r="I1562" s="946">
        <f t="shared" si="450"/>
        <v>0</v>
      </c>
      <c r="J1562" s="1151">
        <f t="shared" si="450"/>
        <v>0</v>
      </c>
      <c r="K1562" s="1151">
        <f t="shared" si="450"/>
        <v>0</v>
      </c>
    </row>
    <row r="1563" spans="1:11" ht="33" hidden="1" customHeight="1" x14ac:dyDescent="0.3">
      <c r="A1563" s="1042" t="s">
        <v>4044</v>
      </c>
      <c r="B1563" s="1044"/>
      <c r="C1563" s="1045" t="s">
        <v>2894</v>
      </c>
      <c r="D1563" s="946">
        <f>VLOOKUP(A1563,'NRHM-RCH Flexible Pool, NDCPs'!A54:Q1767,16,0)</f>
        <v>0</v>
      </c>
      <c r="E1563" s="946">
        <f>VLOOKUP(A1563,'NRHM-RCH Flexible Pool, NDCPs'!A54:Q1767,17,0)</f>
        <v>0</v>
      </c>
      <c r="F1563" s="948"/>
      <c r="G1563" s="948"/>
      <c r="H1563" s="948"/>
      <c r="I1563" s="948"/>
      <c r="J1563" s="1152">
        <f t="shared" ref="J1563:J1572" si="451">+D1563+F1563+H1563</f>
        <v>0</v>
      </c>
      <c r="K1563" s="1152">
        <f t="shared" ref="K1563:K1572" si="452">+E1563+G1563+I1563</f>
        <v>0</v>
      </c>
    </row>
    <row r="1564" spans="1:11" hidden="1" x14ac:dyDescent="0.3">
      <c r="A1564" s="1042" t="s">
        <v>4045</v>
      </c>
      <c r="B1564" s="1044"/>
      <c r="C1564" s="1045" t="s">
        <v>53</v>
      </c>
      <c r="D1564" s="946">
        <f>VLOOKUP(A1564,'NRHM-RCH Flexible Pool, NDCPs'!A55:Q1768,16,0)</f>
        <v>0</v>
      </c>
      <c r="E1564" s="946">
        <f>VLOOKUP(A1564,'NRHM-RCH Flexible Pool, NDCPs'!A55:Q1768,17,0)</f>
        <v>0</v>
      </c>
      <c r="F1564" s="1003"/>
      <c r="G1564" s="1003"/>
      <c r="H1564" s="1003"/>
      <c r="I1564" s="1003"/>
      <c r="J1564" s="1152">
        <f t="shared" si="451"/>
        <v>0</v>
      </c>
      <c r="K1564" s="1152">
        <f t="shared" si="452"/>
        <v>0</v>
      </c>
    </row>
    <row r="1565" spans="1:11" ht="16.5" hidden="1" customHeight="1" x14ac:dyDescent="0.3">
      <c r="A1565" s="1042" t="s">
        <v>4046</v>
      </c>
      <c r="B1565" s="1044"/>
      <c r="C1565" s="1045" t="s">
        <v>55</v>
      </c>
      <c r="D1565" s="946">
        <f>VLOOKUP(A1565,'NRHM-RCH Flexible Pool, NDCPs'!A56:Q1769,16,0)</f>
        <v>0</v>
      </c>
      <c r="E1565" s="946">
        <f>VLOOKUP(A1565,'NRHM-RCH Flexible Pool, NDCPs'!A56:Q1769,17,0)</f>
        <v>0</v>
      </c>
      <c r="F1565" s="948"/>
      <c r="G1565" s="948"/>
      <c r="H1565" s="948"/>
      <c r="I1565" s="948"/>
      <c r="J1565" s="1152">
        <f t="shared" si="451"/>
        <v>0</v>
      </c>
      <c r="K1565" s="1152">
        <f t="shared" si="452"/>
        <v>0</v>
      </c>
    </row>
    <row r="1566" spans="1:11" ht="32.25" hidden="1" customHeight="1" x14ac:dyDescent="0.3">
      <c r="A1566" s="1042" t="s">
        <v>4047</v>
      </c>
      <c r="B1566" s="1044"/>
      <c r="C1566" s="1045" t="s">
        <v>356</v>
      </c>
      <c r="D1566" s="946">
        <f>VLOOKUP(A1566,'NRHM-RCH Flexible Pool, NDCPs'!A57:Q1770,16,0)</f>
        <v>0</v>
      </c>
      <c r="E1566" s="946">
        <f>VLOOKUP(A1566,'NRHM-RCH Flexible Pool, NDCPs'!A57:Q1770,17,0)</f>
        <v>0</v>
      </c>
      <c r="F1566" s="1003"/>
      <c r="G1566" s="1003"/>
      <c r="H1566" s="1003"/>
      <c r="I1566" s="1003"/>
      <c r="J1566" s="1152">
        <f t="shared" si="451"/>
        <v>0</v>
      </c>
      <c r="K1566" s="1152">
        <f t="shared" si="452"/>
        <v>0</v>
      </c>
    </row>
    <row r="1567" spans="1:11" ht="16.5" hidden="1" customHeight="1" x14ac:dyDescent="0.3">
      <c r="A1567" s="1042" t="s">
        <v>4084</v>
      </c>
      <c r="B1567" s="1044"/>
      <c r="C1567" s="1045" t="s">
        <v>5232</v>
      </c>
      <c r="D1567" s="946">
        <f>VLOOKUP(A1567,'NRHM-RCH Flexible Pool, NDCPs'!A60:Q1773,16,0)</f>
        <v>0</v>
      </c>
      <c r="E1567" s="946">
        <f>VLOOKUP(A1567,'NRHM-RCH Flexible Pool, NDCPs'!A60:Q1773,17,0)</f>
        <v>0</v>
      </c>
      <c r="F1567" s="948"/>
      <c r="G1567" s="948"/>
      <c r="H1567" s="948"/>
      <c r="I1567" s="948"/>
      <c r="J1567" s="1152">
        <f t="shared" si="451"/>
        <v>0</v>
      </c>
      <c r="K1567" s="1152">
        <f t="shared" si="452"/>
        <v>0</v>
      </c>
    </row>
    <row r="1568" spans="1:11" ht="20.25" hidden="1" customHeight="1" x14ac:dyDescent="0.3">
      <c r="A1568" s="1042" t="s">
        <v>4048</v>
      </c>
      <c r="B1568" s="1044"/>
      <c r="C1568" s="1045" t="s">
        <v>4931</v>
      </c>
      <c r="D1568" s="946">
        <f>VLOOKUP(A1568,'NRHM-RCH Flexible Pool, NDCPs'!A61:Q1774,16,0)</f>
        <v>0</v>
      </c>
      <c r="E1568" s="946">
        <f>VLOOKUP(A1568,'NRHM-RCH Flexible Pool, NDCPs'!A61:Q1774,17,0)</f>
        <v>0</v>
      </c>
      <c r="F1568" s="948"/>
      <c r="G1568" s="948"/>
      <c r="H1568" s="948"/>
      <c r="I1568" s="948"/>
      <c r="J1568" s="1152">
        <f t="shared" si="451"/>
        <v>0</v>
      </c>
      <c r="K1568" s="1152">
        <f t="shared" si="452"/>
        <v>0</v>
      </c>
    </row>
    <row r="1569" spans="1:11" ht="33.75" hidden="1" customHeight="1" x14ac:dyDescent="0.3">
      <c r="A1569" s="1042" t="s">
        <v>4049</v>
      </c>
      <c r="B1569" s="963"/>
      <c r="C1569" s="1052" t="s">
        <v>3799</v>
      </c>
      <c r="D1569" s="946">
        <f>VLOOKUP(A1569,'NRHM-RCH Flexible Pool, NDCPs'!A62:Q1775,16,0)</f>
        <v>0</v>
      </c>
      <c r="E1569" s="946">
        <f>VLOOKUP(A1569,'NRHM-RCH Flexible Pool, NDCPs'!A62:Q1775,17,0)</f>
        <v>0</v>
      </c>
      <c r="F1569" s="1003"/>
      <c r="G1569" s="1003"/>
      <c r="H1569" s="1003"/>
      <c r="I1569" s="1003"/>
      <c r="J1569" s="1152">
        <f t="shared" si="451"/>
        <v>0</v>
      </c>
      <c r="K1569" s="1152">
        <f t="shared" si="452"/>
        <v>0</v>
      </c>
    </row>
    <row r="1570" spans="1:11" ht="30.75" hidden="1" customHeight="1" x14ac:dyDescent="0.3">
      <c r="A1570" s="1042" t="s">
        <v>4050</v>
      </c>
      <c r="B1570" s="1044"/>
      <c r="C1570" s="1045" t="s">
        <v>1355</v>
      </c>
      <c r="D1570" s="946"/>
      <c r="E1570" s="946"/>
      <c r="F1570" s="948">
        <f>VLOOKUP(A1570,NCDs!A12:Q230,16,0)</f>
        <v>0</v>
      </c>
      <c r="G1570" s="948">
        <f>VLOOKUP(A1570,NCDs!A12:Q230,17,0)</f>
        <v>0</v>
      </c>
      <c r="H1570" s="948"/>
      <c r="I1570" s="948"/>
      <c r="J1570" s="1152">
        <f t="shared" si="451"/>
        <v>0</v>
      </c>
      <c r="K1570" s="1152">
        <f t="shared" si="452"/>
        <v>0</v>
      </c>
    </row>
    <row r="1571" spans="1:11" ht="19.5" hidden="1" customHeight="1" x14ac:dyDescent="0.3">
      <c r="A1571" s="1042" t="s">
        <v>4051</v>
      </c>
      <c r="B1571" s="1044"/>
      <c r="C1571" s="1045" t="s">
        <v>736</v>
      </c>
      <c r="D1571" s="946"/>
      <c r="E1571" s="946"/>
      <c r="F1571" s="948">
        <f>VLOOKUP(A1571,NCDs!A78:Q296,16,0)</f>
        <v>0</v>
      </c>
      <c r="G1571" s="948">
        <f>VLOOKUP(A1571,NCDs!A78:Q296,17,0)</f>
        <v>0</v>
      </c>
      <c r="H1571" s="946"/>
      <c r="I1571" s="946"/>
      <c r="J1571" s="1152">
        <f t="shared" si="451"/>
        <v>0</v>
      </c>
      <c r="K1571" s="1152">
        <f t="shared" si="452"/>
        <v>0</v>
      </c>
    </row>
    <row r="1572" spans="1:11" ht="14.25" hidden="1" customHeight="1" x14ac:dyDescent="0.3">
      <c r="A1572" s="1042" t="s">
        <v>4158</v>
      </c>
      <c r="B1572" s="1044"/>
      <c r="C1572" s="1045" t="s">
        <v>1106</v>
      </c>
      <c r="D1572" s="946"/>
      <c r="E1572" s="946"/>
      <c r="F1572" s="948">
        <f>VLOOKUP(A1572,NCDs!A79:Q297,16,0)</f>
        <v>0</v>
      </c>
      <c r="G1572" s="948">
        <f>VLOOKUP(A1572,NCDs!A79:Q297,17,0)</f>
        <v>0</v>
      </c>
      <c r="H1572" s="948"/>
      <c r="I1572" s="948"/>
      <c r="J1572" s="1152">
        <f t="shared" si="451"/>
        <v>0</v>
      </c>
      <c r="K1572" s="1152">
        <f t="shared" si="452"/>
        <v>0</v>
      </c>
    </row>
    <row r="1573" spans="1:11" s="1114" customFormat="1" x14ac:dyDescent="0.3">
      <c r="A1573" s="1146">
        <v>16.2</v>
      </c>
      <c r="B1573" s="1147"/>
      <c r="C1573" s="1148" t="s">
        <v>3212</v>
      </c>
      <c r="D1573" s="1113">
        <f t="shared" ref="D1573:K1573" si="453">SUM(D1574:D1576)</f>
        <v>0</v>
      </c>
      <c r="E1573" s="1113">
        <f t="shared" si="453"/>
        <v>0</v>
      </c>
      <c r="F1573" s="1113">
        <f t="shared" si="453"/>
        <v>0</v>
      </c>
      <c r="G1573" s="1113">
        <f t="shared" si="453"/>
        <v>0</v>
      </c>
      <c r="H1573" s="1113">
        <f t="shared" si="453"/>
        <v>0</v>
      </c>
      <c r="I1573" s="1113">
        <f t="shared" si="453"/>
        <v>0</v>
      </c>
      <c r="J1573" s="1113">
        <f t="shared" si="453"/>
        <v>0</v>
      </c>
      <c r="K1573" s="1113">
        <f t="shared" si="453"/>
        <v>0</v>
      </c>
    </row>
    <row r="1574" spans="1:11" hidden="1" x14ac:dyDescent="0.3">
      <c r="A1574" s="1053" t="s">
        <v>4053</v>
      </c>
      <c r="B1574" s="1056"/>
      <c r="C1574" s="1055" t="s">
        <v>5233</v>
      </c>
      <c r="D1574" s="946">
        <f>VLOOKUP(A1574,'NRHM-RCH Flexible Pool, NDCPs'!A67:Q1780,16,0)</f>
        <v>0</v>
      </c>
      <c r="E1574" s="946">
        <f>VLOOKUP(A1574,'NRHM-RCH Flexible Pool, NDCPs'!A67:Q1780,17,0)</f>
        <v>0</v>
      </c>
      <c r="F1574" s="1057"/>
      <c r="G1574" s="1057"/>
      <c r="H1574" s="1057"/>
      <c r="I1574" s="1057"/>
      <c r="J1574" s="1152">
        <f t="shared" ref="J1574:K1576" si="454">+D1574+F1574+H1574</f>
        <v>0</v>
      </c>
      <c r="K1574" s="1152">
        <f t="shared" si="454"/>
        <v>0</v>
      </c>
    </row>
    <row r="1575" spans="1:11" hidden="1" x14ac:dyDescent="0.3">
      <c r="A1575" s="1053" t="s">
        <v>4054</v>
      </c>
      <c r="B1575" s="1054"/>
      <c r="C1575" s="1055" t="s">
        <v>350</v>
      </c>
      <c r="D1575" s="946">
        <f>VLOOKUP(A1575,'NRHM-RCH Flexible Pool, NDCPs'!A68:Q1781,16,0)</f>
        <v>0</v>
      </c>
      <c r="E1575" s="946">
        <f>VLOOKUP(A1575,'NRHM-RCH Flexible Pool, NDCPs'!A68:Q1781,17,0)</f>
        <v>0</v>
      </c>
      <c r="F1575" s="948"/>
      <c r="G1575" s="948"/>
      <c r="H1575" s="948"/>
      <c r="I1575" s="948"/>
      <c r="J1575" s="1152">
        <f t="shared" si="454"/>
        <v>0</v>
      </c>
      <c r="K1575" s="1152">
        <f t="shared" si="454"/>
        <v>0</v>
      </c>
    </row>
    <row r="1576" spans="1:11" ht="30" hidden="1" x14ac:dyDescent="0.3">
      <c r="A1576" s="1053" t="s">
        <v>4056</v>
      </c>
      <c r="B1576" s="1054"/>
      <c r="C1576" s="1058" t="s">
        <v>4055</v>
      </c>
      <c r="D1576" s="946">
        <f>VLOOKUP(A1576,'NRHM-RCH Flexible Pool, NDCPs'!A69:Q1782,16,0)</f>
        <v>0</v>
      </c>
      <c r="E1576" s="946">
        <f>VLOOKUP(A1576,'NRHM-RCH Flexible Pool, NDCPs'!A69:Q1782,17,0)</f>
        <v>0</v>
      </c>
      <c r="F1576" s="948"/>
      <c r="G1576" s="948"/>
      <c r="H1576" s="948"/>
      <c r="I1576" s="948"/>
      <c r="J1576" s="1152">
        <f t="shared" si="454"/>
        <v>0</v>
      </c>
      <c r="K1576" s="1152">
        <f t="shared" si="454"/>
        <v>0</v>
      </c>
    </row>
    <row r="1577" spans="1:11" s="1114" customFormat="1" x14ac:dyDescent="0.3">
      <c r="A1577" s="1146">
        <v>16.3</v>
      </c>
      <c r="B1577" s="1147"/>
      <c r="C1577" s="1148" t="s">
        <v>3213</v>
      </c>
      <c r="D1577" s="1113">
        <f t="shared" ref="D1577:K1577" si="455">SUM(D1578:D1582)</f>
        <v>0</v>
      </c>
      <c r="E1577" s="1113">
        <f t="shared" si="455"/>
        <v>0</v>
      </c>
      <c r="F1577" s="1113">
        <f t="shared" si="455"/>
        <v>0</v>
      </c>
      <c r="G1577" s="1113">
        <f t="shared" si="455"/>
        <v>0</v>
      </c>
      <c r="H1577" s="1113">
        <f t="shared" si="455"/>
        <v>0</v>
      </c>
      <c r="I1577" s="1113">
        <f t="shared" si="455"/>
        <v>0</v>
      </c>
      <c r="J1577" s="1113">
        <f t="shared" si="455"/>
        <v>0</v>
      </c>
      <c r="K1577" s="1113">
        <f t="shared" si="455"/>
        <v>0</v>
      </c>
    </row>
    <row r="1578" spans="1:11" hidden="1" x14ac:dyDescent="0.3">
      <c r="A1578" s="1053" t="s">
        <v>4057</v>
      </c>
      <c r="B1578" s="1054"/>
      <c r="C1578" s="1055" t="s">
        <v>5234</v>
      </c>
      <c r="D1578" s="946">
        <f>VLOOKUP(A1578,'NRHM-RCH Flexible Pool, NDCPs'!A71:Q1784,16,0)</f>
        <v>0</v>
      </c>
      <c r="E1578" s="946">
        <f>VLOOKUP(A1578,'NRHM-RCH Flexible Pool, NDCPs'!A71:Q1784,17,0)</f>
        <v>0</v>
      </c>
      <c r="F1578" s="948"/>
      <c r="G1578" s="948"/>
      <c r="H1578" s="948"/>
      <c r="I1578" s="948"/>
      <c r="J1578" s="1152">
        <f t="shared" ref="J1578:K1582" si="456">+D1578+F1578+H1578</f>
        <v>0</v>
      </c>
      <c r="K1578" s="1152">
        <f t="shared" si="456"/>
        <v>0</v>
      </c>
    </row>
    <row r="1579" spans="1:11" hidden="1" x14ac:dyDescent="0.3">
      <c r="A1579" s="1053" t="s">
        <v>4058</v>
      </c>
      <c r="B1579" s="1054"/>
      <c r="C1579" s="1055" t="s">
        <v>2379</v>
      </c>
      <c r="D1579" s="946">
        <f>VLOOKUP(A1579,'NRHM-RCH Flexible Pool, NDCPs'!A72:Q1785,16,0)</f>
        <v>0</v>
      </c>
      <c r="E1579" s="946">
        <f>VLOOKUP(A1579,'NRHM-RCH Flexible Pool, NDCPs'!A72:Q1785,17,0)</f>
        <v>0</v>
      </c>
      <c r="F1579" s="948"/>
      <c r="G1579" s="948"/>
      <c r="H1579" s="948"/>
      <c r="I1579" s="948"/>
      <c r="J1579" s="1152">
        <f t="shared" si="456"/>
        <v>0</v>
      </c>
      <c r="K1579" s="1152">
        <f t="shared" si="456"/>
        <v>0</v>
      </c>
    </row>
    <row r="1580" spans="1:11" ht="45" hidden="1" x14ac:dyDescent="0.3">
      <c r="A1580" s="1053" t="s">
        <v>4059</v>
      </c>
      <c r="B1580" s="1054"/>
      <c r="C1580" s="1059" t="s">
        <v>2384</v>
      </c>
      <c r="D1580" s="946">
        <f>VLOOKUP(A1580,'NRHM-RCH Flexible Pool, NDCPs'!A73:Q1786,16,0)</f>
        <v>0</v>
      </c>
      <c r="E1580" s="946">
        <f>VLOOKUP(A1580,'NRHM-RCH Flexible Pool, NDCPs'!A73:Q1786,17,0)</f>
        <v>0</v>
      </c>
      <c r="F1580" s="948"/>
      <c r="G1580" s="948"/>
      <c r="H1580" s="948"/>
      <c r="I1580" s="948"/>
      <c r="J1580" s="1152">
        <f t="shared" si="456"/>
        <v>0</v>
      </c>
      <c r="K1580" s="1152">
        <f t="shared" si="456"/>
        <v>0</v>
      </c>
    </row>
    <row r="1581" spans="1:11" ht="30" hidden="1" x14ac:dyDescent="0.3">
      <c r="A1581" s="1053" t="s">
        <v>4060</v>
      </c>
      <c r="B1581" s="1054"/>
      <c r="C1581" s="1059" t="s">
        <v>2385</v>
      </c>
      <c r="D1581" s="946">
        <f>VLOOKUP(A1581,'NRHM-RCH Flexible Pool, NDCPs'!A74:Q1787,16,0)</f>
        <v>0</v>
      </c>
      <c r="E1581" s="946">
        <f>VLOOKUP(A1581,'NRHM-RCH Flexible Pool, NDCPs'!A74:Q1787,17,0)</f>
        <v>0</v>
      </c>
      <c r="F1581" s="948"/>
      <c r="G1581" s="948"/>
      <c r="H1581" s="948"/>
      <c r="I1581" s="948"/>
      <c r="J1581" s="1152">
        <f t="shared" si="456"/>
        <v>0</v>
      </c>
      <c r="K1581" s="1152">
        <f t="shared" si="456"/>
        <v>0</v>
      </c>
    </row>
    <row r="1582" spans="1:11" hidden="1" x14ac:dyDescent="0.3">
      <c r="A1582" s="1053" t="s">
        <v>4061</v>
      </c>
      <c r="B1582" s="1054"/>
      <c r="C1582" s="1055" t="s">
        <v>2386</v>
      </c>
      <c r="D1582" s="946">
        <f>VLOOKUP(A1582,'NRHM-RCH Flexible Pool, NDCPs'!A75:Q1788,16,0)</f>
        <v>0</v>
      </c>
      <c r="E1582" s="946">
        <f>VLOOKUP(A1582,'NRHM-RCH Flexible Pool, NDCPs'!A75:Q1788,17,0)</f>
        <v>0</v>
      </c>
      <c r="F1582" s="948"/>
      <c r="G1582" s="948"/>
      <c r="H1582" s="948"/>
      <c r="I1582" s="948"/>
      <c r="J1582" s="1152">
        <f t="shared" si="456"/>
        <v>0</v>
      </c>
      <c r="K1582" s="1152">
        <f t="shared" si="456"/>
        <v>0</v>
      </c>
    </row>
    <row r="1583" spans="1:11" s="1114" customFormat="1" x14ac:dyDescent="0.3">
      <c r="A1583" s="1146">
        <v>16.399999999999999</v>
      </c>
      <c r="B1583" s="1149"/>
      <c r="C1583" s="1148" t="s">
        <v>295</v>
      </c>
      <c r="D1583" s="1113">
        <f t="shared" ref="D1583:K1583" si="457">D1584+D1626+D1663+D1700+D1701</f>
        <v>0</v>
      </c>
      <c r="E1583" s="1113">
        <f t="shared" si="457"/>
        <v>0</v>
      </c>
      <c r="F1583" s="1113">
        <f t="shared" si="457"/>
        <v>0</v>
      </c>
      <c r="G1583" s="1113">
        <f t="shared" si="457"/>
        <v>0</v>
      </c>
      <c r="H1583" s="1113">
        <f t="shared" si="457"/>
        <v>0</v>
      </c>
      <c r="I1583" s="1113">
        <f t="shared" si="457"/>
        <v>0</v>
      </c>
      <c r="J1583" s="1113">
        <f t="shared" si="457"/>
        <v>0</v>
      </c>
      <c r="K1583" s="1113">
        <f t="shared" si="457"/>
        <v>0</v>
      </c>
    </row>
    <row r="1584" spans="1:11" hidden="1" x14ac:dyDescent="0.3">
      <c r="A1584" s="1061" t="s">
        <v>4160</v>
      </c>
      <c r="B1584" s="962" t="s">
        <v>3337</v>
      </c>
      <c r="C1584" s="1060" t="s">
        <v>3804</v>
      </c>
      <c r="D1584" s="946">
        <f>D1585+D1586+D1589+D1602+D1614</f>
        <v>0</v>
      </c>
      <c r="E1584" s="946">
        <f>E1585+E1586+E1589+E1602+E1614</f>
        <v>0</v>
      </c>
      <c r="F1584" s="946">
        <f>F1585+F1586+F1589+F1602+F1614</f>
        <v>0</v>
      </c>
      <c r="G1584" s="946">
        <f>G1585+G1586+G1589+G1602+G1614</f>
        <v>0</v>
      </c>
      <c r="H1584" s="946">
        <f>VLOOKUP(B1584,NUHM!A63:P302,15,0)</f>
        <v>0</v>
      </c>
      <c r="I1584" s="946">
        <f>VLOOKUP(B1584,NUHM!A63:P302,16,0)</f>
        <v>0</v>
      </c>
      <c r="J1584" s="1151">
        <f>J1585+J1586+J1589+J1602+J1614</f>
        <v>0</v>
      </c>
      <c r="K1584" s="1151">
        <f>K1585+K1586+K1589+K1602+K1614</f>
        <v>0</v>
      </c>
    </row>
    <row r="1585" spans="1:11" hidden="1" x14ac:dyDescent="0.3">
      <c r="A1585" s="963" t="s">
        <v>4062</v>
      </c>
      <c r="B1585" s="1054"/>
      <c r="C1585" s="1054" t="s">
        <v>2335</v>
      </c>
      <c r="D1585" s="946">
        <f>VLOOKUP(A1585,'NRHM-RCH Flexible Pool, NDCPs'!A78:Q1791,16,0)</f>
        <v>0</v>
      </c>
      <c r="E1585" s="946">
        <f>VLOOKUP(A1585,'NRHM-RCH Flexible Pool, NDCPs'!A78:Q1791,17,0)</f>
        <v>0</v>
      </c>
      <c r="F1585" s="948"/>
      <c r="G1585" s="948"/>
      <c r="H1585" s="948"/>
      <c r="I1585" s="948"/>
      <c r="J1585" s="1152">
        <f>+D1585+F1585+H1585</f>
        <v>0</v>
      </c>
      <c r="K1585" s="1152">
        <f>+E1585+G1585+I1585</f>
        <v>0</v>
      </c>
    </row>
    <row r="1586" spans="1:11" hidden="1" x14ac:dyDescent="0.3">
      <c r="A1586" s="963" t="s">
        <v>4063</v>
      </c>
      <c r="B1586" s="1054"/>
      <c r="C1586" s="1054" t="s">
        <v>5235</v>
      </c>
      <c r="D1586" s="946">
        <f t="shared" ref="D1586:K1586" si="458">D1587+D1588</f>
        <v>0</v>
      </c>
      <c r="E1586" s="946">
        <f t="shared" si="458"/>
        <v>0</v>
      </c>
      <c r="F1586" s="946">
        <f t="shared" si="458"/>
        <v>0</v>
      </c>
      <c r="G1586" s="946">
        <f t="shared" si="458"/>
        <v>0</v>
      </c>
      <c r="H1586" s="946">
        <f t="shared" si="458"/>
        <v>0</v>
      </c>
      <c r="I1586" s="946">
        <f t="shared" si="458"/>
        <v>0</v>
      </c>
      <c r="J1586" s="1151">
        <f t="shared" si="458"/>
        <v>0</v>
      </c>
      <c r="K1586" s="1151">
        <f t="shared" si="458"/>
        <v>0</v>
      </c>
    </row>
    <row r="1587" spans="1:11" hidden="1" x14ac:dyDescent="0.3">
      <c r="A1587" s="963" t="s">
        <v>4935</v>
      </c>
      <c r="B1587" s="1054"/>
      <c r="C1587" s="1054" t="s">
        <v>3806</v>
      </c>
      <c r="D1587" s="946">
        <f>VLOOKUP(A1587,'NRHM-RCH Flexible Pool, NDCPs'!A80:Q1793,16,0)</f>
        <v>0</v>
      </c>
      <c r="E1587" s="946">
        <f>VLOOKUP(A1587,'NRHM-RCH Flexible Pool, NDCPs'!A80:Q1793,17,0)</f>
        <v>0</v>
      </c>
      <c r="F1587" s="948"/>
      <c r="G1587" s="948"/>
      <c r="H1587" s="948"/>
      <c r="I1587" s="948"/>
      <c r="J1587" s="1152">
        <f>+D1587+F1587+H1587</f>
        <v>0</v>
      </c>
      <c r="K1587" s="1152">
        <f>+E1587+G1587+I1587</f>
        <v>0</v>
      </c>
    </row>
    <row r="1588" spans="1:11" hidden="1" x14ac:dyDescent="0.3">
      <c r="A1588" s="963" t="s">
        <v>4936</v>
      </c>
      <c r="B1588" s="1054"/>
      <c r="C1588" s="1054" t="s">
        <v>3803</v>
      </c>
      <c r="D1588" s="946">
        <f>VLOOKUP(A1588,'NRHM-RCH Flexible Pool, NDCPs'!A81:Q1794,16,0)</f>
        <v>0</v>
      </c>
      <c r="E1588" s="946">
        <f>VLOOKUP(A1588,'NRHM-RCH Flexible Pool, NDCPs'!A81:Q1794,17,0)</f>
        <v>0</v>
      </c>
      <c r="F1588" s="948"/>
      <c r="G1588" s="948"/>
      <c r="H1588" s="948"/>
      <c r="I1588" s="948"/>
      <c r="J1588" s="1152">
        <f>+D1588+F1588+H1588</f>
        <v>0</v>
      </c>
      <c r="K1588" s="1152">
        <f>+E1588+G1588+I1588</f>
        <v>0</v>
      </c>
    </row>
    <row r="1589" spans="1:11" hidden="1" x14ac:dyDescent="0.3">
      <c r="A1589" s="1061" t="s">
        <v>4069</v>
      </c>
      <c r="B1589" s="1054"/>
      <c r="C1589" s="1060" t="s">
        <v>2337</v>
      </c>
      <c r="D1589" s="946">
        <f t="shared" ref="D1589:K1589" si="459">SUM(D1590:D1601)</f>
        <v>0</v>
      </c>
      <c r="E1589" s="946">
        <f t="shared" si="459"/>
        <v>0</v>
      </c>
      <c r="F1589" s="946">
        <f t="shared" si="459"/>
        <v>0</v>
      </c>
      <c r="G1589" s="946">
        <f t="shared" si="459"/>
        <v>0</v>
      </c>
      <c r="H1589" s="946">
        <f t="shared" si="459"/>
        <v>0</v>
      </c>
      <c r="I1589" s="946">
        <f t="shared" si="459"/>
        <v>0</v>
      </c>
      <c r="J1589" s="1151">
        <f t="shared" si="459"/>
        <v>0</v>
      </c>
      <c r="K1589" s="1151">
        <f t="shared" si="459"/>
        <v>0</v>
      </c>
    </row>
    <row r="1590" spans="1:11" hidden="1" x14ac:dyDescent="0.3">
      <c r="A1590" s="1053" t="s">
        <v>4161</v>
      </c>
      <c r="B1590" s="1054"/>
      <c r="C1590" s="1054" t="s">
        <v>4266</v>
      </c>
      <c r="D1590" s="946">
        <f>VLOOKUP(A1590,'NRHM-RCH Flexible Pool, NDCPs'!A83:Q1796,16,0)</f>
        <v>0</v>
      </c>
      <c r="E1590" s="946">
        <f>VLOOKUP(A1590,'NRHM-RCH Flexible Pool, NDCPs'!A83:Q1796,17,0)</f>
        <v>0</v>
      </c>
      <c r="F1590" s="948"/>
      <c r="G1590" s="948"/>
      <c r="H1590" s="948"/>
      <c r="I1590" s="948"/>
      <c r="J1590" s="1152">
        <f t="shared" ref="J1590:J1601" si="460">+D1590+F1590+H1590</f>
        <v>0</v>
      </c>
      <c r="K1590" s="1152">
        <f t="shared" ref="K1590:K1601" si="461">+E1590+G1590+I1590</f>
        <v>0</v>
      </c>
    </row>
    <row r="1591" spans="1:11" hidden="1" x14ac:dyDescent="0.3">
      <c r="A1591" s="1053" t="s">
        <v>4162</v>
      </c>
      <c r="B1591" s="1054"/>
      <c r="C1591" s="1054" t="s">
        <v>4267</v>
      </c>
      <c r="D1591" s="946">
        <f>VLOOKUP(A1591,'NRHM-RCH Flexible Pool, NDCPs'!A84:Q1797,16,0)</f>
        <v>0</v>
      </c>
      <c r="E1591" s="946">
        <f>VLOOKUP(A1591,'NRHM-RCH Flexible Pool, NDCPs'!A84:Q1797,17,0)</f>
        <v>0</v>
      </c>
      <c r="F1591" s="1062"/>
      <c r="G1591" s="1062"/>
      <c r="H1591" s="1062"/>
      <c r="I1591" s="1062"/>
      <c r="J1591" s="1152">
        <f t="shared" si="460"/>
        <v>0</v>
      </c>
      <c r="K1591" s="1152">
        <f t="shared" si="461"/>
        <v>0</v>
      </c>
    </row>
    <row r="1592" spans="1:11" hidden="1" x14ac:dyDescent="0.3">
      <c r="A1592" s="1053" t="s">
        <v>4163</v>
      </c>
      <c r="B1592" s="1054"/>
      <c r="C1592" s="1063" t="s">
        <v>4268</v>
      </c>
      <c r="D1592" s="946">
        <f>VLOOKUP(A1592,'NRHM-RCH Flexible Pool, NDCPs'!A85:Q1798,16,0)</f>
        <v>0</v>
      </c>
      <c r="E1592" s="946">
        <f>VLOOKUP(A1592,'NRHM-RCH Flexible Pool, NDCPs'!A85:Q1798,17,0)</f>
        <v>0</v>
      </c>
      <c r="F1592" s="948"/>
      <c r="G1592" s="948"/>
      <c r="H1592" s="1064"/>
      <c r="I1592" s="1064"/>
      <c r="J1592" s="1152">
        <f t="shared" si="460"/>
        <v>0</v>
      </c>
      <c r="K1592" s="1152">
        <f t="shared" si="461"/>
        <v>0</v>
      </c>
    </row>
    <row r="1593" spans="1:11" hidden="1" x14ac:dyDescent="0.3">
      <c r="A1593" s="1053" t="s">
        <v>4164</v>
      </c>
      <c r="B1593" s="1059"/>
      <c r="C1593" s="1054" t="s">
        <v>4269</v>
      </c>
      <c r="D1593" s="946">
        <f>VLOOKUP(A1593,'NRHM-RCH Flexible Pool, NDCPs'!A86:Q1799,16,0)</f>
        <v>0</v>
      </c>
      <c r="E1593" s="946">
        <f>VLOOKUP(A1593,'NRHM-RCH Flexible Pool, NDCPs'!A86:Q1799,17,0)</f>
        <v>0</v>
      </c>
      <c r="F1593" s="1062"/>
      <c r="G1593" s="1062"/>
      <c r="H1593" s="1062"/>
      <c r="I1593" s="1062"/>
      <c r="J1593" s="1152">
        <f t="shared" si="460"/>
        <v>0</v>
      </c>
      <c r="K1593" s="1152">
        <f t="shared" si="461"/>
        <v>0</v>
      </c>
    </row>
    <row r="1594" spans="1:11" hidden="1" x14ac:dyDescent="0.3">
      <c r="A1594" s="1053" t="s">
        <v>4165</v>
      </c>
      <c r="B1594" s="1054"/>
      <c r="C1594" s="1054" t="s">
        <v>4270</v>
      </c>
      <c r="D1594" s="946">
        <f>VLOOKUP(A1594,'NRHM-RCH Flexible Pool, NDCPs'!A87:Q1800,16,0)</f>
        <v>0</v>
      </c>
      <c r="E1594" s="946">
        <f>VLOOKUP(A1594,'NRHM-RCH Flexible Pool, NDCPs'!A87:Q1800,17,0)</f>
        <v>0</v>
      </c>
      <c r="F1594" s="948"/>
      <c r="G1594" s="948"/>
      <c r="H1594" s="1064"/>
      <c r="I1594" s="1064"/>
      <c r="J1594" s="1152">
        <f t="shared" si="460"/>
        <v>0</v>
      </c>
      <c r="K1594" s="1152">
        <f t="shared" si="461"/>
        <v>0</v>
      </c>
    </row>
    <row r="1595" spans="1:11" hidden="1" x14ac:dyDescent="0.3">
      <c r="A1595" s="1053" t="s">
        <v>4166</v>
      </c>
      <c r="B1595" s="1054"/>
      <c r="C1595" s="1063" t="s">
        <v>4271</v>
      </c>
      <c r="D1595" s="946">
        <f>VLOOKUP(A1595,'NRHM-RCH Flexible Pool, NDCPs'!A88:Q1801,16,0)</f>
        <v>0</v>
      </c>
      <c r="E1595" s="946">
        <f>VLOOKUP(A1595,'NRHM-RCH Flexible Pool, NDCPs'!A88:Q1801,17,0)</f>
        <v>0</v>
      </c>
      <c r="F1595" s="948"/>
      <c r="G1595" s="948"/>
      <c r="H1595" s="1064"/>
      <c r="I1595" s="1064"/>
      <c r="J1595" s="1152">
        <f t="shared" si="460"/>
        <v>0</v>
      </c>
      <c r="K1595" s="1152">
        <f t="shared" si="461"/>
        <v>0</v>
      </c>
    </row>
    <row r="1596" spans="1:11" hidden="1" x14ac:dyDescent="0.3">
      <c r="A1596" s="1053" t="s">
        <v>4167</v>
      </c>
      <c r="B1596" s="1060"/>
      <c r="C1596" s="1054" t="s">
        <v>4272</v>
      </c>
      <c r="D1596" s="946">
        <f>VLOOKUP(A1596,'NRHM-RCH Flexible Pool, NDCPs'!A89:Q1802,16,0)</f>
        <v>0</v>
      </c>
      <c r="E1596" s="946">
        <f>VLOOKUP(A1596,'NRHM-RCH Flexible Pool, NDCPs'!A89:Q1802,17,0)</f>
        <v>0</v>
      </c>
      <c r="F1596" s="1049"/>
      <c r="G1596" s="1049"/>
      <c r="H1596" s="1049"/>
      <c r="I1596" s="1049"/>
      <c r="J1596" s="1152">
        <f t="shared" si="460"/>
        <v>0</v>
      </c>
      <c r="K1596" s="1152">
        <f t="shared" si="461"/>
        <v>0</v>
      </c>
    </row>
    <row r="1597" spans="1:11" hidden="1" x14ac:dyDescent="0.3">
      <c r="A1597" s="1053" t="s">
        <v>4168</v>
      </c>
      <c r="B1597" s="1054"/>
      <c r="C1597" s="1054" t="s">
        <v>4273</v>
      </c>
      <c r="D1597" s="946">
        <f>VLOOKUP(A1597,'NRHM-RCH Flexible Pool, NDCPs'!A90:Q1803,16,0)</f>
        <v>0</v>
      </c>
      <c r="E1597" s="946">
        <f>VLOOKUP(A1597,'NRHM-RCH Flexible Pool, NDCPs'!A90:Q1803,17,0)</f>
        <v>0</v>
      </c>
      <c r="F1597" s="948"/>
      <c r="G1597" s="948"/>
      <c r="H1597" s="948"/>
      <c r="I1597" s="948"/>
      <c r="J1597" s="1152">
        <f t="shared" si="460"/>
        <v>0</v>
      </c>
      <c r="K1597" s="1152">
        <f t="shared" si="461"/>
        <v>0</v>
      </c>
    </row>
    <row r="1598" spans="1:11" hidden="1" x14ac:dyDescent="0.3">
      <c r="A1598" s="1053" t="s">
        <v>4169</v>
      </c>
      <c r="B1598" s="1054"/>
      <c r="C1598" s="1063" t="s">
        <v>1438</v>
      </c>
      <c r="D1598" s="946">
        <f>VLOOKUP(A1598,'NRHM-RCH Flexible Pool, NDCPs'!A91:Q1804,16,0)</f>
        <v>0</v>
      </c>
      <c r="E1598" s="946">
        <f>VLOOKUP(A1598,'NRHM-RCH Flexible Pool, NDCPs'!A91:Q1804,17,0)</f>
        <v>0</v>
      </c>
      <c r="F1598" s="948"/>
      <c r="G1598" s="948"/>
      <c r="H1598" s="948"/>
      <c r="I1598" s="948"/>
      <c r="J1598" s="1152">
        <f t="shared" si="460"/>
        <v>0</v>
      </c>
      <c r="K1598" s="1152">
        <f t="shared" si="461"/>
        <v>0</v>
      </c>
    </row>
    <row r="1599" spans="1:11" hidden="1" x14ac:dyDescent="0.3">
      <c r="A1599" s="1053" t="s">
        <v>4170</v>
      </c>
      <c r="B1599" s="1054"/>
      <c r="C1599" s="1054" t="s">
        <v>4274</v>
      </c>
      <c r="D1599" s="946">
        <f>VLOOKUP(A1599,'NRHM-RCH Flexible Pool, NDCPs'!A92:Q1805,16,0)</f>
        <v>0</v>
      </c>
      <c r="E1599" s="946">
        <f>VLOOKUP(A1599,'NRHM-RCH Flexible Pool, NDCPs'!A92:Q1805,17,0)</f>
        <v>0</v>
      </c>
      <c r="F1599" s="948"/>
      <c r="G1599" s="948"/>
      <c r="H1599" s="948"/>
      <c r="I1599" s="948"/>
      <c r="J1599" s="1152">
        <f t="shared" si="460"/>
        <v>0</v>
      </c>
      <c r="K1599" s="1152">
        <f t="shared" si="461"/>
        <v>0</v>
      </c>
    </row>
    <row r="1600" spans="1:11" hidden="1" x14ac:dyDescent="0.3">
      <c r="A1600" s="1053" t="s">
        <v>4171</v>
      </c>
      <c r="B1600" s="1054"/>
      <c r="C1600" s="1054" t="s">
        <v>4275</v>
      </c>
      <c r="D1600" s="946">
        <f>VLOOKUP(A1600,'NRHM-RCH Flexible Pool, NDCPs'!A93:Q1806,16,0)</f>
        <v>0</v>
      </c>
      <c r="E1600" s="946">
        <f>VLOOKUP(A1600,'NRHM-RCH Flexible Pool, NDCPs'!A93:Q1806,17,0)</f>
        <v>0</v>
      </c>
      <c r="F1600" s="1049"/>
      <c r="G1600" s="1049"/>
      <c r="H1600" s="1049"/>
      <c r="I1600" s="1049"/>
      <c r="J1600" s="1152">
        <f t="shared" si="460"/>
        <v>0</v>
      </c>
      <c r="K1600" s="1152">
        <f t="shared" si="461"/>
        <v>0</v>
      </c>
    </row>
    <row r="1601" spans="1:11" hidden="1" x14ac:dyDescent="0.3">
      <c r="A1601" s="1053" t="s">
        <v>4172</v>
      </c>
      <c r="B1601" s="1054"/>
      <c r="C1601" s="1054" t="s">
        <v>1147</v>
      </c>
      <c r="D1601" s="946">
        <f>VLOOKUP(A1601,'NRHM-RCH Flexible Pool, NDCPs'!A94:Q1807,16,0)</f>
        <v>0</v>
      </c>
      <c r="E1601" s="946">
        <f>VLOOKUP(A1601,'NRHM-RCH Flexible Pool, NDCPs'!A94:Q1807,17,0)</f>
        <v>0</v>
      </c>
      <c r="F1601" s="948"/>
      <c r="G1601" s="948"/>
      <c r="H1601" s="948"/>
      <c r="I1601" s="948"/>
      <c r="J1601" s="1152">
        <f t="shared" si="460"/>
        <v>0</v>
      </c>
      <c r="K1601" s="1152">
        <f t="shared" si="461"/>
        <v>0</v>
      </c>
    </row>
    <row r="1602" spans="1:11" hidden="1" x14ac:dyDescent="0.3">
      <c r="A1602" s="1061" t="s">
        <v>4173</v>
      </c>
      <c r="B1602" s="1054"/>
      <c r="C1602" s="1060" t="s">
        <v>2338</v>
      </c>
      <c r="D1602" s="946">
        <f t="shared" ref="D1602:K1602" si="462">SUM(D1603:D1613)</f>
        <v>0</v>
      </c>
      <c r="E1602" s="946">
        <f t="shared" si="462"/>
        <v>0</v>
      </c>
      <c r="F1602" s="946">
        <f t="shared" si="462"/>
        <v>0</v>
      </c>
      <c r="G1602" s="946">
        <f t="shared" si="462"/>
        <v>0</v>
      </c>
      <c r="H1602" s="946">
        <f t="shared" si="462"/>
        <v>0</v>
      </c>
      <c r="I1602" s="946">
        <f t="shared" si="462"/>
        <v>0</v>
      </c>
      <c r="J1602" s="1151">
        <f t="shared" si="462"/>
        <v>0</v>
      </c>
      <c r="K1602" s="1151">
        <f t="shared" si="462"/>
        <v>0</v>
      </c>
    </row>
    <row r="1603" spans="1:11" hidden="1" x14ac:dyDescent="0.3">
      <c r="A1603" s="1053" t="s">
        <v>4174</v>
      </c>
      <c r="B1603" s="1054"/>
      <c r="C1603" s="1054" t="s">
        <v>4266</v>
      </c>
      <c r="D1603" s="946">
        <f>VLOOKUP(A1603,'NRHM-RCH Flexible Pool, NDCPs'!A96:Q1809,16,0)</f>
        <v>0</v>
      </c>
      <c r="E1603" s="946">
        <f>VLOOKUP(A1603,'NRHM-RCH Flexible Pool, NDCPs'!A96:Q1809,17,0)</f>
        <v>0</v>
      </c>
      <c r="F1603" s="948"/>
      <c r="G1603" s="948"/>
      <c r="H1603" s="948"/>
      <c r="I1603" s="948"/>
      <c r="J1603" s="1152">
        <f t="shared" ref="J1603:J1613" si="463">+D1603+F1603+H1603</f>
        <v>0</v>
      </c>
      <c r="K1603" s="1152">
        <f t="shared" ref="K1603:K1613" si="464">+E1603+G1603+I1603</f>
        <v>0</v>
      </c>
    </row>
    <row r="1604" spans="1:11" hidden="1" x14ac:dyDescent="0.3">
      <c r="A1604" s="1053" t="s">
        <v>4175</v>
      </c>
      <c r="B1604" s="1054"/>
      <c r="C1604" s="1054" t="s">
        <v>4267</v>
      </c>
      <c r="D1604" s="946">
        <f>VLOOKUP(A1604,'NRHM-RCH Flexible Pool, NDCPs'!A97:Q1810,16,0)</f>
        <v>0</v>
      </c>
      <c r="E1604" s="946">
        <f>VLOOKUP(A1604,'NRHM-RCH Flexible Pool, NDCPs'!A97:Q1810,17,0)</f>
        <v>0</v>
      </c>
      <c r="F1604" s="948"/>
      <c r="G1604" s="948"/>
      <c r="H1604" s="948"/>
      <c r="I1604" s="948"/>
      <c r="J1604" s="1152">
        <f t="shared" si="463"/>
        <v>0</v>
      </c>
      <c r="K1604" s="1152">
        <f t="shared" si="464"/>
        <v>0</v>
      </c>
    </row>
    <row r="1605" spans="1:11" hidden="1" x14ac:dyDescent="0.3">
      <c r="A1605" s="1053" t="s">
        <v>4176</v>
      </c>
      <c r="B1605" s="1054"/>
      <c r="C1605" s="1054" t="s">
        <v>4269</v>
      </c>
      <c r="D1605" s="946">
        <f>VLOOKUP(A1605,'NRHM-RCH Flexible Pool, NDCPs'!A98:Q1811,16,0)</f>
        <v>0</v>
      </c>
      <c r="E1605" s="946">
        <f>VLOOKUP(A1605,'NRHM-RCH Flexible Pool, NDCPs'!A98:Q1811,17,0)</f>
        <v>0</v>
      </c>
      <c r="F1605" s="948"/>
      <c r="G1605" s="948"/>
      <c r="H1605" s="948"/>
      <c r="I1605" s="948"/>
      <c r="J1605" s="1152">
        <f t="shared" si="463"/>
        <v>0</v>
      </c>
      <c r="K1605" s="1152">
        <f t="shared" si="464"/>
        <v>0</v>
      </c>
    </row>
    <row r="1606" spans="1:11" hidden="1" x14ac:dyDescent="0.3">
      <c r="A1606" s="1053" t="s">
        <v>4177</v>
      </c>
      <c r="B1606" s="1054"/>
      <c r="C1606" s="1054" t="s">
        <v>4270</v>
      </c>
      <c r="D1606" s="946">
        <f>VLOOKUP(A1606,'NRHM-RCH Flexible Pool, NDCPs'!A99:Q1812,16,0)</f>
        <v>0</v>
      </c>
      <c r="E1606" s="946">
        <f>VLOOKUP(A1606,'NRHM-RCH Flexible Pool, NDCPs'!A99:Q1812,17,0)</f>
        <v>0</v>
      </c>
      <c r="F1606" s="1049"/>
      <c r="G1606" s="1049"/>
      <c r="H1606" s="1049"/>
      <c r="I1606" s="1049"/>
      <c r="J1606" s="1152">
        <f t="shared" si="463"/>
        <v>0</v>
      </c>
      <c r="K1606" s="1152">
        <f t="shared" si="464"/>
        <v>0</v>
      </c>
    </row>
    <row r="1607" spans="1:11" hidden="1" x14ac:dyDescent="0.3">
      <c r="A1607" s="1053" t="s">
        <v>4178</v>
      </c>
      <c r="B1607" s="1054"/>
      <c r="C1607" s="1063" t="s">
        <v>4271</v>
      </c>
      <c r="D1607" s="946">
        <f>VLOOKUP(A1607,'NRHM-RCH Flexible Pool, NDCPs'!A100:Q1813,16,0)</f>
        <v>0</v>
      </c>
      <c r="E1607" s="946">
        <f>VLOOKUP(A1607,'NRHM-RCH Flexible Pool, NDCPs'!A100:Q1813,17,0)</f>
        <v>0</v>
      </c>
      <c r="F1607" s="1003"/>
      <c r="G1607" s="1003"/>
      <c r="H1607" s="1003"/>
      <c r="I1607" s="1003"/>
      <c r="J1607" s="1152">
        <f t="shared" si="463"/>
        <v>0</v>
      </c>
      <c r="K1607" s="1152">
        <f t="shared" si="464"/>
        <v>0</v>
      </c>
    </row>
    <row r="1608" spans="1:11" hidden="1" x14ac:dyDescent="0.3">
      <c r="A1608" s="1053" t="s">
        <v>4179</v>
      </c>
      <c r="B1608" s="1060"/>
      <c r="C1608" s="1054" t="s">
        <v>4272</v>
      </c>
      <c r="D1608" s="946">
        <f>VLOOKUP(A1608,'NRHM-RCH Flexible Pool, NDCPs'!A101:Q1814,16,0)</f>
        <v>0</v>
      </c>
      <c r="E1608" s="946">
        <f>VLOOKUP(A1608,'NRHM-RCH Flexible Pool, NDCPs'!A101:Q1814,17,0)</f>
        <v>0</v>
      </c>
      <c r="F1608" s="946"/>
      <c r="G1608" s="946"/>
      <c r="H1608" s="946"/>
      <c r="I1608" s="946"/>
      <c r="J1608" s="1152">
        <f t="shared" si="463"/>
        <v>0</v>
      </c>
      <c r="K1608" s="1152">
        <f t="shared" si="464"/>
        <v>0</v>
      </c>
    </row>
    <row r="1609" spans="1:11" hidden="1" x14ac:dyDescent="0.3">
      <c r="A1609" s="1053" t="s">
        <v>4180</v>
      </c>
      <c r="B1609" s="1054"/>
      <c r="C1609" s="1054" t="s">
        <v>4273</v>
      </c>
      <c r="D1609" s="946">
        <f>VLOOKUP(A1609,'NRHM-RCH Flexible Pool, NDCPs'!A102:Q1815,16,0)</f>
        <v>0</v>
      </c>
      <c r="E1609" s="946">
        <f>VLOOKUP(A1609,'NRHM-RCH Flexible Pool, NDCPs'!A102:Q1815,17,0)</f>
        <v>0</v>
      </c>
      <c r="F1609" s="948"/>
      <c r="G1609" s="948"/>
      <c r="H1609" s="948"/>
      <c r="I1609" s="948"/>
      <c r="J1609" s="1152">
        <f t="shared" si="463"/>
        <v>0</v>
      </c>
      <c r="K1609" s="1152">
        <f t="shared" si="464"/>
        <v>0</v>
      </c>
    </row>
    <row r="1610" spans="1:11" hidden="1" x14ac:dyDescent="0.3">
      <c r="A1610" s="1053" t="s">
        <v>4181</v>
      </c>
      <c r="B1610" s="1054"/>
      <c r="C1610" s="1063" t="s">
        <v>1438</v>
      </c>
      <c r="D1610" s="946">
        <f>VLOOKUP(A1610,'NRHM-RCH Flexible Pool, NDCPs'!A103:Q1816,16,0)</f>
        <v>0</v>
      </c>
      <c r="E1610" s="946">
        <f>VLOOKUP(A1610,'NRHM-RCH Flexible Pool, NDCPs'!A103:Q1816,17,0)</f>
        <v>0</v>
      </c>
      <c r="F1610" s="1065"/>
      <c r="G1610" s="1065"/>
      <c r="H1610" s="948"/>
      <c r="I1610" s="948"/>
      <c r="J1610" s="1152">
        <f t="shared" si="463"/>
        <v>0</v>
      </c>
      <c r="K1610" s="1152">
        <f t="shared" si="464"/>
        <v>0</v>
      </c>
    </row>
    <row r="1611" spans="1:11" hidden="1" x14ac:dyDescent="0.3">
      <c r="A1611" s="1053" t="s">
        <v>4182</v>
      </c>
      <c r="B1611" s="1056"/>
      <c r="C1611" s="1054" t="s">
        <v>4274</v>
      </c>
      <c r="D1611" s="946">
        <f>VLOOKUP(A1611,'NRHM-RCH Flexible Pool, NDCPs'!A104:Q1817,16,0)</f>
        <v>0</v>
      </c>
      <c r="E1611" s="946">
        <f>VLOOKUP(A1611,'NRHM-RCH Flexible Pool, NDCPs'!A104:Q1817,17,0)</f>
        <v>0</v>
      </c>
      <c r="F1611" s="948"/>
      <c r="G1611" s="948"/>
      <c r="H1611" s="948"/>
      <c r="I1611" s="948"/>
      <c r="J1611" s="1152">
        <f t="shared" si="463"/>
        <v>0</v>
      </c>
      <c r="K1611" s="1152">
        <f t="shared" si="464"/>
        <v>0</v>
      </c>
    </row>
    <row r="1612" spans="1:11" hidden="1" x14ac:dyDescent="0.3">
      <c r="A1612" s="1053" t="s">
        <v>4183</v>
      </c>
      <c r="B1612" s="1054"/>
      <c r="C1612" s="1054" t="s">
        <v>4275</v>
      </c>
      <c r="D1612" s="946">
        <f>VLOOKUP(A1612,'NRHM-RCH Flexible Pool, NDCPs'!A105:Q1818,16,0)</f>
        <v>0</v>
      </c>
      <c r="E1612" s="946">
        <f>VLOOKUP(A1612,'NRHM-RCH Flexible Pool, NDCPs'!A105:Q1818,17,0)</f>
        <v>0</v>
      </c>
      <c r="F1612" s="948"/>
      <c r="G1612" s="948"/>
      <c r="H1612" s="948"/>
      <c r="I1612" s="948"/>
      <c r="J1612" s="1152">
        <f t="shared" si="463"/>
        <v>0</v>
      </c>
      <c r="K1612" s="1152">
        <f t="shared" si="464"/>
        <v>0</v>
      </c>
    </row>
    <row r="1613" spans="1:11" hidden="1" x14ac:dyDescent="0.3">
      <c r="A1613" s="1053" t="s">
        <v>4184</v>
      </c>
      <c r="B1613" s="1054"/>
      <c r="C1613" s="1054" t="s">
        <v>1147</v>
      </c>
      <c r="D1613" s="946">
        <f>VLOOKUP(A1613,'NRHM-RCH Flexible Pool, NDCPs'!A106:Q1819,16,0)</f>
        <v>0</v>
      </c>
      <c r="E1613" s="946">
        <f>VLOOKUP(A1613,'NRHM-RCH Flexible Pool, NDCPs'!A106:Q1819,17,0)</f>
        <v>0</v>
      </c>
      <c r="F1613" s="948"/>
      <c r="G1613" s="948"/>
      <c r="H1613" s="948"/>
      <c r="I1613" s="948"/>
      <c r="J1613" s="1152">
        <f t="shared" si="463"/>
        <v>0</v>
      </c>
      <c r="K1613" s="1152">
        <f t="shared" si="464"/>
        <v>0</v>
      </c>
    </row>
    <row r="1614" spans="1:11" hidden="1" x14ac:dyDescent="0.3">
      <c r="A1614" s="1061" t="s">
        <v>4070</v>
      </c>
      <c r="B1614" s="1054"/>
      <c r="C1614" s="1060" t="s">
        <v>2339</v>
      </c>
      <c r="D1614" s="946">
        <f t="shared" ref="D1614:K1614" si="465">SUM(D1615:D1625)</f>
        <v>0</v>
      </c>
      <c r="E1614" s="946">
        <f t="shared" si="465"/>
        <v>0</v>
      </c>
      <c r="F1614" s="946">
        <f t="shared" si="465"/>
        <v>0</v>
      </c>
      <c r="G1614" s="946">
        <f t="shared" si="465"/>
        <v>0</v>
      </c>
      <c r="H1614" s="946">
        <f t="shared" si="465"/>
        <v>0</v>
      </c>
      <c r="I1614" s="946">
        <f t="shared" si="465"/>
        <v>0</v>
      </c>
      <c r="J1614" s="1151">
        <f t="shared" si="465"/>
        <v>0</v>
      </c>
      <c r="K1614" s="1151">
        <f t="shared" si="465"/>
        <v>0</v>
      </c>
    </row>
    <row r="1615" spans="1:11" hidden="1" x14ac:dyDescent="0.3">
      <c r="A1615" s="1053" t="s">
        <v>4185</v>
      </c>
      <c r="B1615" s="1054"/>
      <c r="C1615" s="1054" t="s">
        <v>4266</v>
      </c>
      <c r="D1615" s="946">
        <f>VLOOKUP(A1615,'NRHM-RCH Flexible Pool, NDCPs'!A108:Q1821,16,0)</f>
        <v>0</v>
      </c>
      <c r="E1615" s="946">
        <f>VLOOKUP(A1615,'NRHM-RCH Flexible Pool, NDCPs'!A108:Q1821,17,0)</f>
        <v>0</v>
      </c>
      <c r="F1615" s="948"/>
      <c r="G1615" s="948"/>
      <c r="H1615" s="948"/>
      <c r="I1615" s="948"/>
      <c r="J1615" s="1152">
        <f t="shared" ref="J1615:J1625" si="466">+D1615+F1615+H1615</f>
        <v>0</v>
      </c>
      <c r="K1615" s="1152">
        <f t="shared" ref="K1615:K1625" si="467">+E1615+G1615+I1615</f>
        <v>0</v>
      </c>
    </row>
    <row r="1616" spans="1:11" hidden="1" x14ac:dyDescent="0.3">
      <c r="A1616" s="1053" t="s">
        <v>4186</v>
      </c>
      <c r="B1616" s="1054"/>
      <c r="C1616" s="1054" t="s">
        <v>4267</v>
      </c>
      <c r="D1616" s="946">
        <f>VLOOKUP(A1616,'NRHM-RCH Flexible Pool, NDCPs'!A109:Q1822,16,0)</f>
        <v>0</v>
      </c>
      <c r="E1616" s="946">
        <f>VLOOKUP(A1616,'NRHM-RCH Flexible Pool, NDCPs'!A109:Q1822,17,0)</f>
        <v>0</v>
      </c>
      <c r="F1616" s="948"/>
      <c r="G1616" s="948"/>
      <c r="H1616" s="948"/>
      <c r="I1616" s="948"/>
      <c r="J1616" s="1152">
        <f t="shared" si="466"/>
        <v>0</v>
      </c>
      <c r="K1616" s="1152">
        <f t="shared" si="467"/>
        <v>0</v>
      </c>
    </row>
    <row r="1617" spans="1:11" hidden="1" x14ac:dyDescent="0.3">
      <c r="A1617" s="1053" t="s">
        <v>4187</v>
      </c>
      <c r="B1617" s="1054"/>
      <c r="C1617" s="1054" t="s">
        <v>4269</v>
      </c>
      <c r="D1617" s="946">
        <f>VLOOKUP(A1617,'NRHM-RCH Flexible Pool, NDCPs'!A110:Q1823,16,0)</f>
        <v>0</v>
      </c>
      <c r="E1617" s="946">
        <f>VLOOKUP(A1617,'NRHM-RCH Flexible Pool, NDCPs'!A110:Q1823,17,0)</f>
        <v>0</v>
      </c>
      <c r="F1617" s="948"/>
      <c r="G1617" s="948"/>
      <c r="H1617" s="948"/>
      <c r="I1617" s="948"/>
      <c r="J1617" s="1152">
        <f t="shared" si="466"/>
        <v>0</v>
      </c>
      <c r="K1617" s="1152">
        <f t="shared" si="467"/>
        <v>0</v>
      </c>
    </row>
    <row r="1618" spans="1:11" hidden="1" x14ac:dyDescent="0.3">
      <c r="A1618" s="1053" t="s">
        <v>4188</v>
      </c>
      <c r="B1618" s="1054"/>
      <c r="C1618" s="1054" t="s">
        <v>4270</v>
      </c>
      <c r="D1618" s="946">
        <f>VLOOKUP(A1618,'NRHM-RCH Flexible Pool, NDCPs'!A111:Q1824,16,0)</f>
        <v>0</v>
      </c>
      <c r="E1618" s="946">
        <f>VLOOKUP(A1618,'NRHM-RCH Flexible Pool, NDCPs'!A111:Q1824,17,0)</f>
        <v>0</v>
      </c>
      <c r="F1618" s="948"/>
      <c r="G1618" s="948"/>
      <c r="H1618" s="948"/>
      <c r="I1618" s="948"/>
      <c r="J1618" s="1152">
        <f t="shared" si="466"/>
        <v>0</v>
      </c>
      <c r="K1618" s="1152">
        <f t="shared" si="467"/>
        <v>0</v>
      </c>
    </row>
    <row r="1619" spans="1:11" hidden="1" x14ac:dyDescent="0.3">
      <c r="A1619" s="1053" t="s">
        <v>4189</v>
      </c>
      <c r="B1619" s="1054"/>
      <c r="C1619" s="1063" t="s">
        <v>4271</v>
      </c>
      <c r="D1619" s="946">
        <f>VLOOKUP(A1619,'NRHM-RCH Flexible Pool, NDCPs'!A112:Q1825,16,0)</f>
        <v>0</v>
      </c>
      <c r="E1619" s="946">
        <f>VLOOKUP(A1619,'NRHM-RCH Flexible Pool, NDCPs'!A112:Q1825,17,0)</f>
        <v>0</v>
      </c>
      <c r="F1619" s="948"/>
      <c r="G1619" s="948"/>
      <c r="H1619" s="948"/>
      <c r="I1619" s="948"/>
      <c r="J1619" s="1152">
        <f t="shared" si="466"/>
        <v>0</v>
      </c>
      <c r="K1619" s="1152">
        <f t="shared" si="467"/>
        <v>0</v>
      </c>
    </row>
    <row r="1620" spans="1:11" hidden="1" x14ac:dyDescent="0.3">
      <c r="A1620" s="1053" t="s">
        <v>4190</v>
      </c>
      <c r="B1620" s="1060"/>
      <c r="C1620" s="1054" t="s">
        <v>4272</v>
      </c>
      <c r="D1620" s="946">
        <f>VLOOKUP(A1620,'NRHM-RCH Flexible Pool, NDCPs'!A113:Q1826,16,0)</f>
        <v>0</v>
      </c>
      <c r="E1620" s="946">
        <f>VLOOKUP(A1620,'NRHM-RCH Flexible Pool, NDCPs'!A113:Q1826,17,0)</f>
        <v>0</v>
      </c>
      <c r="F1620" s="948"/>
      <c r="G1620" s="948"/>
      <c r="H1620" s="948"/>
      <c r="I1620" s="948"/>
      <c r="J1620" s="1152">
        <f t="shared" si="466"/>
        <v>0</v>
      </c>
      <c r="K1620" s="1152">
        <f t="shared" si="467"/>
        <v>0</v>
      </c>
    </row>
    <row r="1621" spans="1:11" hidden="1" x14ac:dyDescent="0.3">
      <c r="A1621" s="1053" t="s">
        <v>4191</v>
      </c>
      <c r="B1621" s="1060"/>
      <c r="C1621" s="1054" t="s">
        <v>4273</v>
      </c>
      <c r="D1621" s="946">
        <f>VLOOKUP(A1621,'NRHM-RCH Flexible Pool, NDCPs'!A114:Q1827,16,0)</f>
        <v>0</v>
      </c>
      <c r="E1621" s="946">
        <f>VLOOKUP(A1621,'NRHM-RCH Flexible Pool, NDCPs'!A114:Q1827,17,0)</f>
        <v>0</v>
      </c>
      <c r="F1621" s="948"/>
      <c r="G1621" s="948"/>
      <c r="H1621" s="948"/>
      <c r="I1621" s="948"/>
      <c r="J1621" s="1152">
        <f t="shared" si="466"/>
        <v>0</v>
      </c>
      <c r="K1621" s="1152">
        <f t="shared" si="467"/>
        <v>0</v>
      </c>
    </row>
    <row r="1622" spans="1:11" hidden="1" x14ac:dyDescent="0.3">
      <c r="A1622" s="1053" t="s">
        <v>4192</v>
      </c>
      <c r="B1622" s="980"/>
      <c r="C1622" s="1063" t="s">
        <v>1438</v>
      </c>
      <c r="D1622" s="946">
        <f>VLOOKUP(A1622,'NRHM-RCH Flexible Pool, NDCPs'!A115:Q1828,16,0)</f>
        <v>0</v>
      </c>
      <c r="E1622" s="946">
        <f>VLOOKUP(A1622,'NRHM-RCH Flexible Pool, NDCPs'!A115:Q1828,17,0)</f>
        <v>0</v>
      </c>
      <c r="F1622" s="948"/>
      <c r="G1622" s="948"/>
      <c r="H1622" s="948"/>
      <c r="I1622" s="948"/>
      <c r="J1622" s="1152">
        <f t="shared" si="466"/>
        <v>0</v>
      </c>
      <c r="K1622" s="1152">
        <f t="shared" si="467"/>
        <v>0</v>
      </c>
    </row>
    <row r="1623" spans="1:11" hidden="1" x14ac:dyDescent="0.3">
      <c r="A1623" s="1053" t="s">
        <v>4193</v>
      </c>
      <c r="B1623" s="982"/>
      <c r="C1623" s="1054" t="s">
        <v>4274</v>
      </c>
      <c r="D1623" s="946">
        <f>VLOOKUP(A1623,'NRHM-RCH Flexible Pool, NDCPs'!A116:Q1829,16,0)</f>
        <v>0</v>
      </c>
      <c r="E1623" s="946">
        <f>VLOOKUP(A1623,'NRHM-RCH Flexible Pool, NDCPs'!A116:Q1829,17,0)</f>
        <v>0</v>
      </c>
      <c r="F1623" s="1003"/>
      <c r="G1623" s="1003"/>
      <c r="H1623" s="1003"/>
      <c r="I1623" s="1003"/>
      <c r="J1623" s="1152">
        <f t="shared" si="466"/>
        <v>0</v>
      </c>
      <c r="K1623" s="1152">
        <f t="shared" si="467"/>
        <v>0</v>
      </c>
    </row>
    <row r="1624" spans="1:11" hidden="1" x14ac:dyDescent="0.3">
      <c r="A1624" s="1053" t="s">
        <v>4194</v>
      </c>
      <c r="B1624" s="999"/>
      <c r="C1624" s="1054" t="s">
        <v>4275</v>
      </c>
      <c r="D1624" s="946">
        <f>VLOOKUP(A1624,'NRHM-RCH Flexible Pool, NDCPs'!A117:Q1830,16,0)</f>
        <v>0</v>
      </c>
      <c r="E1624" s="946">
        <f>VLOOKUP(A1624,'NRHM-RCH Flexible Pool, NDCPs'!A117:Q1830,17,0)</f>
        <v>0</v>
      </c>
      <c r="F1624" s="1003"/>
      <c r="G1624" s="1003"/>
      <c r="H1624" s="1003"/>
      <c r="I1624" s="1003"/>
      <c r="J1624" s="1152">
        <f t="shared" si="466"/>
        <v>0</v>
      </c>
      <c r="K1624" s="1152">
        <f t="shared" si="467"/>
        <v>0</v>
      </c>
    </row>
    <row r="1625" spans="1:11" hidden="1" x14ac:dyDescent="0.3">
      <c r="A1625" s="1053" t="s">
        <v>4195</v>
      </c>
      <c r="B1625" s="999"/>
      <c r="C1625" s="1054" t="s">
        <v>1147</v>
      </c>
      <c r="D1625" s="946">
        <f>VLOOKUP(A1625,'NRHM-RCH Flexible Pool, NDCPs'!A118:Q1831,16,0)</f>
        <v>0</v>
      </c>
      <c r="E1625" s="946">
        <f>VLOOKUP(A1625,'NRHM-RCH Flexible Pool, NDCPs'!A118:Q1831,17,0)</f>
        <v>0</v>
      </c>
      <c r="F1625" s="1003"/>
      <c r="G1625" s="1003"/>
      <c r="H1625" s="1003"/>
      <c r="I1625" s="1003"/>
      <c r="J1625" s="1152">
        <f t="shared" si="466"/>
        <v>0</v>
      </c>
      <c r="K1625" s="1152">
        <f t="shared" si="467"/>
        <v>0</v>
      </c>
    </row>
    <row r="1626" spans="1:11" hidden="1" x14ac:dyDescent="0.3">
      <c r="A1626" s="1061" t="s">
        <v>4196</v>
      </c>
      <c r="B1626" s="962" t="s">
        <v>5038</v>
      </c>
      <c r="C1626" s="1060" t="s">
        <v>3807</v>
      </c>
      <c r="D1626" s="946">
        <f>D1627+D1639+D1651</f>
        <v>0</v>
      </c>
      <c r="E1626" s="946">
        <f>E1627+E1639+E1651</f>
        <v>0</v>
      </c>
      <c r="F1626" s="946">
        <f>F1627+F1639+F1651</f>
        <v>0</v>
      </c>
      <c r="G1626" s="946">
        <f>G1627+G1639+G1651</f>
        <v>0</v>
      </c>
      <c r="H1626" s="946">
        <f>VLOOKUP(B1626,NUHM!A105:P344,15,0)</f>
        <v>0</v>
      </c>
      <c r="I1626" s="946">
        <f>VLOOKUP(B1626,NUHM!A105:P344,16,0)</f>
        <v>0</v>
      </c>
      <c r="J1626" s="1151">
        <f>J1627+J1639+J1651</f>
        <v>0</v>
      </c>
      <c r="K1626" s="1151">
        <f>K1627+K1639+K1651</f>
        <v>0</v>
      </c>
    </row>
    <row r="1627" spans="1:11" hidden="1" x14ac:dyDescent="0.3">
      <c r="A1627" s="1061" t="s">
        <v>4071</v>
      </c>
      <c r="B1627" s="999"/>
      <c r="C1627" s="1060" t="s">
        <v>2340</v>
      </c>
      <c r="D1627" s="946">
        <f t="shared" ref="D1627:K1627" si="468">SUM(D1628:D1638)</f>
        <v>0</v>
      </c>
      <c r="E1627" s="946">
        <f t="shared" si="468"/>
        <v>0</v>
      </c>
      <c r="F1627" s="946">
        <f t="shared" si="468"/>
        <v>0</v>
      </c>
      <c r="G1627" s="946">
        <f t="shared" si="468"/>
        <v>0</v>
      </c>
      <c r="H1627" s="946">
        <f t="shared" si="468"/>
        <v>0</v>
      </c>
      <c r="I1627" s="946">
        <f t="shared" si="468"/>
        <v>0</v>
      </c>
      <c r="J1627" s="1151">
        <f t="shared" si="468"/>
        <v>0</v>
      </c>
      <c r="K1627" s="1151">
        <f t="shared" si="468"/>
        <v>0</v>
      </c>
    </row>
    <row r="1628" spans="1:11" hidden="1" x14ac:dyDescent="0.3">
      <c r="A1628" s="1053" t="s">
        <v>4197</v>
      </c>
      <c r="B1628" s="999"/>
      <c r="C1628" s="1054" t="s">
        <v>4266</v>
      </c>
      <c r="D1628" s="946">
        <f>VLOOKUP(A1628,'NRHM-RCH Flexible Pool, NDCPs'!A121:Q1834,16,0)</f>
        <v>0</v>
      </c>
      <c r="E1628" s="946">
        <f>VLOOKUP(A1628,'NRHM-RCH Flexible Pool, NDCPs'!A121:Q1834,17,0)</f>
        <v>0</v>
      </c>
      <c r="F1628" s="948"/>
      <c r="G1628" s="948"/>
      <c r="H1628" s="948"/>
      <c r="I1628" s="948"/>
      <c r="J1628" s="1152">
        <f t="shared" ref="J1628:J1638" si="469">+D1628+F1628+H1628</f>
        <v>0</v>
      </c>
      <c r="K1628" s="1152">
        <f t="shared" ref="K1628:K1638" si="470">+E1628+G1628+I1628</f>
        <v>0</v>
      </c>
    </row>
    <row r="1629" spans="1:11" hidden="1" x14ac:dyDescent="0.3">
      <c r="A1629" s="1053" t="s">
        <v>4198</v>
      </c>
      <c r="B1629" s="999"/>
      <c r="C1629" s="1054" t="s">
        <v>4267</v>
      </c>
      <c r="D1629" s="946">
        <f>VLOOKUP(A1629,'NRHM-RCH Flexible Pool, NDCPs'!A122:Q1835,16,0)</f>
        <v>0</v>
      </c>
      <c r="E1629" s="946">
        <f>VLOOKUP(A1629,'NRHM-RCH Flexible Pool, NDCPs'!A122:Q1835,17,0)</f>
        <v>0</v>
      </c>
      <c r="F1629" s="948"/>
      <c r="G1629" s="948"/>
      <c r="H1629" s="948"/>
      <c r="I1629" s="948"/>
      <c r="J1629" s="1152">
        <f t="shared" si="469"/>
        <v>0</v>
      </c>
      <c r="K1629" s="1152">
        <f t="shared" si="470"/>
        <v>0</v>
      </c>
    </row>
    <row r="1630" spans="1:11" hidden="1" x14ac:dyDescent="0.3">
      <c r="A1630" s="1053" t="s">
        <v>4199</v>
      </c>
      <c r="B1630" s="999"/>
      <c r="C1630" s="1054" t="s">
        <v>4269</v>
      </c>
      <c r="D1630" s="946">
        <f>VLOOKUP(A1630,'NRHM-RCH Flexible Pool, NDCPs'!A124:Q1836,16,0)</f>
        <v>0</v>
      </c>
      <c r="E1630" s="946">
        <f>VLOOKUP(A1630,'NRHM-RCH Flexible Pool, NDCPs'!A124:Q1836,17,0)</f>
        <v>0</v>
      </c>
      <c r="F1630" s="948"/>
      <c r="G1630" s="948"/>
      <c r="H1630" s="948"/>
      <c r="I1630" s="948"/>
      <c r="J1630" s="1152">
        <f t="shared" si="469"/>
        <v>0</v>
      </c>
      <c r="K1630" s="1152">
        <f t="shared" si="470"/>
        <v>0</v>
      </c>
    </row>
    <row r="1631" spans="1:11" hidden="1" x14ac:dyDescent="0.3">
      <c r="A1631" s="1053" t="s">
        <v>4200</v>
      </c>
      <c r="B1631" s="999"/>
      <c r="C1631" s="1054" t="s">
        <v>4270</v>
      </c>
      <c r="D1631" s="946">
        <f>VLOOKUP(A1631,'NRHM-RCH Flexible Pool, NDCPs'!A125:Q1837,16,0)</f>
        <v>0</v>
      </c>
      <c r="E1631" s="946">
        <f>VLOOKUP(A1631,'NRHM-RCH Flexible Pool, NDCPs'!A125:Q1837,17,0)</f>
        <v>0</v>
      </c>
      <c r="F1631" s="948"/>
      <c r="G1631" s="948"/>
      <c r="H1631" s="948"/>
      <c r="I1631" s="948"/>
      <c r="J1631" s="1152">
        <f t="shared" si="469"/>
        <v>0</v>
      </c>
      <c r="K1631" s="1152">
        <f t="shared" si="470"/>
        <v>0</v>
      </c>
    </row>
    <row r="1632" spans="1:11" hidden="1" x14ac:dyDescent="0.3">
      <c r="A1632" s="1053" t="s">
        <v>4201</v>
      </c>
      <c r="B1632" s="999"/>
      <c r="C1632" s="1063" t="s">
        <v>4271</v>
      </c>
      <c r="D1632" s="946">
        <f>VLOOKUP(A1632,'NRHM-RCH Flexible Pool, NDCPs'!A126:Q1838,16,0)</f>
        <v>0</v>
      </c>
      <c r="E1632" s="946">
        <f>VLOOKUP(A1632,'NRHM-RCH Flexible Pool, NDCPs'!A126:Q1838,17,0)</f>
        <v>0</v>
      </c>
      <c r="F1632" s="948"/>
      <c r="G1632" s="948"/>
      <c r="H1632" s="948"/>
      <c r="I1632" s="948"/>
      <c r="J1632" s="1152">
        <f t="shared" si="469"/>
        <v>0</v>
      </c>
      <c r="K1632" s="1152">
        <f t="shared" si="470"/>
        <v>0</v>
      </c>
    </row>
    <row r="1633" spans="1:11" hidden="1" x14ac:dyDescent="0.3">
      <c r="A1633" s="1053" t="s">
        <v>4202</v>
      </c>
      <c r="B1633" s="1066"/>
      <c r="C1633" s="1054" t="s">
        <v>4272</v>
      </c>
      <c r="D1633" s="946">
        <f>VLOOKUP(A1633,'NRHM-RCH Flexible Pool, NDCPs'!A127:Q1839,16,0)</f>
        <v>0</v>
      </c>
      <c r="E1633" s="946">
        <f>VLOOKUP(A1633,'NRHM-RCH Flexible Pool, NDCPs'!A127:Q1839,17,0)</f>
        <v>0</v>
      </c>
      <c r="F1633" s="948"/>
      <c r="G1633" s="948"/>
      <c r="H1633" s="948"/>
      <c r="I1633" s="948"/>
      <c r="J1633" s="1152">
        <f t="shared" si="469"/>
        <v>0</v>
      </c>
      <c r="K1633" s="1152">
        <f t="shared" si="470"/>
        <v>0</v>
      </c>
    </row>
    <row r="1634" spans="1:11" hidden="1" x14ac:dyDescent="0.3">
      <c r="A1634" s="1053" t="s">
        <v>4203</v>
      </c>
      <c r="B1634" s="1067"/>
      <c r="C1634" s="1054" t="s">
        <v>4273</v>
      </c>
      <c r="D1634" s="946">
        <f>VLOOKUP(A1634,'NRHM-RCH Flexible Pool, NDCPs'!A128:Q1840,16,0)</f>
        <v>0</v>
      </c>
      <c r="E1634" s="946">
        <f>VLOOKUP(A1634,'NRHM-RCH Flexible Pool, NDCPs'!A128:Q1840,17,0)</f>
        <v>0</v>
      </c>
      <c r="F1634" s="948"/>
      <c r="G1634" s="948"/>
      <c r="H1634" s="948"/>
      <c r="I1634" s="948"/>
      <c r="J1634" s="1152">
        <f t="shared" si="469"/>
        <v>0</v>
      </c>
      <c r="K1634" s="1152">
        <f t="shared" si="470"/>
        <v>0</v>
      </c>
    </row>
    <row r="1635" spans="1:11" hidden="1" x14ac:dyDescent="0.3">
      <c r="A1635" s="1053" t="s">
        <v>4204</v>
      </c>
      <c r="B1635" s="1067"/>
      <c r="C1635" s="1063" t="s">
        <v>1438</v>
      </c>
      <c r="D1635" s="946">
        <f>VLOOKUP(A1635,'NRHM-RCH Flexible Pool, NDCPs'!A129:Q1841,16,0)</f>
        <v>0</v>
      </c>
      <c r="E1635" s="946">
        <f>VLOOKUP(A1635,'NRHM-RCH Flexible Pool, NDCPs'!A129:Q1841,17,0)</f>
        <v>0</v>
      </c>
      <c r="F1635" s="948"/>
      <c r="G1635" s="948"/>
      <c r="H1635" s="948"/>
      <c r="I1635" s="948"/>
      <c r="J1635" s="1152">
        <f t="shared" si="469"/>
        <v>0</v>
      </c>
      <c r="K1635" s="1152">
        <f t="shared" si="470"/>
        <v>0</v>
      </c>
    </row>
    <row r="1636" spans="1:11" hidden="1" x14ac:dyDescent="0.3">
      <c r="A1636" s="1053" t="s">
        <v>4205</v>
      </c>
      <c r="B1636" s="1067"/>
      <c r="C1636" s="1054" t="s">
        <v>4274</v>
      </c>
      <c r="D1636" s="946">
        <f>VLOOKUP(A1636,'NRHM-RCH Flexible Pool, NDCPs'!A130:Q1842,16,0)</f>
        <v>0</v>
      </c>
      <c r="E1636" s="946">
        <f>VLOOKUP(A1636,'NRHM-RCH Flexible Pool, NDCPs'!A130:Q1842,17,0)</f>
        <v>0</v>
      </c>
      <c r="F1636" s="948"/>
      <c r="G1636" s="948"/>
      <c r="H1636" s="948"/>
      <c r="I1636" s="948"/>
      <c r="J1636" s="1152">
        <f t="shared" si="469"/>
        <v>0</v>
      </c>
      <c r="K1636" s="1152">
        <f t="shared" si="470"/>
        <v>0</v>
      </c>
    </row>
    <row r="1637" spans="1:11" hidden="1" x14ac:dyDescent="0.3">
      <c r="A1637" s="1053" t="s">
        <v>4206</v>
      </c>
      <c r="B1637" s="1067"/>
      <c r="C1637" s="1054" t="s">
        <v>4275</v>
      </c>
      <c r="D1637" s="946">
        <f>VLOOKUP(A1637,'NRHM-RCH Flexible Pool, NDCPs'!A131:Q1843,16,0)</f>
        <v>0</v>
      </c>
      <c r="E1637" s="946">
        <f>VLOOKUP(A1637,'NRHM-RCH Flexible Pool, NDCPs'!A131:Q1843,17,0)</f>
        <v>0</v>
      </c>
      <c r="F1637" s="948"/>
      <c r="G1637" s="948"/>
      <c r="H1637" s="948"/>
      <c r="I1637" s="948"/>
      <c r="J1637" s="1152">
        <f t="shared" si="469"/>
        <v>0</v>
      </c>
      <c r="K1637" s="1152">
        <f t="shared" si="470"/>
        <v>0</v>
      </c>
    </row>
    <row r="1638" spans="1:11" hidden="1" x14ac:dyDescent="0.3">
      <c r="A1638" s="1053" t="s">
        <v>4207</v>
      </c>
      <c r="B1638" s="1067"/>
      <c r="C1638" s="1054" t="s">
        <v>1147</v>
      </c>
      <c r="D1638" s="946">
        <f>VLOOKUP(A1638,'NRHM-RCH Flexible Pool, NDCPs'!A132:Q1844,16,0)</f>
        <v>0</v>
      </c>
      <c r="E1638" s="946">
        <f>VLOOKUP(A1638,'NRHM-RCH Flexible Pool, NDCPs'!A132:Q1844,17,0)</f>
        <v>0</v>
      </c>
      <c r="F1638" s="948"/>
      <c r="G1638" s="948"/>
      <c r="H1638" s="948"/>
      <c r="I1638" s="948"/>
      <c r="J1638" s="1152">
        <f t="shared" si="469"/>
        <v>0</v>
      </c>
      <c r="K1638" s="1152">
        <f t="shared" si="470"/>
        <v>0</v>
      </c>
    </row>
    <row r="1639" spans="1:11" hidden="1" x14ac:dyDescent="0.3">
      <c r="A1639" s="1061" t="s">
        <v>4208</v>
      </c>
      <c r="B1639" s="1067"/>
      <c r="C1639" s="1060" t="s">
        <v>2341</v>
      </c>
      <c r="D1639" s="1003">
        <f t="shared" ref="D1639:K1639" si="471">SUM(D1640:D1650)</f>
        <v>0</v>
      </c>
      <c r="E1639" s="1003">
        <f t="shared" si="471"/>
        <v>0</v>
      </c>
      <c r="F1639" s="1003">
        <f t="shared" si="471"/>
        <v>0</v>
      </c>
      <c r="G1639" s="1003">
        <f t="shared" si="471"/>
        <v>0</v>
      </c>
      <c r="H1639" s="1003">
        <f t="shared" si="471"/>
        <v>0</v>
      </c>
      <c r="I1639" s="1003">
        <f t="shared" si="471"/>
        <v>0</v>
      </c>
      <c r="J1639" s="1155">
        <f t="shared" si="471"/>
        <v>0</v>
      </c>
      <c r="K1639" s="1155">
        <f t="shared" si="471"/>
        <v>0</v>
      </c>
    </row>
    <row r="1640" spans="1:11" hidden="1" x14ac:dyDescent="0.3">
      <c r="A1640" s="1053" t="s">
        <v>4209</v>
      </c>
      <c r="B1640" s="1067"/>
      <c r="C1640" s="1054" t="s">
        <v>4266</v>
      </c>
      <c r="D1640" s="946">
        <f>VLOOKUP(A1640,'NRHM-RCH Flexible Pool, NDCPs'!A134:Q1846,16,0)</f>
        <v>0</v>
      </c>
      <c r="E1640" s="946">
        <f>VLOOKUP(A1640,'NRHM-RCH Flexible Pool, NDCPs'!A134:Q1846,17,0)</f>
        <v>0</v>
      </c>
      <c r="F1640" s="948"/>
      <c r="G1640" s="948"/>
      <c r="H1640" s="948"/>
      <c r="I1640" s="948"/>
      <c r="J1640" s="1152">
        <f t="shared" ref="J1640:J1650" si="472">+D1640+F1640+H1640</f>
        <v>0</v>
      </c>
      <c r="K1640" s="1152">
        <f t="shared" ref="K1640:K1650" si="473">+E1640+G1640+I1640</f>
        <v>0</v>
      </c>
    </row>
    <row r="1641" spans="1:11" hidden="1" x14ac:dyDescent="0.3">
      <c r="A1641" s="1053" t="s">
        <v>4210</v>
      </c>
      <c r="B1641" s="1067"/>
      <c r="C1641" s="1054" t="s">
        <v>4267</v>
      </c>
      <c r="D1641" s="946">
        <f>VLOOKUP(A1641,'NRHM-RCH Flexible Pool, NDCPs'!A135:Q1847,16,0)</f>
        <v>0</v>
      </c>
      <c r="E1641" s="946">
        <f>VLOOKUP(A1641,'NRHM-RCH Flexible Pool, NDCPs'!A135:Q1847,17,0)</f>
        <v>0</v>
      </c>
      <c r="F1641" s="948"/>
      <c r="G1641" s="948"/>
      <c r="H1641" s="948"/>
      <c r="I1641" s="948"/>
      <c r="J1641" s="1152">
        <f t="shared" si="472"/>
        <v>0</v>
      </c>
      <c r="K1641" s="1152">
        <f t="shared" si="473"/>
        <v>0</v>
      </c>
    </row>
    <row r="1642" spans="1:11" hidden="1" x14ac:dyDescent="0.3">
      <c r="A1642" s="1053" t="s">
        <v>4211</v>
      </c>
      <c r="B1642" s="1067"/>
      <c r="C1642" s="1054" t="s">
        <v>4269</v>
      </c>
      <c r="D1642" s="946">
        <f>VLOOKUP(A1642,'NRHM-RCH Flexible Pool, NDCPs'!A136:Q1848,16,0)</f>
        <v>0</v>
      </c>
      <c r="E1642" s="946">
        <f>VLOOKUP(A1642,'NRHM-RCH Flexible Pool, NDCPs'!A136:Q1848,17,0)</f>
        <v>0</v>
      </c>
      <c r="F1642" s="948"/>
      <c r="G1642" s="948"/>
      <c r="H1642" s="948"/>
      <c r="I1642" s="948"/>
      <c r="J1642" s="1152">
        <f t="shared" si="472"/>
        <v>0</v>
      </c>
      <c r="K1642" s="1152">
        <f t="shared" si="473"/>
        <v>0</v>
      </c>
    </row>
    <row r="1643" spans="1:11" hidden="1" x14ac:dyDescent="0.3">
      <c r="A1643" s="1053" t="s">
        <v>4212</v>
      </c>
      <c r="B1643" s="1067"/>
      <c r="C1643" s="1054" t="s">
        <v>4270</v>
      </c>
      <c r="D1643" s="946">
        <f>VLOOKUP(A1643,'NRHM-RCH Flexible Pool, NDCPs'!A137:Q1849,16,0)</f>
        <v>0</v>
      </c>
      <c r="E1643" s="946">
        <f>VLOOKUP(A1643,'NRHM-RCH Flexible Pool, NDCPs'!A137:Q1849,17,0)</f>
        <v>0</v>
      </c>
      <c r="F1643" s="948"/>
      <c r="G1643" s="948"/>
      <c r="H1643" s="948"/>
      <c r="I1643" s="948"/>
      <c r="J1643" s="1152">
        <f t="shared" si="472"/>
        <v>0</v>
      </c>
      <c r="K1643" s="1152">
        <f t="shared" si="473"/>
        <v>0</v>
      </c>
    </row>
    <row r="1644" spans="1:11" hidden="1" x14ac:dyDescent="0.3">
      <c r="A1644" s="1053" t="s">
        <v>4213</v>
      </c>
      <c r="B1644" s="1067"/>
      <c r="C1644" s="1063" t="s">
        <v>4271</v>
      </c>
      <c r="D1644" s="946">
        <f>VLOOKUP(A1644,'NRHM-RCH Flexible Pool, NDCPs'!A138:Q1850,16,0)</f>
        <v>0</v>
      </c>
      <c r="E1644" s="946">
        <f>VLOOKUP(A1644,'NRHM-RCH Flexible Pool, NDCPs'!A138:Q1850,17,0)</f>
        <v>0</v>
      </c>
      <c r="F1644" s="948"/>
      <c r="G1644" s="948"/>
      <c r="H1644" s="948"/>
      <c r="I1644" s="948"/>
      <c r="J1644" s="1152">
        <f t="shared" si="472"/>
        <v>0</v>
      </c>
      <c r="K1644" s="1152">
        <f t="shared" si="473"/>
        <v>0</v>
      </c>
    </row>
    <row r="1645" spans="1:11" hidden="1" x14ac:dyDescent="0.3">
      <c r="A1645" s="1053" t="s">
        <v>4214</v>
      </c>
      <c r="B1645" s="1067"/>
      <c r="C1645" s="1054" t="s">
        <v>4272</v>
      </c>
      <c r="D1645" s="946">
        <f>VLOOKUP(A1645,'NRHM-RCH Flexible Pool, NDCPs'!A139:Q1851,16,0)</f>
        <v>0</v>
      </c>
      <c r="E1645" s="946">
        <f>VLOOKUP(A1645,'NRHM-RCH Flexible Pool, NDCPs'!A139:Q1851,17,0)</f>
        <v>0</v>
      </c>
      <c r="F1645" s="948"/>
      <c r="G1645" s="948"/>
      <c r="H1645" s="948"/>
      <c r="I1645" s="948"/>
      <c r="J1645" s="1152">
        <f t="shared" si="472"/>
        <v>0</v>
      </c>
      <c r="K1645" s="1152">
        <f t="shared" si="473"/>
        <v>0</v>
      </c>
    </row>
    <row r="1646" spans="1:11" hidden="1" x14ac:dyDescent="0.3">
      <c r="A1646" s="1053" t="s">
        <v>4215</v>
      </c>
      <c r="B1646" s="1067"/>
      <c r="C1646" s="1054" t="s">
        <v>4273</v>
      </c>
      <c r="D1646" s="946">
        <f>VLOOKUP(A1646,'NRHM-RCH Flexible Pool, NDCPs'!A140:Q1852,16,0)</f>
        <v>0</v>
      </c>
      <c r="E1646" s="946">
        <f>VLOOKUP(A1646,'NRHM-RCH Flexible Pool, NDCPs'!A140:Q1852,17,0)</f>
        <v>0</v>
      </c>
      <c r="F1646" s="948"/>
      <c r="G1646" s="948"/>
      <c r="H1646" s="948"/>
      <c r="I1646" s="948"/>
      <c r="J1646" s="1152">
        <f t="shared" si="472"/>
        <v>0</v>
      </c>
      <c r="K1646" s="1152">
        <f t="shared" si="473"/>
        <v>0</v>
      </c>
    </row>
    <row r="1647" spans="1:11" hidden="1" x14ac:dyDescent="0.3">
      <c r="A1647" s="1053" t="s">
        <v>4216</v>
      </c>
      <c r="B1647" s="1067"/>
      <c r="C1647" s="1063" t="s">
        <v>1438</v>
      </c>
      <c r="D1647" s="946">
        <f>VLOOKUP(A1647,'NRHM-RCH Flexible Pool, NDCPs'!A141:Q1853,16,0)</f>
        <v>0</v>
      </c>
      <c r="E1647" s="946">
        <f>VLOOKUP(A1647,'NRHM-RCH Flexible Pool, NDCPs'!A141:Q1853,17,0)</f>
        <v>0</v>
      </c>
      <c r="F1647" s="948"/>
      <c r="G1647" s="948"/>
      <c r="H1647" s="948"/>
      <c r="I1647" s="948"/>
      <c r="J1647" s="1152">
        <f t="shared" si="472"/>
        <v>0</v>
      </c>
      <c r="K1647" s="1152">
        <f t="shared" si="473"/>
        <v>0</v>
      </c>
    </row>
    <row r="1648" spans="1:11" hidden="1" x14ac:dyDescent="0.3">
      <c r="A1648" s="1053" t="s">
        <v>4217</v>
      </c>
      <c r="B1648" s="1067"/>
      <c r="C1648" s="1054" t="s">
        <v>4274</v>
      </c>
      <c r="D1648" s="946">
        <f>VLOOKUP(A1648,'NRHM-RCH Flexible Pool, NDCPs'!A142:Q1854,16,0)</f>
        <v>0</v>
      </c>
      <c r="E1648" s="946">
        <f>VLOOKUP(A1648,'NRHM-RCH Flexible Pool, NDCPs'!A142:Q1854,17,0)</f>
        <v>0</v>
      </c>
      <c r="F1648" s="948"/>
      <c r="G1648" s="948"/>
      <c r="H1648" s="948"/>
      <c r="I1648" s="948"/>
      <c r="J1648" s="1152">
        <f t="shared" si="472"/>
        <v>0</v>
      </c>
      <c r="K1648" s="1152">
        <f t="shared" si="473"/>
        <v>0</v>
      </c>
    </row>
    <row r="1649" spans="1:11" hidden="1" x14ac:dyDescent="0.3">
      <c r="A1649" s="1053" t="s">
        <v>4218</v>
      </c>
      <c r="B1649" s="1067"/>
      <c r="C1649" s="1054" t="s">
        <v>4275</v>
      </c>
      <c r="D1649" s="946">
        <f>VLOOKUP(A1649,'NRHM-RCH Flexible Pool, NDCPs'!A143:Q1855,16,0)</f>
        <v>0</v>
      </c>
      <c r="E1649" s="946">
        <f>VLOOKUP(A1649,'NRHM-RCH Flexible Pool, NDCPs'!A143:Q1855,17,0)</f>
        <v>0</v>
      </c>
      <c r="F1649" s="948"/>
      <c r="G1649" s="948"/>
      <c r="H1649" s="948"/>
      <c r="I1649" s="948"/>
      <c r="J1649" s="1152">
        <f t="shared" si="472"/>
        <v>0</v>
      </c>
      <c r="K1649" s="1152">
        <f t="shared" si="473"/>
        <v>0</v>
      </c>
    </row>
    <row r="1650" spans="1:11" hidden="1" x14ac:dyDescent="0.3">
      <c r="A1650" s="1053" t="s">
        <v>4219</v>
      </c>
      <c r="B1650" s="1067"/>
      <c r="C1650" s="1054" t="s">
        <v>1147</v>
      </c>
      <c r="D1650" s="946">
        <f>VLOOKUP(A1650,'NRHM-RCH Flexible Pool, NDCPs'!A144:Q1856,16,0)</f>
        <v>0</v>
      </c>
      <c r="E1650" s="946">
        <f>VLOOKUP(A1650,'NRHM-RCH Flexible Pool, NDCPs'!A144:Q1856,17,0)</f>
        <v>0</v>
      </c>
      <c r="F1650" s="948"/>
      <c r="G1650" s="948"/>
      <c r="H1650" s="948"/>
      <c r="I1650" s="948"/>
      <c r="J1650" s="1152">
        <f t="shared" si="472"/>
        <v>0</v>
      </c>
      <c r="K1650" s="1152">
        <f t="shared" si="473"/>
        <v>0</v>
      </c>
    </row>
    <row r="1651" spans="1:11" hidden="1" x14ac:dyDescent="0.3">
      <c r="A1651" s="1061" t="s">
        <v>4072</v>
      </c>
      <c r="B1651" s="969"/>
      <c r="C1651" s="1060" t="s">
        <v>2342</v>
      </c>
      <c r="D1651" s="946">
        <f t="shared" ref="D1651:K1651" si="474">SUM(D1652:D1662)</f>
        <v>0</v>
      </c>
      <c r="E1651" s="946">
        <f t="shared" si="474"/>
        <v>0</v>
      </c>
      <c r="F1651" s="946">
        <f t="shared" si="474"/>
        <v>0</v>
      </c>
      <c r="G1651" s="946">
        <f t="shared" si="474"/>
        <v>0</v>
      </c>
      <c r="H1651" s="946">
        <f t="shared" si="474"/>
        <v>0</v>
      </c>
      <c r="I1651" s="946">
        <f t="shared" si="474"/>
        <v>0</v>
      </c>
      <c r="J1651" s="1151">
        <f t="shared" si="474"/>
        <v>0</v>
      </c>
      <c r="K1651" s="1151">
        <f t="shared" si="474"/>
        <v>0</v>
      </c>
    </row>
    <row r="1652" spans="1:11" hidden="1" x14ac:dyDescent="0.3">
      <c r="A1652" s="1053" t="s">
        <v>4220</v>
      </c>
      <c r="B1652" s="969"/>
      <c r="C1652" s="1054" t="s">
        <v>4266</v>
      </c>
      <c r="D1652" s="946">
        <f>VLOOKUP(A1652,'NRHM-RCH Flexible Pool, NDCPs'!A146:Q1858,16,0)</f>
        <v>0</v>
      </c>
      <c r="E1652" s="946">
        <f>VLOOKUP(A1652,'NRHM-RCH Flexible Pool, NDCPs'!A146:Q1858,17,0)</f>
        <v>0</v>
      </c>
      <c r="F1652" s="948"/>
      <c r="G1652" s="948"/>
      <c r="H1652" s="948"/>
      <c r="I1652" s="948"/>
      <c r="J1652" s="1152">
        <f t="shared" ref="J1652:J1662" si="475">+D1652+F1652+H1652</f>
        <v>0</v>
      </c>
      <c r="K1652" s="1152">
        <f t="shared" ref="K1652:K1662" si="476">+E1652+G1652+I1652</f>
        <v>0</v>
      </c>
    </row>
    <row r="1653" spans="1:11" hidden="1" x14ac:dyDescent="0.3">
      <c r="A1653" s="1053" t="s">
        <v>4221</v>
      </c>
      <c r="B1653" s="969"/>
      <c r="C1653" s="1054" t="s">
        <v>4267</v>
      </c>
      <c r="D1653" s="946">
        <f>VLOOKUP(A1653,'NRHM-RCH Flexible Pool, NDCPs'!A147:Q1859,16,0)</f>
        <v>0</v>
      </c>
      <c r="E1653" s="946">
        <f>VLOOKUP(A1653,'NRHM-RCH Flexible Pool, NDCPs'!A147:Q1859,17,0)</f>
        <v>0</v>
      </c>
      <c r="F1653" s="948"/>
      <c r="G1653" s="948"/>
      <c r="H1653" s="948"/>
      <c r="I1653" s="948"/>
      <c r="J1653" s="1152">
        <f t="shared" si="475"/>
        <v>0</v>
      </c>
      <c r="K1653" s="1152">
        <f t="shared" si="476"/>
        <v>0</v>
      </c>
    </row>
    <row r="1654" spans="1:11" hidden="1" x14ac:dyDescent="0.3">
      <c r="A1654" s="1053" t="s">
        <v>4222</v>
      </c>
      <c r="B1654" s="969"/>
      <c r="C1654" s="1054" t="s">
        <v>4269</v>
      </c>
      <c r="D1654" s="946">
        <f>VLOOKUP(A1654,'NRHM-RCH Flexible Pool, NDCPs'!A148:Q1860,16,0)</f>
        <v>0</v>
      </c>
      <c r="E1654" s="946">
        <f>VLOOKUP(A1654,'NRHM-RCH Flexible Pool, NDCPs'!A148:Q1860,17,0)</f>
        <v>0</v>
      </c>
      <c r="F1654" s="948"/>
      <c r="G1654" s="948"/>
      <c r="H1654" s="948"/>
      <c r="I1654" s="948"/>
      <c r="J1654" s="1152">
        <f t="shared" si="475"/>
        <v>0</v>
      </c>
      <c r="K1654" s="1152">
        <f t="shared" si="476"/>
        <v>0</v>
      </c>
    </row>
    <row r="1655" spans="1:11" hidden="1" x14ac:dyDescent="0.3">
      <c r="A1655" s="1053" t="s">
        <v>4223</v>
      </c>
      <c r="B1655" s="969"/>
      <c r="C1655" s="1054" t="s">
        <v>4270</v>
      </c>
      <c r="D1655" s="946">
        <f>VLOOKUP(A1655,'NRHM-RCH Flexible Pool, NDCPs'!A149:Q1861,16,0)</f>
        <v>0</v>
      </c>
      <c r="E1655" s="946">
        <f>VLOOKUP(A1655,'NRHM-RCH Flexible Pool, NDCPs'!A149:Q1861,17,0)</f>
        <v>0</v>
      </c>
      <c r="F1655" s="948"/>
      <c r="G1655" s="948"/>
      <c r="H1655" s="948"/>
      <c r="I1655" s="948"/>
      <c r="J1655" s="1152">
        <f t="shared" si="475"/>
        <v>0</v>
      </c>
      <c r="K1655" s="1152">
        <f t="shared" si="476"/>
        <v>0</v>
      </c>
    </row>
    <row r="1656" spans="1:11" hidden="1" x14ac:dyDescent="0.3">
      <c r="A1656" s="1053" t="s">
        <v>4224</v>
      </c>
      <c r="B1656" s="969"/>
      <c r="C1656" s="1063" t="s">
        <v>4271</v>
      </c>
      <c r="D1656" s="946">
        <f>VLOOKUP(A1656,'NRHM-RCH Flexible Pool, NDCPs'!A150:Q1862,16,0)</f>
        <v>0</v>
      </c>
      <c r="E1656" s="946">
        <f>VLOOKUP(A1656,'NRHM-RCH Flexible Pool, NDCPs'!A150:Q1862,17,0)</f>
        <v>0</v>
      </c>
      <c r="F1656" s="948"/>
      <c r="G1656" s="948"/>
      <c r="H1656" s="948"/>
      <c r="I1656" s="948"/>
      <c r="J1656" s="1152">
        <f t="shared" si="475"/>
        <v>0</v>
      </c>
      <c r="K1656" s="1152">
        <f t="shared" si="476"/>
        <v>0</v>
      </c>
    </row>
    <row r="1657" spans="1:11" hidden="1" x14ac:dyDescent="0.3">
      <c r="A1657" s="1053" t="s">
        <v>4225</v>
      </c>
      <c r="B1657" s="969"/>
      <c r="C1657" s="1054" t="s">
        <v>4272</v>
      </c>
      <c r="D1657" s="946">
        <f>VLOOKUP(A1657,'NRHM-RCH Flexible Pool, NDCPs'!A151:Q1863,16,0)</f>
        <v>0</v>
      </c>
      <c r="E1657" s="946">
        <f>VLOOKUP(A1657,'NRHM-RCH Flexible Pool, NDCPs'!A151:Q1863,17,0)</f>
        <v>0</v>
      </c>
      <c r="F1657" s="948"/>
      <c r="G1657" s="948"/>
      <c r="H1657" s="948"/>
      <c r="I1657" s="948"/>
      <c r="J1657" s="1152">
        <f t="shared" si="475"/>
        <v>0</v>
      </c>
      <c r="K1657" s="1152">
        <f t="shared" si="476"/>
        <v>0</v>
      </c>
    </row>
    <row r="1658" spans="1:11" hidden="1" x14ac:dyDescent="0.3">
      <c r="A1658" s="1053" t="s">
        <v>4226</v>
      </c>
      <c r="B1658" s="969"/>
      <c r="C1658" s="1054" t="s">
        <v>4273</v>
      </c>
      <c r="D1658" s="946">
        <f>VLOOKUP(A1658,'NRHM-RCH Flexible Pool, NDCPs'!A152:Q1864,16,0)</f>
        <v>0</v>
      </c>
      <c r="E1658" s="946">
        <f>VLOOKUP(A1658,'NRHM-RCH Flexible Pool, NDCPs'!A152:Q1864,17,0)</f>
        <v>0</v>
      </c>
      <c r="F1658" s="948"/>
      <c r="G1658" s="948"/>
      <c r="H1658" s="948"/>
      <c r="I1658" s="948"/>
      <c r="J1658" s="1152">
        <f t="shared" si="475"/>
        <v>0</v>
      </c>
      <c r="K1658" s="1152">
        <f t="shared" si="476"/>
        <v>0</v>
      </c>
    </row>
    <row r="1659" spans="1:11" hidden="1" x14ac:dyDescent="0.3">
      <c r="A1659" s="1053" t="s">
        <v>4227</v>
      </c>
      <c r="B1659" s="969"/>
      <c r="C1659" s="1063" t="s">
        <v>1438</v>
      </c>
      <c r="D1659" s="946">
        <f>VLOOKUP(A1659,'NRHM-RCH Flexible Pool, NDCPs'!A153:Q1865,16,0)</f>
        <v>0</v>
      </c>
      <c r="E1659" s="946">
        <f>VLOOKUP(A1659,'NRHM-RCH Flexible Pool, NDCPs'!A153:Q1865,17,0)</f>
        <v>0</v>
      </c>
      <c r="F1659" s="948"/>
      <c r="G1659" s="948"/>
      <c r="H1659" s="948"/>
      <c r="I1659" s="948"/>
      <c r="J1659" s="1152">
        <f t="shared" si="475"/>
        <v>0</v>
      </c>
      <c r="K1659" s="1152">
        <f t="shared" si="476"/>
        <v>0</v>
      </c>
    </row>
    <row r="1660" spans="1:11" hidden="1" x14ac:dyDescent="0.3">
      <c r="A1660" s="1053" t="s">
        <v>4228</v>
      </c>
      <c r="B1660" s="969"/>
      <c r="C1660" s="1054" t="s">
        <v>4274</v>
      </c>
      <c r="D1660" s="946">
        <f>VLOOKUP(A1660,'NRHM-RCH Flexible Pool, NDCPs'!A154:Q1866,16,0)</f>
        <v>0</v>
      </c>
      <c r="E1660" s="946">
        <f>VLOOKUP(A1660,'NRHM-RCH Flexible Pool, NDCPs'!A154:Q1866,17,0)</f>
        <v>0</v>
      </c>
      <c r="F1660" s="948"/>
      <c r="G1660" s="948"/>
      <c r="H1660" s="948"/>
      <c r="I1660" s="948"/>
      <c r="J1660" s="1152">
        <f t="shared" si="475"/>
        <v>0</v>
      </c>
      <c r="K1660" s="1152">
        <f t="shared" si="476"/>
        <v>0</v>
      </c>
    </row>
    <row r="1661" spans="1:11" hidden="1" x14ac:dyDescent="0.3">
      <c r="A1661" s="1053" t="s">
        <v>4229</v>
      </c>
      <c r="B1661" s="969"/>
      <c r="C1661" s="1054" t="s">
        <v>4275</v>
      </c>
      <c r="D1661" s="946">
        <f>VLOOKUP(A1661,'NRHM-RCH Flexible Pool, NDCPs'!A155:Q1867,16,0)</f>
        <v>0</v>
      </c>
      <c r="E1661" s="946">
        <f>VLOOKUP(A1661,'NRHM-RCH Flexible Pool, NDCPs'!A155:Q1867,17,0)</f>
        <v>0</v>
      </c>
      <c r="F1661" s="948"/>
      <c r="G1661" s="948"/>
      <c r="H1661" s="948"/>
      <c r="I1661" s="948"/>
      <c r="J1661" s="1152">
        <f t="shared" si="475"/>
        <v>0</v>
      </c>
      <c r="K1661" s="1152">
        <f t="shared" si="476"/>
        <v>0</v>
      </c>
    </row>
    <row r="1662" spans="1:11" hidden="1" x14ac:dyDescent="0.3">
      <c r="A1662" s="1053" t="s">
        <v>4230</v>
      </c>
      <c r="B1662" s="969"/>
      <c r="C1662" s="1054" t="s">
        <v>1147</v>
      </c>
      <c r="D1662" s="946">
        <f>VLOOKUP(A1662,'NRHM-RCH Flexible Pool, NDCPs'!A156:Q1868,16,0)</f>
        <v>0</v>
      </c>
      <c r="E1662" s="946">
        <f>VLOOKUP(A1662,'NRHM-RCH Flexible Pool, NDCPs'!A156:Q1868,17,0)</f>
        <v>0</v>
      </c>
      <c r="F1662" s="948"/>
      <c r="G1662" s="948"/>
      <c r="H1662" s="948"/>
      <c r="I1662" s="948"/>
      <c r="J1662" s="1152">
        <f t="shared" si="475"/>
        <v>0</v>
      </c>
      <c r="K1662" s="1152">
        <f t="shared" si="476"/>
        <v>0</v>
      </c>
    </row>
    <row r="1663" spans="1:11" hidden="1" x14ac:dyDescent="0.3">
      <c r="A1663" s="1061" t="s">
        <v>4231</v>
      </c>
      <c r="B1663" s="962" t="s">
        <v>5041</v>
      </c>
      <c r="C1663" s="1060" t="s">
        <v>3808</v>
      </c>
      <c r="D1663" s="946">
        <f>D1664+D1676+D1688</f>
        <v>0</v>
      </c>
      <c r="E1663" s="946">
        <f>E1664+E1676+E1688</f>
        <v>0</v>
      </c>
      <c r="F1663" s="946">
        <f>F1664+F1676+F1688</f>
        <v>0</v>
      </c>
      <c r="G1663" s="946">
        <f>G1664+G1676+G1688</f>
        <v>0</v>
      </c>
      <c r="H1663" s="946">
        <f>VLOOKUP(B1663,NUHM!A142:P381,15,0)</f>
        <v>0</v>
      </c>
      <c r="I1663" s="946">
        <f>VLOOKUP(B1663,NUHM!A142:P381,16,0)</f>
        <v>0</v>
      </c>
      <c r="J1663" s="1151">
        <f>J1664+J1676+J1688</f>
        <v>0</v>
      </c>
      <c r="K1663" s="1151">
        <f>K1664+K1676+K1688</f>
        <v>0</v>
      </c>
    </row>
    <row r="1664" spans="1:11" hidden="1" x14ac:dyDescent="0.3">
      <c r="A1664" s="1061" t="s">
        <v>4073</v>
      </c>
      <c r="B1664" s="969"/>
      <c r="C1664" s="1060" t="s">
        <v>2343</v>
      </c>
      <c r="D1664" s="946">
        <f t="shared" ref="D1664:K1664" si="477">SUM(D1665:D1675)</f>
        <v>0</v>
      </c>
      <c r="E1664" s="946">
        <f t="shared" si="477"/>
        <v>0</v>
      </c>
      <c r="F1664" s="946">
        <f t="shared" si="477"/>
        <v>0</v>
      </c>
      <c r="G1664" s="946">
        <f t="shared" si="477"/>
        <v>0</v>
      </c>
      <c r="H1664" s="946">
        <f t="shared" si="477"/>
        <v>0</v>
      </c>
      <c r="I1664" s="946">
        <f t="shared" si="477"/>
        <v>0</v>
      </c>
      <c r="J1664" s="1151">
        <f t="shared" si="477"/>
        <v>0</v>
      </c>
      <c r="K1664" s="1151">
        <f t="shared" si="477"/>
        <v>0</v>
      </c>
    </row>
    <row r="1665" spans="1:11" hidden="1" x14ac:dyDescent="0.3">
      <c r="A1665" s="1053" t="s">
        <v>4232</v>
      </c>
      <c r="B1665" s="969"/>
      <c r="C1665" s="1054" t="s">
        <v>4276</v>
      </c>
      <c r="D1665" s="946">
        <f>VLOOKUP(A1665,'NRHM-RCH Flexible Pool, NDCPs'!A159:Q1871,16,0)</f>
        <v>0</v>
      </c>
      <c r="E1665" s="946">
        <f>VLOOKUP(A1665,'NRHM-RCH Flexible Pool, NDCPs'!A159:Q1871,17,0)</f>
        <v>0</v>
      </c>
      <c r="F1665" s="948"/>
      <c r="G1665" s="948"/>
      <c r="H1665" s="948"/>
      <c r="I1665" s="948"/>
      <c r="J1665" s="1152">
        <f t="shared" ref="J1665:J1675" si="478">+D1665+F1665+H1665</f>
        <v>0</v>
      </c>
      <c r="K1665" s="1152">
        <f t="shared" ref="K1665:K1675" si="479">+E1665+G1665+I1665</f>
        <v>0</v>
      </c>
    </row>
    <row r="1666" spans="1:11" hidden="1" x14ac:dyDescent="0.3">
      <c r="A1666" s="1053" t="s">
        <v>4233</v>
      </c>
      <c r="B1666" s="969"/>
      <c r="C1666" s="1054" t="s">
        <v>4277</v>
      </c>
      <c r="D1666" s="946">
        <f>VLOOKUP(A1666,'NRHM-RCH Flexible Pool, NDCPs'!A160:Q1872,16,0)</f>
        <v>0</v>
      </c>
      <c r="E1666" s="946">
        <f>VLOOKUP(A1666,'NRHM-RCH Flexible Pool, NDCPs'!A160:Q1872,17,0)</f>
        <v>0</v>
      </c>
      <c r="F1666" s="948"/>
      <c r="G1666" s="948"/>
      <c r="H1666" s="948"/>
      <c r="I1666" s="948"/>
      <c r="J1666" s="1152">
        <f t="shared" si="478"/>
        <v>0</v>
      </c>
      <c r="K1666" s="1152">
        <f t="shared" si="479"/>
        <v>0</v>
      </c>
    </row>
    <row r="1667" spans="1:11" hidden="1" x14ac:dyDescent="0.3">
      <c r="A1667" s="1053" t="s">
        <v>4234</v>
      </c>
      <c r="B1667" s="969"/>
      <c r="C1667" s="1054" t="s">
        <v>4269</v>
      </c>
      <c r="D1667" s="946">
        <f>VLOOKUP(A1667,'NRHM-RCH Flexible Pool, NDCPs'!A161:Q1873,16,0)</f>
        <v>0</v>
      </c>
      <c r="E1667" s="946">
        <f>VLOOKUP(A1667,'NRHM-RCH Flexible Pool, NDCPs'!A161:Q1873,17,0)</f>
        <v>0</v>
      </c>
      <c r="F1667" s="948"/>
      <c r="G1667" s="948"/>
      <c r="H1667" s="948"/>
      <c r="I1667" s="948"/>
      <c r="J1667" s="1152">
        <f t="shared" si="478"/>
        <v>0</v>
      </c>
      <c r="K1667" s="1152">
        <f t="shared" si="479"/>
        <v>0</v>
      </c>
    </row>
    <row r="1668" spans="1:11" hidden="1" x14ac:dyDescent="0.3">
      <c r="A1668" s="1053" t="s">
        <v>4235</v>
      </c>
      <c r="B1668" s="969"/>
      <c r="C1668" s="1054" t="s">
        <v>4270</v>
      </c>
      <c r="D1668" s="946">
        <f>VLOOKUP(A1668,'NRHM-RCH Flexible Pool, NDCPs'!A162:Q1874,16,0)</f>
        <v>0</v>
      </c>
      <c r="E1668" s="946">
        <f>VLOOKUP(A1668,'NRHM-RCH Flexible Pool, NDCPs'!A162:Q1874,17,0)</f>
        <v>0</v>
      </c>
      <c r="F1668" s="948"/>
      <c r="G1668" s="948"/>
      <c r="H1668" s="948"/>
      <c r="I1668" s="948"/>
      <c r="J1668" s="1152">
        <f t="shared" si="478"/>
        <v>0</v>
      </c>
      <c r="K1668" s="1152">
        <f t="shared" si="479"/>
        <v>0</v>
      </c>
    </row>
    <row r="1669" spans="1:11" hidden="1" x14ac:dyDescent="0.3">
      <c r="A1669" s="1053" t="s">
        <v>4236</v>
      </c>
      <c r="B1669" s="969"/>
      <c r="C1669" s="1063" t="s">
        <v>4278</v>
      </c>
      <c r="D1669" s="946">
        <f>VLOOKUP(A1669,'NRHM-RCH Flexible Pool, NDCPs'!A163:Q1875,16,0)</f>
        <v>0</v>
      </c>
      <c r="E1669" s="946">
        <f>VLOOKUP(A1669,'NRHM-RCH Flexible Pool, NDCPs'!A163:Q1875,17,0)</f>
        <v>0</v>
      </c>
      <c r="F1669" s="948"/>
      <c r="G1669" s="948"/>
      <c r="H1669" s="948"/>
      <c r="I1669" s="948"/>
      <c r="J1669" s="1152">
        <f t="shared" si="478"/>
        <v>0</v>
      </c>
      <c r="K1669" s="1152">
        <f t="shared" si="479"/>
        <v>0</v>
      </c>
    </row>
    <row r="1670" spans="1:11" hidden="1" x14ac:dyDescent="0.3">
      <c r="A1670" s="1053" t="s">
        <v>4237</v>
      </c>
      <c r="B1670" s="969"/>
      <c r="C1670" s="1054" t="s">
        <v>4272</v>
      </c>
      <c r="D1670" s="946">
        <f>VLOOKUP(A1670,'NRHM-RCH Flexible Pool, NDCPs'!A164:Q1876,16,0)</f>
        <v>0</v>
      </c>
      <c r="E1670" s="946">
        <f>VLOOKUP(A1670,'NRHM-RCH Flexible Pool, NDCPs'!A164:Q1876,17,0)</f>
        <v>0</v>
      </c>
      <c r="F1670" s="948"/>
      <c r="G1670" s="948"/>
      <c r="H1670" s="948"/>
      <c r="I1670" s="948"/>
      <c r="J1670" s="1152">
        <f t="shared" si="478"/>
        <v>0</v>
      </c>
      <c r="K1670" s="1152">
        <f t="shared" si="479"/>
        <v>0</v>
      </c>
    </row>
    <row r="1671" spans="1:11" hidden="1" x14ac:dyDescent="0.3">
      <c r="A1671" s="1053" t="s">
        <v>4238</v>
      </c>
      <c r="B1671" s="969"/>
      <c r="C1671" s="1054" t="s">
        <v>4273</v>
      </c>
      <c r="D1671" s="946">
        <f>VLOOKUP(A1671,'NRHM-RCH Flexible Pool, NDCPs'!A165:Q1877,16,0)</f>
        <v>0</v>
      </c>
      <c r="E1671" s="946">
        <f>VLOOKUP(A1671,'NRHM-RCH Flexible Pool, NDCPs'!A165:Q1877,17,0)</f>
        <v>0</v>
      </c>
      <c r="F1671" s="948"/>
      <c r="G1671" s="948"/>
      <c r="H1671" s="948"/>
      <c r="I1671" s="948"/>
      <c r="J1671" s="1152">
        <f t="shared" si="478"/>
        <v>0</v>
      </c>
      <c r="K1671" s="1152">
        <f t="shared" si="479"/>
        <v>0</v>
      </c>
    </row>
    <row r="1672" spans="1:11" hidden="1" x14ac:dyDescent="0.3">
      <c r="A1672" s="1053" t="s">
        <v>4239</v>
      </c>
      <c r="B1672" s="969"/>
      <c r="C1672" s="1063" t="s">
        <v>1438</v>
      </c>
      <c r="D1672" s="946">
        <f>VLOOKUP(A1672,'NRHM-RCH Flexible Pool, NDCPs'!A166:Q1878,16,0)</f>
        <v>0</v>
      </c>
      <c r="E1672" s="946">
        <f>VLOOKUP(A1672,'NRHM-RCH Flexible Pool, NDCPs'!A166:Q1878,17,0)</f>
        <v>0</v>
      </c>
      <c r="F1672" s="948"/>
      <c r="G1672" s="948"/>
      <c r="H1672" s="948"/>
      <c r="I1672" s="948"/>
      <c r="J1672" s="1152">
        <f t="shared" si="478"/>
        <v>0</v>
      </c>
      <c r="K1672" s="1152">
        <f t="shared" si="479"/>
        <v>0</v>
      </c>
    </row>
    <row r="1673" spans="1:11" hidden="1" x14ac:dyDescent="0.3">
      <c r="A1673" s="1053" t="s">
        <v>4240</v>
      </c>
      <c r="B1673" s="969"/>
      <c r="C1673" s="1054" t="s">
        <v>4274</v>
      </c>
      <c r="D1673" s="946">
        <f>VLOOKUP(A1673,'NRHM-RCH Flexible Pool, NDCPs'!A167:Q1879,16,0)</f>
        <v>0</v>
      </c>
      <c r="E1673" s="946">
        <f>VLOOKUP(A1673,'NRHM-RCH Flexible Pool, NDCPs'!A167:Q1879,17,0)</f>
        <v>0</v>
      </c>
      <c r="F1673" s="948"/>
      <c r="G1673" s="948"/>
      <c r="H1673" s="948"/>
      <c r="I1673" s="948"/>
      <c r="J1673" s="1152">
        <f t="shared" si="478"/>
        <v>0</v>
      </c>
      <c r="K1673" s="1152">
        <f t="shared" si="479"/>
        <v>0</v>
      </c>
    </row>
    <row r="1674" spans="1:11" hidden="1" x14ac:dyDescent="0.3">
      <c r="A1674" s="1053" t="s">
        <v>4241</v>
      </c>
      <c r="B1674" s="969"/>
      <c r="C1674" s="1054" t="s">
        <v>4279</v>
      </c>
      <c r="D1674" s="946">
        <f>VLOOKUP(A1674,'NRHM-RCH Flexible Pool, NDCPs'!A168:Q1880,16,0)</f>
        <v>0</v>
      </c>
      <c r="E1674" s="946">
        <f>VLOOKUP(A1674,'NRHM-RCH Flexible Pool, NDCPs'!A168:Q1880,17,0)</f>
        <v>0</v>
      </c>
      <c r="F1674" s="948"/>
      <c r="G1674" s="948"/>
      <c r="H1674" s="948"/>
      <c r="I1674" s="948"/>
      <c r="J1674" s="1152">
        <f t="shared" si="478"/>
        <v>0</v>
      </c>
      <c r="K1674" s="1152">
        <f t="shared" si="479"/>
        <v>0</v>
      </c>
    </row>
    <row r="1675" spans="1:11" hidden="1" x14ac:dyDescent="0.3">
      <c r="A1675" s="1053" t="s">
        <v>4242</v>
      </c>
      <c r="B1675" s="969"/>
      <c r="C1675" s="1054" t="s">
        <v>1147</v>
      </c>
      <c r="D1675" s="946">
        <f>VLOOKUP(A1675,'NRHM-RCH Flexible Pool, NDCPs'!A169:Q1881,16,0)</f>
        <v>0</v>
      </c>
      <c r="E1675" s="946">
        <f>VLOOKUP(A1675,'NRHM-RCH Flexible Pool, NDCPs'!A169:Q1881,17,0)</f>
        <v>0</v>
      </c>
      <c r="F1675" s="948"/>
      <c r="G1675" s="948"/>
      <c r="H1675" s="948"/>
      <c r="I1675" s="948"/>
      <c r="J1675" s="1152">
        <f t="shared" si="478"/>
        <v>0</v>
      </c>
      <c r="K1675" s="1152">
        <f t="shared" si="479"/>
        <v>0</v>
      </c>
    </row>
    <row r="1676" spans="1:11" hidden="1" x14ac:dyDescent="0.3">
      <c r="A1676" s="1061" t="s">
        <v>4243</v>
      </c>
      <c r="B1676" s="969"/>
      <c r="C1676" s="1060" t="s">
        <v>2344</v>
      </c>
      <c r="D1676" s="946">
        <f t="shared" ref="D1676:K1676" si="480">SUM(D1677:D1687)</f>
        <v>0</v>
      </c>
      <c r="E1676" s="946">
        <f t="shared" si="480"/>
        <v>0</v>
      </c>
      <c r="F1676" s="946">
        <f t="shared" si="480"/>
        <v>0</v>
      </c>
      <c r="G1676" s="946">
        <f t="shared" si="480"/>
        <v>0</v>
      </c>
      <c r="H1676" s="946">
        <f t="shared" si="480"/>
        <v>0</v>
      </c>
      <c r="I1676" s="946">
        <f t="shared" si="480"/>
        <v>0</v>
      </c>
      <c r="J1676" s="1151">
        <f t="shared" si="480"/>
        <v>0</v>
      </c>
      <c r="K1676" s="1151">
        <f t="shared" si="480"/>
        <v>0</v>
      </c>
    </row>
    <row r="1677" spans="1:11" hidden="1" x14ac:dyDescent="0.3">
      <c r="A1677" s="1053" t="s">
        <v>4244</v>
      </c>
      <c r="B1677" s="969"/>
      <c r="C1677" s="1054" t="s">
        <v>4266</v>
      </c>
      <c r="D1677" s="946">
        <f>VLOOKUP(A1677,'NRHM-RCH Flexible Pool, NDCPs'!A171:Q1883,16,0)</f>
        <v>0</v>
      </c>
      <c r="E1677" s="946">
        <f>VLOOKUP(A1677,'NRHM-RCH Flexible Pool, NDCPs'!A171:Q1883,17,0)</f>
        <v>0</v>
      </c>
      <c r="F1677" s="948"/>
      <c r="G1677" s="948"/>
      <c r="H1677" s="948"/>
      <c r="I1677" s="948"/>
      <c r="J1677" s="1152">
        <f t="shared" ref="J1677:J1687" si="481">+D1677+F1677+H1677</f>
        <v>0</v>
      </c>
      <c r="K1677" s="1152">
        <f t="shared" ref="K1677:K1687" si="482">+E1677+G1677+I1677</f>
        <v>0</v>
      </c>
    </row>
    <row r="1678" spans="1:11" hidden="1" x14ac:dyDescent="0.3">
      <c r="A1678" s="1053" t="s">
        <v>4245</v>
      </c>
      <c r="B1678" s="969"/>
      <c r="C1678" s="1054" t="s">
        <v>4267</v>
      </c>
      <c r="D1678" s="946">
        <f>VLOOKUP(A1678,'NRHM-RCH Flexible Pool, NDCPs'!A172:Q1884,16,0)</f>
        <v>0</v>
      </c>
      <c r="E1678" s="946">
        <f>VLOOKUP(A1678,'NRHM-RCH Flexible Pool, NDCPs'!A172:Q1884,17,0)</f>
        <v>0</v>
      </c>
      <c r="F1678" s="948"/>
      <c r="G1678" s="948"/>
      <c r="H1678" s="948"/>
      <c r="I1678" s="948"/>
      <c r="J1678" s="1152">
        <f t="shared" si="481"/>
        <v>0</v>
      </c>
      <c r="K1678" s="1152">
        <f t="shared" si="482"/>
        <v>0</v>
      </c>
    </row>
    <row r="1679" spans="1:11" hidden="1" x14ac:dyDescent="0.3">
      <c r="A1679" s="1053" t="s">
        <v>4246</v>
      </c>
      <c r="B1679" s="969"/>
      <c r="C1679" s="1054" t="s">
        <v>4269</v>
      </c>
      <c r="D1679" s="946">
        <f>VLOOKUP(A1679,'NRHM-RCH Flexible Pool, NDCPs'!A173:Q1885,16,0)</f>
        <v>0</v>
      </c>
      <c r="E1679" s="946">
        <f>VLOOKUP(A1679,'NRHM-RCH Flexible Pool, NDCPs'!A173:Q1885,17,0)</f>
        <v>0</v>
      </c>
      <c r="F1679" s="948"/>
      <c r="G1679" s="948"/>
      <c r="H1679" s="948"/>
      <c r="I1679" s="948"/>
      <c r="J1679" s="1152">
        <f t="shared" si="481"/>
        <v>0</v>
      </c>
      <c r="K1679" s="1152">
        <f t="shared" si="482"/>
        <v>0</v>
      </c>
    </row>
    <row r="1680" spans="1:11" hidden="1" x14ac:dyDescent="0.3">
      <c r="A1680" s="1053" t="s">
        <v>4247</v>
      </c>
      <c r="B1680" s="969"/>
      <c r="C1680" s="1054" t="s">
        <v>4270</v>
      </c>
      <c r="D1680" s="946">
        <f>VLOOKUP(A1680,'NRHM-RCH Flexible Pool, NDCPs'!A174:Q1886,16,0)</f>
        <v>0</v>
      </c>
      <c r="E1680" s="946">
        <f>VLOOKUP(A1680,'NRHM-RCH Flexible Pool, NDCPs'!A174:Q1886,17,0)</f>
        <v>0</v>
      </c>
      <c r="F1680" s="948"/>
      <c r="G1680" s="948"/>
      <c r="H1680" s="948"/>
      <c r="I1680" s="948"/>
      <c r="J1680" s="1152">
        <f t="shared" si="481"/>
        <v>0</v>
      </c>
      <c r="K1680" s="1152">
        <f t="shared" si="482"/>
        <v>0</v>
      </c>
    </row>
    <row r="1681" spans="1:11" hidden="1" x14ac:dyDescent="0.3">
      <c r="A1681" s="1053" t="s">
        <v>4248</v>
      </c>
      <c r="B1681" s="969"/>
      <c r="C1681" s="1063" t="s">
        <v>4271</v>
      </c>
      <c r="D1681" s="946">
        <f>VLOOKUP(A1681,'NRHM-RCH Flexible Pool, NDCPs'!A175:Q1887,16,0)</f>
        <v>0</v>
      </c>
      <c r="E1681" s="946">
        <f>VLOOKUP(A1681,'NRHM-RCH Flexible Pool, NDCPs'!A175:Q1887,17,0)</f>
        <v>0</v>
      </c>
      <c r="F1681" s="948"/>
      <c r="G1681" s="948"/>
      <c r="H1681" s="948"/>
      <c r="I1681" s="948"/>
      <c r="J1681" s="1152">
        <f t="shared" si="481"/>
        <v>0</v>
      </c>
      <c r="K1681" s="1152">
        <f t="shared" si="482"/>
        <v>0</v>
      </c>
    </row>
    <row r="1682" spans="1:11" hidden="1" x14ac:dyDescent="0.3">
      <c r="A1682" s="1053" t="s">
        <v>4249</v>
      </c>
      <c r="B1682" s="969"/>
      <c r="C1682" s="1054" t="s">
        <v>4272</v>
      </c>
      <c r="D1682" s="946">
        <f>VLOOKUP(A1682,'NRHM-RCH Flexible Pool, NDCPs'!A176:Q1888,16,0)</f>
        <v>0</v>
      </c>
      <c r="E1682" s="946">
        <f>VLOOKUP(A1682,'NRHM-RCH Flexible Pool, NDCPs'!A176:Q1888,17,0)</f>
        <v>0</v>
      </c>
      <c r="F1682" s="948"/>
      <c r="G1682" s="948"/>
      <c r="H1682" s="948"/>
      <c r="I1682" s="948"/>
      <c r="J1682" s="1152">
        <f t="shared" si="481"/>
        <v>0</v>
      </c>
      <c r="K1682" s="1152">
        <f t="shared" si="482"/>
        <v>0</v>
      </c>
    </row>
    <row r="1683" spans="1:11" hidden="1" x14ac:dyDescent="0.3">
      <c r="A1683" s="1053" t="s">
        <v>4250</v>
      </c>
      <c r="B1683" s="969"/>
      <c r="C1683" s="1054" t="s">
        <v>4273</v>
      </c>
      <c r="D1683" s="946">
        <f>VLOOKUP(A1683,'NRHM-RCH Flexible Pool, NDCPs'!A177:Q1889,16,0)</f>
        <v>0</v>
      </c>
      <c r="E1683" s="946">
        <f>VLOOKUP(A1683,'NRHM-RCH Flexible Pool, NDCPs'!A177:Q1889,17,0)</f>
        <v>0</v>
      </c>
      <c r="F1683" s="948"/>
      <c r="G1683" s="948"/>
      <c r="H1683" s="948"/>
      <c r="I1683" s="948"/>
      <c r="J1683" s="1152">
        <f t="shared" si="481"/>
        <v>0</v>
      </c>
      <c r="K1683" s="1152">
        <f t="shared" si="482"/>
        <v>0</v>
      </c>
    </row>
    <row r="1684" spans="1:11" hidden="1" x14ac:dyDescent="0.3">
      <c r="A1684" s="1053" t="s">
        <v>4251</v>
      </c>
      <c r="B1684" s="969"/>
      <c r="C1684" s="1063" t="s">
        <v>1438</v>
      </c>
      <c r="D1684" s="946">
        <f>VLOOKUP(A1684,'NRHM-RCH Flexible Pool, NDCPs'!A178:Q1890,16,0)</f>
        <v>0</v>
      </c>
      <c r="E1684" s="946">
        <f>VLOOKUP(A1684,'NRHM-RCH Flexible Pool, NDCPs'!A178:Q1890,17,0)</f>
        <v>0</v>
      </c>
      <c r="F1684" s="948"/>
      <c r="G1684" s="948"/>
      <c r="H1684" s="948"/>
      <c r="I1684" s="948"/>
      <c r="J1684" s="1152">
        <f t="shared" si="481"/>
        <v>0</v>
      </c>
      <c r="K1684" s="1152">
        <f t="shared" si="482"/>
        <v>0</v>
      </c>
    </row>
    <row r="1685" spans="1:11" hidden="1" x14ac:dyDescent="0.3">
      <c r="A1685" s="1053" t="s">
        <v>4252</v>
      </c>
      <c r="B1685" s="969"/>
      <c r="C1685" s="1054" t="s">
        <v>4274</v>
      </c>
      <c r="D1685" s="946">
        <f>VLOOKUP(A1685,'NRHM-RCH Flexible Pool, NDCPs'!A179:Q1891,16,0)</f>
        <v>0</v>
      </c>
      <c r="E1685" s="946">
        <f>VLOOKUP(A1685,'NRHM-RCH Flexible Pool, NDCPs'!A179:Q1891,17,0)</f>
        <v>0</v>
      </c>
      <c r="F1685" s="948"/>
      <c r="G1685" s="948"/>
      <c r="H1685" s="948"/>
      <c r="I1685" s="948"/>
      <c r="J1685" s="1152">
        <f t="shared" si="481"/>
        <v>0</v>
      </c>
      <c r="K1685" s="1152">
        <f t="shared" si="482"/>
        <v>0</v>
      </c>
    </row>
    <row r="1686" spans="1:11" hidden="1" x14ac:dyDescent="0.3">
      <c r="A1686" s="1053" t="s">
        <v>4253</v>
      </c>
      <c r="B1686" s="969"/>
      <c r="C1686" s="1054" t="s">
        <v>4275</v>
      </c>
      <c r="D1686" s="946">
        <f>VLOOKUP(A1686,'NRHM-RCH Flexible Pool, NDCPs'!A180:Q1892,16,0)</f>
        <v>0</v>
      </c>
      <c r="E1686" s="946">
        <f>VLOOKUP(A1686,'NRHM-RCH Flexible Pool, NDCPs'!A180:Q1892,17,0)</f>
        <v>0</v>
      </c>
      <c r="F1686" s="948"/>
      <c r="G1686" s="948"/>
      <c r="H1686" s="948"/>
      <c r="I1686" s="948"/>
      <c r="J1686" s="1152">
        <f t="shared" si="481"/>
        <v>0</v>
      </c>
      <c r="K1686" s="1152">
        <f t="shared" si="482"/>
        <v>0</v>
      </c>
    </row>
    <row r="1687" spans="1:11" hidden="1" x14ac:dyDescent="0.3">
      <c r="A1687" s="1053" t="s">
        <v>4254</v>
      </c>
      <c r="B1687" s="969"/>
      <c r="C1687" s="1054" t="s">
        <v>1147</v>
      </c>
      <c r="D1687" s="946">
        <f>VLOOKUP(A1687,'NRHM-RCH Flexible Pool, NDCPs'!A181:Q1893,16,0)</f>
        <v>0</v>
      </c>
      <c r="E1687" s="946">
        <f>VLOOKUP(A1687,'NRHM-RCH Flexible Pool, NDCPs'!A181:Q1893,17,0)</f>
        <v>0</v>
      </c>
      <c r="F1687" s="948"/>
      <c r="G1687" s="948"/>
      <c r="H1687" s="948"/>
      <c r="I1687" s="948"/>
      <c r="J1687" s="1152">
        <f t="shared" si="481"/>
        <v>0</v>
      </c>
      <c r="K1687" s="1152">
        <f t="shared" si="482"/>
        <v>0</v>
      </c>
    </row>
    <row r="1688" spans="1:11" hidden="1" x14ac:dyDescent="0.3">
      <c r="A1688" s="1061" t="s">
        <v>4074</v>
      </c>
      <c r="B1688" s="969"/>
      <c r="C1688" s="1060" t="s">
        <v>2345</v>
      </c>
      <c r="D1688" s="946">
        <f t="shared" ref="D1688:K1688" si="483">SUM(D1689:D1699)</f>
        <v>0</v>
      </c>
      <c r="E1688" s="946">
        <f t="shared" si="483"/>
        <v>0</v>
      </c>
      <c r="F1688" s="946">
        <f t="shared" si="483"/>
        <v>0</v>
      </c>
      <c r="G1688" s="946">
        <f t="shared" si="483"/>
        <v>0</v>
      </c>
      <c r="H1688" s="946">
        <f t="shared" si="483"/>
        <v>0</v>
      </c>
      <c r="I1688" s="946">
        <f t="shared" si="483"/>
        <v>0</v>
      </c>
      <c r="J1688" s="1151">
        <f t="shared" si="483"/>
        <v>0</v>
      </c>
      <c r="K1688" s="1151">
        <f t="shared" si="483"/>
        <v>0</v>
      </c>
    </row>
    <row r="1689" spans="1:11" hidden="1" x14ac:dyDescent="0.3">
      <c r="A1689" s="1053" t="s">
        <v>4255</v>
      </c>
      <c r="B1689" s="969"/>
      <c r="C1689" s="1054" t="s">
        <v>4266</v>
      </c>
      <c r="D1689" s="946">
        <f>VLOOKUP(A1689,'NRHM-RCH Flexible Pool, NDCPs'!A183:Q1895,16,0)</f>
        <v>0</v>
      </c>
      <c r="E1689" s="946">
        <f>VLOOKUP(A1689,'NRHM-RCH Flexible Pool, NDCPs'!A183:Q1895,17,0)</f>
        <v>0</v>
      </c>
      <c r="F1689" s="948"/>
      <c r="G1689" s="948"/>
      <c r="H1689" s="948"/>
      <c r="I1689" s="948"/>
      <c r="J1689" s="1152">
        <f t="shared" ref="J1689:J1701" si="484">+D1689+F1689+H1689</f>
        <v>0</v>
      </c>
      <c r="K1689" s="1152">
        <f t="shared" ref="K1689:K1701" si="485">+E1689+G1689+I1689</f>
        <v>0</v>
      </c>
    </row>
    <row r="1690" spans="1:11" hidden="1" x14ac:dyDescent="0.3">
      <c r="A1690" s="1053" t="s">
        <v>4256</v>
      </c>
      <c r="B1690" s="969"/>
      <c r="C1690" s="1054" t="s">
        <v>4267</v>
      </c>
      <c r="D1690" s="946">
        <f>VLOOKUP(A1690,'NRHM-RCH Flexible Pool, NDCPs'!A184:Q1896,16,0)</f>
        <v>0</v>
      </c>
      <c r="E1690" s="946">
        <f>VLOOKUP(A1690,'NRHM-RCH Flexible Pool, NDCPs'!A184:Q1896,17,0)</f>
        <v>0</v>
      </c>
      <c r="F1690" s="948"/>
      <c r="G1690" s="948"/>
      <c r="H1690" s="948"/>
      <c r="I1690" s="948"/>
      <c r="J1690" s="1152">
        <f t="shared" si="484"/>
        <v>0</v>
      </c>
      <c r="K1690" s="1152">
        <f t="shared" si="485"/>
        <v>0</v>
      </c>
    </row>
    <row r="1691" spans="1:11" hidden="1" x14ac:dyDescent="0.3">
      <c r="A1691" s="1053" t="s">
        <v>4257</v>
      </c>
      <c r="B1691" s="969"/>
      <c r="C1691" s="1054" t="s">
        <v>4269</v>
      </c>
      <c r="D1691" s="946">
        <f>VLOOKUP(A1691,'NRHM-RCH Flexible Pool, NDCPs'!A185:Q1897,16,0)</f>
        <v>0</v>
      </c>
      <c r="E1691" s="946">
        <f>VLOOKUP(A1691,'NRHM-RCH Flexible Pool, NDCPs'!A185:Q1897,17,0)</f>
        <v>0</v>
      </c>
      <c r="F1691" s="948"/>
      <c r="G1691" s="948"/>
      <c r="H1691" s="948"/>
      <c r="I1691" s="948"/>
      <c r="J1691" s="1152">
        <f t="shared" si="484"/>
        <v>0</v>
      </c>
      <c r="K1691" s="1152">
        <f t="shared" si="485"/>
        <v>0</v>
      </c>
    </row>
    <row r="1692" spans="1:11" hidden="1" x14ac:dyDescent="0.3">
      <c r="A1692" s="1053" t="s">
        <v>4258</v>
      </c>
      <c r="B1692" s="969"/>
      <c r="C1692" s="1054" t="s">
        <v>4270</v>
      </c>
      <c r="D1692" s="946">
        <f>VLOOKUP(A1692,'NRHM-RCH Flexible Pool, NDCPs'!A186:Q1898,16,0)</f>
        <v>0</v>
      </c>
      <c r="E1692" s="946">
        <f>VLOOKUP(A1692,'NRHM-RCH Flexible Pool, NDCPs'!A186:Q1898,17,0)</f>
        <v>0</v>
      </c>
      <c r="F1692" s="948"/>
      <c r="G1692" s="948"/>
      <c r="H1692" s="948"/>
      <c r="I1692" s="948"/>
      <c r="J1692" s="1152">
        <f t="shared" si="484"/>
        <v>0</v>
      </c>
      <c r="K1692" s="1152">
        <f t="shared" si="485"/>
        <v>0</v>
      </c>
    </row>
    <row r="1693" spans="1:11" hidden="1" x14ac:dyDescent="0.3">
      <c r="A1693" s="1053" t="s">
        <v>4259</v>
      </c>
      <c r="B1693" s="969"/>
      <c r="C1693" s="1063" t="s">
        <v>4271</v>
      </c>
      <c r="D1693" s="946">
        <f>VLOOKUP(A1693,'NRHM-RCH Flexible Pool, NDCPs'!A187:Q1899,16,0)</f>
        <v>0</v>
      </c>
      <c r="E1693" s="946">
        <f>VLOOKUP(A1693,'NRHM-RCH Flexible Pool, NDCPs'!A187:Q1899,17,0)</f>
        <v>0</v>
      </c>
      <c r="F1693" s="948"/>
      <c r="G1693" s="948"/>
      <c r="H1693" s="948"/>
      <c r="I1693" s="948"/>
      <c r="J1693" s="1152">
        <f t="shared" si="484"/>
        <v>0</v>
      </c>
      <c r="K1693" s="1152">
        <f t="shared" si="485"/>
        <v>0</v>
      </c>
    </row>
    <row r="1694" spans="1:11" hidden="1" x14ac:dyDescent="0.3">
      <c r="A1694" s="1053" t="s">
        <v>4260</v>
      </c>
      <c r="B1694" s="969"/>
      <c r="C1694" s="1054" t="s">
        <v>4272</v>
      </c>
      <c r="D1694" s="946">
        <f>VLOOKUP(A1694,'NRHM-RCH Flexible Pool, NDCPs'!A188:Q1900,16,0)</f>
        <v>0</v>
      </c>
      <c r="E1694" s="946">
        <f>VLOOKUP(A1694,'NRHM-RCH Flexible Pool, NDCPs'!A188:Q1900,17,0)</f>
        <v>0</v>
      </c>
      <c r="F1694" s="948"/>
      <c r="G1694" s="948"/>
      <c r="H1694" s="948"/>
      <c r="I1694" s="948"/>
      <c r="J1694" s="1152">
        <f t="shared" si="484"/>
        <v>0</v>
      </c>
      <c r="K1694" s="1152">
        <f t="shared" si="485"/>
        <v>0</v>
      </c>
    </row>
    <row r="1695" spans="1:11" hidden="1" x14ac:dyDescent="0.3">
      <c r="A1695" s="1053" t="s">
        <v>4261</v>
      </c>
      <c r="B1695" s="969"/>
      <c r="C1695" s="1054" t="s">
        <v>4273</v>
      </c>
      <c r="D1695" s="946">
        <f>VLOOKUP(A1695,'NRHM-RCH Flexible Pool, NDCPs'!A189:Q1901,16,0)</f>
        <v>0</v>
      </c>
      <c r="E1695" s="946">
        <f>VLOOKUP(A1695,'NRHM-RCH Flexible Pool, NDCPs'!A189:Q1901,17,0)</f>
        <v>0</v>
      </c>
      <c r="F1695" s="948"/>
      <c r="G1695" s="948"/>
      <c r="H1695" s="948"/>
      <c r="I1695" s="948"/>
      <c r="J1695" s="1152">
        <f t="shared" si="484"/>
        <v>0</v>
      </c>
      <c r="K1695" s="1152">
        <f t="shared" si="485"/>
        <v>0</v>
      </c>
    </row>
    <row r="1696" spans="1:11" hidden="1" x14ac:dyDescent="0.3">
      <c r="A1696" s="1053" t="s">
        <v>4262</v>
      </c>
      <c r="B1696" s="969"/>
      <c r="C1696" s="1063" t="s">
        <v>1438</v>
      </c>
      <c r="D1696" s="946">
        <f>VLOOKUP(A1696,'NRHM-RCH Flexible Pool, NDCPs'!A190:Q1902,16,0)</f>
        <v>0</v>
      </c>
      <c r="E1696" s="946">
        <f>VLOOKUP(A1696,'NRHM-RCH Flexible Pool, NDCPs'!A190:Q1902,17,0)</f>
        <v>0</v>
      </c>
      <c r="F1696" s="948"/>
      <c r="G1696" s="948"/>
      <c r="H1696" s="948"/>
      <c r="I1696" s="948"/>
      <c r="J1696" s="1152">
        <f t="shared" si="484"/>
        <v>0</v>
      </c>
      <c r="K1696" s="1152">
        <f t="shared" si="485"/>
        <v>0</v>
      </c>
    </row>
    <row r="1697" spans="1:11" hidden="1" x14ac:dyDescent="0.3">
      <c r="A1697" s="1053" t="s">
        <v>4263</v>
      </c>
      <c r="B1697" s="969"/>
      <c r="C1697" s="1054" t="s">
        <v>4274</v>
      </c>
      <c r="D1697" s="946">
        <f>VLOOKUP(A1697,'NRHM-RCH Flexible Pool, NDCPs'!A191:Q1903,16,0)</f>
        <v>0</v>
      </c>
      <c r="E1697" s="946">
        <f>VLOOKUP(A1697,'NRHM-RCH Flexible Pool, NDCPs'!A191:Q1903,17,0)</f>
        <v>0</v>
      </c>
      <c r="F1697" s="948"/>
      <c r="G1697" s="948"/>
      <c r="H1697" s="948"/>
      <c r="I1697" s="948"/>
      <c r="J1697" s="1152">
        <f t="shared" si="484"/>
        <v>0</v>
      </c>
      <c r="K1697" s="1152">
        <f t="shared" si="485"/>
        <v>0</v>
      </c>
    </row>
    <row r="1698" spans="1:11" hidden="1" x14ac:dyDescent="0.3">
      <c r="A1698" s="1053" t="s">
        <v>4264</v>
      </c>
      <c r="B1698" s="969"/>
      <c r="C1698" s="1054" t="s">
        <v>4275</v>
      </c>
      <c r="D1698" s="946">
        <f>VLOOKUP(A1698,'NRHM-RCH Flexible Pool, NDCPs'!A192:Q1904,16,0)</f>
        <v>0</v>
      </c>
      <c r="E1698" s="946">
        <f>VLOOKUP(A1698,'NRHM-RCH Flexible Pool, NDCPs'!A192:Q1904,17,0)</f>
        <v>0</v>
      </c>
      <c r="F1698" s="948"/>
      <c r="G1698" s="948"/>
      <c r="H1698" s="948"/>
      <c r="I1698" s="948"/>
      <c r="J1698" s="1152">
        <f t="shared" si="484"/>
        <v>0</v>
      </c>
      <c r="K1698" s="1152">
        <f t="shared" si="485"/>
        <v>0</v>
      </c>
    </row>
    <row r="1699" spans="1:11" hidden="1" x14ac:dyDescent="0.3">
      <c r="A1699" s="1053" t="s">
        <v>4265</v>
      </c>
      <c r="B1699" s="969"/>
      <c r="C1699" s="1054" t="s">
        <v>1147</v>
      </c>
      <c r="D1699" s="946">
        <f>VLOOKUP(A1699,'NRHM-RCH Flexible Pool, NDCPs'!A193:Q1905,16,0)</f>
        <v>0</v>
      </c>
      <c r="E1699" s="946">
        <f>VLOOKUP(A1699,'NRHM-RCH Flexible Pool, NDCPs'!A193:Q1905,17,0)</f>
        <v>0</v>
      </c>
      <c r="F1699" s="948"/>
      <c r="G1699" s="948"/>
      <c r="H1699" s="948"/>
      <c r="I1699" s="948"/>
      <c r="J1699" s="1152">
        <f t="shared" si="484"/>
        <v>0</v>
      </c>
      <c r="K1699" s="1152">
        <f t="shared" si="485"/>
        <v>0</v>
      </c>
    </row>
    <row r="1700" spans="1:11" hidden="1" x14ac:dyDescent="0.3">
      <c r="A1700" s="1061" t="s">
        <v>4075</v>
      </c>
      <c r="B1700" s="1107" t="s">
        <v>5044</v>
      </c>
      <c r="C1700" s="1060" t="s">
        <v>5236</v>
      </c>
      <c r="D1700" s="946">
        <f>VLOOKUP(A1700,'NRHM-RCH Flexible Pool, NDCPs'!A194:Q1906,16,0)</f>
        <v>0</v>
      </c>
      <c r="E1700" s="946">
        <f>VLOOKUP(A1700,'NRHM-RCH Flexible Pool, NDCPs'!A194:Q1906,17,0)</f>
        <v>0</v>
      </c>
      <c r="F1700" s="948"/>
      <c r="G1700" s="948"/>
      <c r="H1700" s="946">
        <f>VLOOKUP(B1700,NUHM!A179:P418,15,0)</f>
        <v>0</v>
      </c>
      <c r="I1700" s="946">
        <f>VLOOKUP(B1700,NUHM!A179:P418,16,0)</f>
        <v>0</v>
      </c>
      <c r="J1700" s="1152">
        <f t="shared" si="484"/>
        <v>0</v>
      </c>
      <c r="K1700" s="1152">
        <f t="shared" si="485"/>
        <v>0</v>
      </c>
    </row>
    <row r="1701" spans="1:11" ht="30" hidden="1" x14ac:dyDescent="0.3">
      <c r="A1701" s="1061" t="s">
        <v>4076</v>
      </c>
      <c r="B1701" s="1107" t="s">
        <v>5045</v>
      </c>
      <c r="C1701" s="1060" t="s">
        <v>1441</v>
      </c>
      <c r="D1701" s="946">
        <f>VLOOKUP(A1701,'NRHM-RCH Flexible Pool, NDCPs'!A195:Q1907,16,0)</f>
        <v>0</v>
      </c>
      <c r="E1701" s="946">
        <f>VLOOKUP(A1701,'NRHM-RCH Flexible Pool, NDCPs'!A195:Q1907,17,0)</f>
        <v>0</v>
      </c>
      <c r="F1701" s="948"/>
      <c r="G1701" s="948"/>
      <c r="H1701" s="946">
        <f>VLOOKUP(B1701,NUHM!A180:P419,15,0)</f>
        <v>0</v>
      </c>
      <c r="I1701" s="946">
        <f>VLOOKUP(B1701,NUHM!A180:P419,16,0)</f>
        <v>0</v>
      </c>
      <c r="J1701" s="1152">
        <f t="shared" si="484"/>
        <v>0</v>
      </c>
      <c r="K1701" s="1152">
        <f t="shared" si="485"/>
        <v>0</v>
      </c>
    </row>
    <row r="1702" spans="1:11" s="959" customFormat="1" ht="12.75" x14ac:dyDescent="0.2">
      <c r="A1702" s="956">
        <v>17</v>
      </c>
      <c r="B1702" s="1095"/>
      <c r="C1702" s="1085" t="s">
        <v>6056</v>
      </c>
      <c r="D1702" s="941">
        <f t="shared" ref="D1702:K1702" si="486">SUM(D1703:D1704)+SUM(D1707:D1712)</f>
        <v>0</v>
      </c>
      <c r="E1702" s="941">
        <f t="shared" si="486"/>
        <v>0</v>
      </c>
      <c r="F1702" s="941">
        <f t="shared" si="486"/>
        <v>0</v>
      </c>
      <c r="G1702" s="941">
        <f t="shared" si="486"/>
        <v>0</v>
      </c>
      <c r="H1702" s="941">
        <f t="shared" si="486"/>
        <v>0</v>
      </c>
      <c r="I1702" s="941">
        <f t="shared" si="486"/>
        <v>0</v>
      </c>
      <c r="J1702" s="941">
        <f t="shared" si="486"/>
        <v>0</v>
      </c>
      <c r="K1702" s="941">
        <f t="shared" si="486"/>
        <v>0</v>
      </c>
    </row>
    <row r="1703" spans="1:11" ht="30" hidden="1" x14ac:dyDescent="0.3">
      <c r="A1703" s="947">
        <v>17.100000000000001</v>
      </c>
      <c r="B1703" s="969"/>
      <c r="C1703" s="982" t="s">
        <v>6057</v>
      </c>
      <c r="D1703" s="946"/>
      <c r="E1703" s="946"/>
      <c r="F1703" s="948">
        <f>VLOOKUP(A1703,NCDs!A12:Q230,16,0)</f>
        <v>0</v>
      </c>
      <c r="G1703" s="948">
        <f>VLOOKUP(A1703,NCDs!A12:Q230,17,0)</f>
        <v>0</v>
      </c>
      <c r="H1703" s="948"/>
      <c r="I1703" s="948"/>
      <c r="J1703" s="1152">
        <f>+D1703+F1703+H1703</f>
        <v>0</v>
      </c>
      <c r="K1703" s="1152">
        <f>+E1703+G1703+I1703</f>
        <v>0</v>
      </c>
    </row>
    <row r="1704" spans="1:11" hidden="1" x14ac:dyDescent="0.3">
      <c r="A1704" s="947">
        <v>17.2</v>
      </c>
      <c r="B1704" s="969"/>
      <c r="C1704" s="999" t="s">
        <v>4899</v>
      </c>
      <c r="D1704" s="946">
        <f t="shared" ref="D1704:K1704" si="487">D1705+D1706</f>
        <v>0</v>
      </c>
      <c r="E1704" s="946">
        <f t="shared" si="487"/>
        <v>0</v>
      </c>
      <c r="F1704" s="946">
        <f t="shared" si="487"/>
        <v>0</v>
      </c>
      <c r="G1704" s="946">
        <f t="shared" si="487"/>
        <v>0</v>
      </c>
      <c r="H1704" s="946">
        <f t="shared" si="487"/>
        <v>0</v>
      </c>
      <c r="I1704" s="946">
        <f t="shared" si="487"/>
        <v>0</v>
      </c>
      <c r="J1704" s="1151">
        <f t="shared" si="487"/>
        <v>0</v>
      </c>
      <c r="K1704" s="1151">
        <f t="shared" si="487"/>
        <v>0</v>
      </c>
    </row>
    <row r="1705" spans="1:11" ht="30" hidden="1" x14ac:dyDescent="0.3">
      <c r="A1705" s="947" t="s">
        <v>4900</v>
      </c>
      <c r="B1705" s="947" t="s">
        <v>3158</v>
      </c>
      <c r="C1705" s="999" t="s">
        <v>4898</v>
      </c>
      <c r="D1705" s="946">
        <f>VLOOKUP(A1705,'NRHM-RCH Flexible Pool, NDCPs'!A199:Q1911,16,0)</f>
        <v>0</v>
      </c>
      <c r="E1705" s="946">
        <f>VLOOKUP(A1705,'NRHM-RCH Flexible Pool, NDCPs'!A199:Q1911,17,0)</f>
        <v>0</v>
      </c>
      <c r="F1705" s="948"/>
      <c r="G1705" s="948"/>
      <c r="H1705" s="946">
        <f>VLOOKUP(B1705,NUHM!A184:P423,15,0)</f>
        <v>0</v>
      </c>
      <c r="I1705" s="946">
        <f>VLOOKUP(B1705,NUHM!A184:P423,16,0)</f>
        <v>0</v>
      </c>
      <c r="J1705" s="1152">
        <f t="shared" ref="J1705:K1712" si="488">+D1705+F1705+H1705</f>
        <v>0</v>
      </c>
      <c r="K1705" s="1152">
        <f t="shared" si="488"/>
        <v>0</v>
      </c>
    </row>
    <row r="1706" spans="1:11" hidden="1" x14ac:dyDescent="0.3">
      <c r="A1706" s="947" t="s">
        <v>4901</v>
      </c>
      <c r="B1706" s="969"/>
      <c r="C1706" s="999" t="s">
        <v>4902</v>
      </c>
      <c r="D1706" s="946">
        <f>VLOOKUP(A1706,'NRHM-RCH Flexible Pool, NDCPs'!A200:Q1912,16,0)</f>
        <v>0</v>
      </c>
      <c r="E1706" s="946">
        <f>VLOOKUP(A1706,'NRHM-RCH Flexible Pool, NDCPs'!A200:Q1912,17,0)</f>
        <v>0</v>
      </c>
      <c r="F1706" s="948"/>
      <c r="G1706" s="948"/>
      <c r="H1706" s="948"/>
      <c r="I1706" s="948"/>
      <c r="J1706" s="1152">
        <f t="shared" si="488"/>
        <v>0</v>
      </c>
      <c r="K1706" s="1152">
        <f t="shared" si="488"/>
        <v>0</v>
      </c>
    </row>
    <row r="1707" spans="1:11" hidden="1" x14ac:dyDescent="0.3">
      <c r="A1707" s="947">
        <v>17.3</v>
      </c>
      <c r="B1707" s="969"/>
      <c r="C1707" s="999" t="s">
        <v>6058</v>
      </c>
      <c r="D1707" s="946">
        <f>VLOOKUP(A1707,'NRHM-RCH Flexible Pool, NDCPs'!A201:Q1913,16,0)</f>
        <v>0</v>
      </c>
      <c r="E1707" s="946">
        <f>VLOOKUP(A1707,'NRHM-RCH Flexible Pool, NDCPs'!A201:Q1913,17,0)</f>
        <v>0</v>
      </c>
      <c r="F1707" s="948"/>
      <c r="G1707" s="948"/>
      <c r="H1707" s="948"/>
      <c r="I1707" s="948"/>
      <c r="J1707" s="1152">
        <f t="shared" si="488"/>
        <v>0</v>
      </c>
      <c r="K1707" s="1152">
        <f t="shared" si="488"/>
        <v>0</v>
      </c>
    </row>
    <row r="1708" spans="1:11" ht="29.25" hidden="1" customHeight="1" x14ac:dyDescent="0.3">
      <c r="A1708" s="947">
        <v>17.399999999999999</v>
      </c>
      <c r="B1708" s="969"/>
      <c r="C1708" s="999" t="s">
        <v>4903</v>
      </c>
      <c r="D1708" s="946">
        <f>VLOOKUP(A1708,'NRHM-RCH Flexible Pool, NDCPs'!A202:Q1914,16,0)</f>
        <v>0</v>
      </c>
      <c r="E1708" s="946">
        <f>VLOOKUP(A1708,'NRHM-RCH Flexible Pool, NDCPs'!A202:Q1914,17,0)</f>
        <v>0</v>
      </c>
      <c r="F1708" s="948"/>
      <c r="G1708" s="948"/>
      <c r="H1708" s="948"/>
      <c r="I1708" s="948"/>
      <c r="J1708" s="1152">
        <f t="shared" si="488"/>
        <v>0</v>
      </c>
      <c r="K1708" s="1152">
        <f t="shared" si="488"/>
        <v>0</v>
      </c>
    </row>
    <row r="1709" spans="1:11" hidden="1" x14ac:dyDescent="0.3">
      <c r="A1709" s="947">
        <v>17.5</v>
      </c>
      <c r="B1709" s="969"/>
      <c r="C1709" s="999" t="s">
        <v>2744</v>
      </c>
      <c r="D1709" s="946">
        <f>VLOOKUP(A1709,'NRHM-RCH Flexible Pool, NDCPs'!A203:Q1915,16,0)</f>
        <v>0</v>
      </c>
      <c r="E1709" s="946">
        <f>VLOOKUP(A1709,'NRHM-RCH Flexible Pool, NDCPs'!A203:Q1915,17,0)</f>
        <v>0</v>
      </c>
      <c r="F1709" s="948"/>
      <c r="G1709" s="948"/>
      <c r="H1709" s="948"/>
      <c r="I1709" s="948"/>
      <c r="J1709" s="1152">
        <f t="shared" si="488"/>
        <v>0</v>
      </c>
      <c r="K1709" s="1152">
        <f t="shared" si="488"/>
        <v>0</v>
      </c>
    </row>
    <row r="1710" spans="1:11" hidden="1" x14ac:dyDescent="0.3">
      <c r="A1710" s="947">
        <v>17.600000000000001</v>
      </c>
      <c r="B1710" s="969"/>
      <c r="C1710" s="999" t="s">
        <v>3809</v>
      </c>
      <c r="D1710" s="946">
        <f>VLOOKUP(A1710,'NRHM-RCH Flexible Pool, NDCPs'!A204:Q1916,16,0)</f>
        <v>0</v>
      </c>
      <c r="E1710" s="946">
        <f>VLOOKUP(A1710,'NRHM-RCH Flexible Pool, NDCPs'!A204:Q1916,17,0)</f>
        <v>0</v>
      </c>
      <c r="F1710" s="948"/>
      <c r="G1710" s="948"/>
      <c r="H1710" s="948"/>
      <c r="I1710" s="948"/>
      <c r="J1710" s="1152">
        <f t="shared" si="488"/>
        <v>0</v>
      </c>
      <c r="K1710" s="1152">
        <f t="shared" si="488"/>
        <v>0</v>
      </c>
    </row>
    <row r="1711" spans="1:11" ht="30" hidden="1" x14ac:dyDescent="0.3">
      <c r="A1711" s="947">
        <v>17.7</v>
      </c>
      <c r="B1711" s="969"/>
      <c r="C1711" s="999" t="s">
        <v>4904</v>
      </c>
      <c r="D1711" s="946">
        <f>VLOOKUP(A1711,'NRHM-RCH Flexible Pool, NDCPs'!A205:Q1917,16,0)</f>
        <v>0</v>
      </c>
      <c r="E1711" s="946">
        <f>VLOOKUP(A1711,'NRHM-RCH Flexible Pool, NDCPs'!A205:Q1917,17,0)</f>
        <v>0</v>
      </c>
      <c r="F1711" s="948"/>
      <c r="G1711" s="948"/>
      <c r="H1711" s="948"/>
      <c r="I1711" s="948"/>
      <c r="J1711" s="1152">
        <f t="shared" si="488"/>
        <v>0</v>
      </c>
      <c r="K1711" s="1152">
        <f t="shared" si="488"/>
        <v>0</v>
      </c>
    </row>
    <row r="1712" spans="1:11" ht="15.75" hidden="1" customHeight="1" x14ac:dyDescent="0.3">
      <c r="A1712" s="947">
        <v>17.8</v>
      </c>
      <c r="B1712" s="947" t="s">
        <v>5046</v>
      </c>
      <c r="C1712" s="999" t="s">
        <v>2897</v>
      </c>
      <c r="D1712" s="946">
        <f>VLOOKUP(A1712,'NRHM-RCH Flexible Pool, NDCPs'!A206:Q1918,16,0)</f>
        <v>0</v>
      </c>
      <c r="E1712" s="946">
        <f>VLOOKUP(A1712,'NRHM-RCH Flexible Pool, NDCPs'!A206:Q1918,17,0)</f>
        <v>0</v>
      </c>
      <c r="F1712" s="948"/>
      <c r="G1712" s="948"/>
      <c r="H1712" s="946">
        <f>VLOOKUP(B1712,NUHM!A191:P430,15,0)</f>
        <v>0</v>
      </c>
      <c r="I1712" s="946">
        <f>VLOOKUP(B1712,NUHM!A191:P430,16,0)</f>
        <v>0</v>
      </c>
      <c r="J1712" s="1152">
        <f t="shared" si="488"/>
        <v>0</v>
      </c>
      <c r="K1712" s="1152">
        <f t="shared" si="488"/>
        <v>0</v>
      </c>
    </row>
    <row r="1713" spans="1:11" s="959" customFormat="1" ht="12.75" x14ac:dyDescent="0.2">
      <c r="A1713" s="1093">
        <v>18</v>
      </c>
      <c r="B1713" s="157" t="s">
        <v>3214</v>
      </c>
      <c r="C1713" s="1094" t="s">
        <v>592</v>
      </c>
      <c r="D1713" s="941">
        <f>SUM(D1714:D1730)</f>
        <v>0</v>
      </c>
      <c r="E1713" s="941">
        <f>SUM(E1714:E1730)</f>
        <v>0</v>
      </c>
      <c r="F1713" s="941">
        <f>SUM(F1714:F1730)</f>
        <v>0</v>
      </c>
      <c r="G1713" s="941">
        <f>SUM(G1714:G1730)</f>
        <v>0</v>
      </c>
      <c r="H1713" s="941">
        <f>VLOOKUP(B1713,NUHM!A192:P431,15,0)</f>
        <v>0</v>
      </c>
      <c r="I1713" s="941">
        <f>VLOOKUP(B1713,NUHM!A192:P431,16,0)</f>
        <v>0</v>
      </c>
      <c r="J1713" s="941">
        <f>SUM(J1714:J1730)</f>
        <v>0</v>
      </c>
      <c r="K1713" s="941">
        <f>SUM(K1714:K1730)</f>
        <v>0</v>
      </c>
    </row>
    <row r="1714" spans="1:11" hidden="1" x14ac:dyDescent="0.3">
      <c r="A1714" s="1070">
        <v>18.100000000000001</v>
      </c>
      <c r="B1714" s="969"/>
      <c r="C1714" s="1071" t="s">
        <v>6059</v>
      </c>
      <c r="D1714" s="946">
        <f>VLOOKUP(A1714,'NRHM-RCH Flexible Pool, NDCPs'!A208:Q1920,16,0)</f>
        <v>0</v>
      </c>
      <c r="E1714" s="946">
        <f>VLOOKUP(A1714,'NRHM-RCH Flexible Pool, NDCPs'!A208:Q1920,17,0)</f>
        <v>0</v>
      </c>
      <c r="F1714" s="948"/>
      <c r="G1714" s="948"/>
      <c r="H1714" s="948"/>
      <c r="I1714" s="948"/>
      <c r="J1714" s="1152">
        <f t="shared" ref="J1714:J1730" si="489">+D1714+F1714+H1714</f>
        <v>0</v>
      </c>
      <c r="K1714" s="1152">
        <f t="shared" ref="K1714:K1730" si="490">+E1714+G1714+I1714</f>
        <v>0</v>
      </c>
    </row>
    <row r="1715" spans="1:11" hidden="1" x14ac:dyDescent="0.3">
      <c r="A1715" s="1070">
        <v>18.2</v>
      </c>
      <c r="B1715" s="969"/>
      <c r="C1715" s="1071" t="s">
        <v>6060</v>
      </c>
      <c r="D1715" s="946">
        <f>VLOOKUP(A1715,'NRHM-RCH Flexible Pool, NDCPs'!A209:Q1921,16,0)</f>
        <v>0</v>
      </c>
      <c r="E1715" s="946">
        <f>VLOOKUP(A1715,'NRHM-RCH Flexible Pool, NDCPs'!A209:Q1921,17,0)</f>
        <v>0</v>
      </c>
      <c r="F1715" s="948"/>
      <c r="G1715" s="948"/>
      <c r="H1715" s="948"/>
      <c r="I1715" s="948"/>
      <c r="J1715" s="1152">
        <f t="shared" si="489"/>
        <v>0</v>
      </c>
      <c r="K1715" s="1152">
        <f t="shared" si="490"/>
        <v>0</v>
      </c>
    </row>
    <row r="1716" spans="1:11" hidden="1" x14ac:dyDescent="0.3">
      <c r="A1716" s="1070">
        <v>18.3</v>
      </c>
      <c r="B1716" s="969"/>
      <c r="C1716" s="1071" t="s">
        <v>6061</v>
      </c>
      <c r="D1716" s="946">
        <f>VLOOKUP(A1716,'NRHM-RCH Flexible Pool, NDCPs'!A210:Q1922,16,0)</f>
        <v>0</v>
      </c>
      <c r="E1716" s="946">
        <f>VLOOKUP(A1716,'NRHM-RCH Flexible Pool, NDCPs'!A210:Q1922,17,0)</f>
        <v>0</v>
      </c>
      <c r="F1716" s="948"/>
      <c r="G1716" s="948"/>
      <c r="H1716" s="948"/>
      <c r="I1716" s="948"/>
      <c r="J1716" s="1152">
        <f t="shared" si="489"/>
        <v>0</v>
      </c>
      <c r="K1716" s="1152">
        <f t="shared" si="490"/>
        <v>0</v>
      </c>
    </row>
    <row r="1717" spans="1:11" hidden="1" x14ac:dyDescent="0.3">
      <c r="A1717" s="1070">
        <v>18.399999999999999</v>
      </c>
      <c r="B1717" s="969"/>
      <c r="C1717" s="1067" t="s">
        <v>6062</v>
      </c>
      <c r="D1717" s="946">
        <f>VLOOKUP(A1717,'NRHM-RCH Flexible Pool, NDCPs'!A211:Q1923,16,0)</f>
        <v>0</v>
      </c>
      <c r="E1717" s="946">
        <f>VLOOKUP(A1717,'NRHM-RCH Flexible Pool, NDCPs'!A211:Q1923,17,0)</f>
        <v>0</v>
      </c>
      <c r="F1717" s="948"/>
      <c r="G1717" s="948"/>
      <c r="H1717" s="948"/>
      <c r="I1717" s="948"/>
      <c r="J1717" s="1152">
        <f t="shared" si="489"/>
        <v>0</v>
      </c>
      <c r="K1717" s="1152">
        <f t="shared" si="490"/>
        <v>0</v>
      </c>
    </row>
    <row r="1718" spans="1:11" hidden="1" x14ac:dyDescent="0.3">
      <c r="A1718" s="1070">
        <v>18.5</v>
      </c>
      <c r="B1718" s="969"/>
      <c r="C1718" s="1071" t="s">
        <v>6063</v>
      </c>
      <c r="D1718" s="946">
        <f>VLOOKUP(A1718,'NRHM-RCH Flexible Pool, NDCPs'!A212:Q1924,16,0)</f>
        <v>0</v>
      </c>
      <c r="E1718" s="946">
        <f>VLOOKUP(A1718,'NRHM-RCH Flexible Pool, NDCPs'!A212:Q1924,17,0)</f>
        <v>0</v>
      </c>
      <c r="F1718" s="948"/>
      <c r="G1718" s="948"/>
      <c r="H1718" s="948"/>
      <c r="I1718" s="948"/>
      <c r="J1718" s="1152">
        <f t="shared" si="489"/>
        <v>0</v>
      </c>
      <c r="K1718" s="1152">
        <f t="shared" si="490"/>
        <v>0</v>
      </c>
    </row>
    <row r="1719" spans="1:11" hidden="1" x14ac:dyDescent="0.3">
      <c r="A1719" s="1070">
        <v>18.600000000000001</v>
      </c>
      <c r="B1719" s="969"/>
      <c r="C1719" s="1071" t="s">
        <v>6064</v>
      </c>
      <c r="D1719" s="946">
        <f>VLOOKUP(A1719,'NRHM-RCH Flexible Pool, NDCPs'!A213:Q1925,16,0)</f>
        <v>0</v>
      </c>
      <c r="E1719" s="946">
        <f>VLOOKUP(A1719,'NRHM-RCH Flexible Pool, NDCPs'!A213:Q1925,17,0)</f>
        <v>0</v>
      </c>
      <c r="F1719" s="948"/>
      <c r="G1719" s="948"/>
      <c r="H1719" s="948"/>
      <c r="I1719" s="948"/>
      <c r="J1719" s="1152">
        <f t="shared" si="489"/>
        <v>0</v>
      </c>
      <c r="K1719" s="1152">
        <f t="shared" si="490"/>
        <v>0</v>
      </c>
    </row>
    <row r="1720" spans="1:11" hidden="1" x14ac:dyDescent="0.3">
      <c r="A1720" s="1070">
        <v>18.7</v>
      </c>
      <c r="B1720" s="969"/>
      <c r="C1720" s="1071" t="s">
        <v>6065</v>
      </c>
      <c r="D1720" s="946">
        <f>VLOOKUP(A1720,'NRHM-RCH Flexible Pool, NDCPs'!A214:Q1926,16,0)</f>
        <v>0</v>
      </c>
      <c r="E1720" s="946">
        <f>VLOOKUP(A1720,'NRHM-RCH Flexible Pool, NDCPs'!A214:Q1926,17,0)</f>
        <v>0</v>
      </c>
      <c r="F1720" s="948"/>
      <c r="G1720" s="948"/>
      <c r="H1720" s="948"/>
      <c r="I1720" s="948"/>
      <c r="J1720" s="1152">
        <f t="shared" si="489"/>
        <v>0</v>
      </c>
      <c r="K1720" s="1152">
        <f t="shared" si="490"/>
        <v>0</v>
      </c>
    </row>
    <row r="1721" spans="1:11" hidden="1" x14ac:dyDescent="0.3">
      <c r="A1721" s="1070">
        <v>18.8</v>
      </c>
      <c r="B1721" s="969"/>
      <c r="C1721" s="1071" t="s">
        <v>6066</v>
      </c>
      <c r="D1721" s="946">
        <f>VLOOKUP(A1721,'NRHM-RCH Flexible Pool, NDCPs'!A215:Q1927,16,0)</f>
        <v>0</v>
      </c>
      <c r="E1721" s="946">
        <f>VLOOKUP(A1721,'NRHM-RCH Flexible Pool, NDCPs'!A215:Q1927,17,0)</f>
        <v>0</v>
      </c>
      <c r="F1721" s="948"/>
      <c r="G1721" s="948"/>
      <c r="H1721" s="948"/>
      <c r="I1721" s="948"/>
      <c r="J1721" s="1152">
        <f t="shared" si="489"/>
        <v>0</v>
      </c>
      <c r="K1721" s="1152">
        <f t="shared" si="490"/>
        <v>0</v>
      </c>
    </row>
    <row r="1722" spans="1:11" ht="32.25" hidden="1" customHeight="1" x14ac:dyDescent="0.3">
      <c r="A1722" s="1070">
        <v>18.899999999999999</v>
      </c>
      <c r="B1722" s="969"/>
      <c r="C1722" s="1030" t="s">
        <v>6067</v>
      </c>
      <c r="D1722" s="946">
        <f>VLOOKUP(A1722,'NRHM-RCH Flexible Pool, NDCPs'!A216:Q1928,16,0)</f>
        <v>0</v>
      </c>
      <c r="E1722" s="946">
        <f>VLOOKUP(A1722,'NRHM-RCH Flexible Pool, NDCPs'!A216:Q1928,17,0)</f>
        <v>0</v>
      </c>
      <c r="F1722" s="948"/>
      <c r="G1722" s="948"/>
      <c r="H1722" s="948"/>
      <c r="I1722" s="948"/>
      <c r="J1722" s="1152">
        <f t="shared" si="489"/>
        <v>0</v>
      </c>
      <c r="K1722" s="1152">
        <f t="shared" si="490"/>
        <v>0</v>
      </c>
    </row>
    <row r="1723" spans="1:11" ht="60" hidden="1" x14ac:dyDescent="0.3">
      <c r="A1723" s="1072">
        <v>18.100000000000001</v>
      </c>
      <c r="B1723" s="969"/>
      <c r="C1723" s="1071" t="s">
        <v>6068</v>
      </c>
      <c r="D1723" s="946">
        <f>VLOOKUP(A1723,'NRHM-RCH Flexible Pool, NDCPs'!A217:Q1929,16,0)</f>
        <v>0</v>
      </c>
      <c r="E1723" s="946">
        <f>VLOOKUP(A1723,'NRHM-RCH Flexible Pool, NDCPs'!A217:Q1929,17,0)</f>
        <v>0</v>
      </c>
      <c r="F1723" s="948"/>
      <c r="G1723" s="948"/>
      <c r="H1723" s="948"/>
      <c r="I1723" s="948"/>
      <c r="J1723" s="1152">
        <f t="shared" si="489"/>
        <v>0</v>
      </c>
      <c r="K1723" s="1152">
        <f t="shared" si="490"/>
        <v>0</v>
      </c>
    </row>
    <row r="1724" spans="1:11" hidden="1" x14ac:dyDescent="0.3">
      <c r="A1724" s="1070">
        <v>18.11</v>
      </c>
      <c r="B1724" s="969"/>
      <c r="C1724" s="1071" t="s">
        <v>6069</v>
      </c>
      <c r="D1724" s="946">
        <f>VLOOKUP(A1724,'NRHM-RCH Flexible Pool, NDCPs'!A218:Q1930,16,0)</f>
        <v>0</v>
      </c>
      <c r="E1724" s="946">
        <f>VLOOKUP(A1724,'NRHM-RCH Flexible Pool, NDCPs'!A218:Q1930,17,0)</f>
        <v>0</v>
      </c>
      <c r="F1724" s="948"/>
      <c r="G1724" s="948"/>
      <c r="H1724" s="948"/>
      <c r="I1724" s="948"/>
      <c r="J1724" s="1152">
        <f t="shared" si="489"/>
        <v>0</v>
      </c>
      <c r="K1724" s="1152">
        <f t="shared" si="490"/>
        <v>0</v>
      </c>
    </row>
    <row r="1725" spans="1:11" ht="45" hidden="1" x14ac:dyDescent="0.3">
      <c r="A1725" s="1070">
        <v>18.12</v>
      </c>
      <c r="B1725" s="969"/>
      <c r="C1725" s="1071" t="s">
        <v>6070</v>
      </c>
      <c r="D1725" s="946">
        <f>VLOOKUP(A1725,'NRHM-RCH Flexible Pool, NDCPs'!A219:Q1931,16,0)</f>
        <v>0</v>
      </c>
      <c r="E1725" s="946">
        <f>VLOOKUP(A1725,'NRHM-RCH Flexible Pool, NDCPs'!A219:Q1931,17,0)</f>
        <v>0</v>
      </c>
      <c r="F1725" s="948"/>
      <c r="G1725" s="948"/>
      <c r="H1725" s="948"/>
      <c r="I1725" s="948"/>
      <c r="J1725" s="1152">
        <f t="shared" si="489"/>
        <v>0</v>
      </c>
      <c r="K1725" s="1152">
        <f t="shared" si="490"/>
        <v>0</v>
      </c>
    </row>
    <row r="1726" spans="1:11" ht="30" hidden="1" customHeight="1" x14ac:dyDescent="0.3">
      <c r="A1726" s="1070">
        <v>18.13</v>
      </c>
      <c r="B1726" s="969"/>
      <c r="C1726" s="1071" t="s">
        <v>6071</v>
      </c>
      <c r="D1726" s="946">
        <f>VLOOKUP(A1726,'NRHM-RCH Flexible Pool, NDCPs'!A220:Q1932,16,0)</f>
        <v>0</v>
      </c>
      <c r="E1726" s="946">
        <f>VLOOKUP(A1726,'NRHM-RCH Flexible Pool, NDCPs'!A220:Q1932,17,0)</f>
        <v>0</v>
      </c>
      <c r="F1726" s="948"/>
      <c r="G1726" s="948"/>
      <c r="H1726" s="948"/>
      <c r="I1726" s="948"/>
      <c r="J1726" s="1152">
        <f t="shared" si="489"/>
        <v>0</v>
      </c>
      <c r="K1726" s="1152">
        <f t="shared" si="490"/>
        <v>0</v>
      </c>
    </row>
    <row r="1727" spans="1:11" ht="45" hidden="1" customHeight="1" x14ac:dyDescent="0.3">
      <c r="A1727" s="1070">
        <v>18.14</v>
      </c>
      <c r="B1727" s="969"/>
      <c r="C1727" s="1071" t="s">
        <v>6072</v>
      </c>
      <c r="D1727" s="946">
        <f>VLOOKUP(A1727,'NRHM-RCH Flexible Pool, NDCPs'!A221:Q1933,16,0)</f>
        <v>0</v>
      </c>
      <c r="E1727" s="946">
        <f>VLOOKUP(A1727,'NRHM-RCH Flexible Pool, NDCPs'!A221:Q1933,17,0)</f>
        <v>0</v>
      </c>
      <c r="F1727" s="948"/>
      <c r="G1727" s="948"/>
      <c r="H1727" s="948"/>
      <c r="I1727" s="948"/>
      <c r="J1727" s="1152">
        <f t="shared" si="489"/>
        <v>0</v>
      </c>
      <c r="K1727" s="1152">
        <f t="shared" si="490"/>
        <v>0</v>
      </c>
    </row>
    <row r="1728" spans="1:11" hidden="1" x14ac:dyDescent="0.3">
      <c r="A1728" s="1070">
        <v>18.149999999999999</v>
      </c>
      <c r="B1728" s="969"/>
      <c r="C1728" s="1071" t="s">
        <v>6073</v>
      </c>
      <c r="D1728" s="946">
        <f>VLOOKUP(A1728,'NRHM-RCH Flexible Pool, NDCPs'!A222:Q1934,16,0)</f>
        <v>0</v>
      </c>
      <c r="E1728" s="946">
        <f>VLOOKUP(A1728,'NRHM-RCH Flexible Pool, NDCPs'!A222:Q1934,17,0)</f>
        <v>0</v>
      </c>
      <c r="F1728" s="948"/>
      <c r="G1728" s="948"/>
      <c r="H1728" s="948"/>
      <c r="I1728" s="948"/>
      <c r="J1728" s="1152">
        <f t="shared" si="489"/>
        <v>0</v>
      </c>
      <c r="K1728" s="1152">
        <f t="shared" si="490"/>
        <v>0</v>
      </c>
    </row>
    <row r="1729" spans="1:11" hidden="1" x14ac:dyDescent="0.3">
      <c r="A1729" s="1070">
        <v>18.16</v>
      </c>
      <c r="B1729" s="969"/>
      <c r="C1729" s="1071" t="s">
        <v>6074</v>
      </c>
      <c r="D1729" s="946">
        <f>VLOOKUP(A1729,'NRHM-RCH Flexible Pool, NDCPs'!A223:Q1935,16,0)</f>
        <v>0</v>
      </c>
      <c r="E1729" s="946">
        <f>VLOOKUP(A1729,'NRHM-RCH Flexible Pool, NDCPs'!A223:Q1935,17,0)</f>
        <v>0</v>
      </c>
      <c r="F1729" s="948"/>
      <c r="G1729" s="948"/>
      <c r="H1729" s="948"/>
      <c r="I1729" s="948"/>
      <c r="J1729" s="1152">
        <f t="shared" si="489"/>
        <v>0</v>
      </c>
      <c r="K1729" s="1152">
        <f t="shared" si="490"/>
        <v>0</v>
      </c>
    </row>
    <row r="1730" spans="1:11" ht="45" hidden="1" x14ac:dyDescent="0.3">
      <c r="A1730" s="1070">
        <v>18.170000000000002</v>
      </c>
      <c r="B1730" s="969"/>
      <c r="C1730" s="1071" t="s">
        <v>6075</v>
      </c>
      <c r="D1730" s="946">
        <f>VLOOKUP(A1730,'NRHM-RCH Flexible Pool, NDCPs'!A224:Q1936,16,0)</f>
        <v>0</v>
      </c>
      <c r="E1730" s="946">
        <f>VLOOKUP(A1730,'NRHM-RCH Flexible Pool, NDCPs'!A224:Q1936,17,0)</f>
        <v>0</v>
      </c>
      <c r="F1730" s="948"/>
      <c r="G1730" s="948"/>
      <c r="H1730" s="948"/>
      <c r="I1730" s="948"/>
      <c r="J1730" s="1152">
        <f t="shared" si="489"/>
        <v>0</v>
      </c>
      <c r="K1730" s="1152">
        <f t="shared" si="490"/>
        <v>0</v>
      </c>
    </row>
    <row r="1731" spans="1:11" s="1118" customFormat="1" ht="12.75" x14ac:dyDescent="0.2">
      <c r="A1731" s="1115"/>
      <c r="B1731" s="1115"/>
      <c r="C1731" s="1116" t="s">
        <v>3216</v>
      </c>
      <c r="D1731" s="1117">
        <f t="shared" ref="D1731:K1731" si="491">D10+D119+D178+D289+D298+D392+D661+D684+D851+D1130+D1154+D1209+D1300+D1329+D1355+D1400+D1702+D1713</f>
        <v>0</v>
      </c>
      <c r="E1731" s="1117">
        <f t="shared" si="491"/>
        <v>0</v>
      </c>
      <c r="F1731" s="1117">
        <f t="shared" si="491"/>
        <v>0</v>
      </c>
      <c r="G1731" s="1117">
        <f t="shared" si="491"/>
        <v>0</v>
      </c>
      <c r="H1731" s="1117">
        <f t="shared" si="491"/>
        <v>0</v>
      </c>
      <c r="I1731" s="1117">
        <f t="shared" si="491"/>
        <v>0</v>
      </c>
      <c r="J1731" s="1117">
        <f t="shared" si="491"/>
        <v>0</v>
      </c>
      <c r="K1731" s="1117">
        <f t="shared" si="491"/>
        <v>0</v>
      </c>
    </row>
    <row r="1732" spans="1:11" s="1119" customFormat="1" x14ac:dyDescent="0.3">
      <c r="A1732" s="1120" t="s">
        <v>6076</v>
      </c>
      <c r="B1732" s="1094"/>
      <c r="C1732" s="1094" t="s">
        <v>4088</v>
      </c>
      <c r="D1732" s="1121">
        <f>SUM(D1733:D1735)</f>
        <v>0</v>
      </c>
      <c r="E1732" s="1121">
        <f>SUM(E1733:E1735)</f>
        <v>0</v>
      </c>
      <c r="F1732" s="1121"/>
      <c r="G1732" s="1121"/>
      <c r="H1732" s="1121"/>
      <c r="I1732" s="1121"/>
      <c r="J1732" s="1121">
        <f t="shared" ref="J1732:J1744" si="492">+D1732+F1732+H1732</f>
        <v>0</v>
      </c>
      <c r="K1732" s="1121">
        <f t="shared" ref="K1732:K1744" si="493">+E1732+G1732+I1732</f>
        <v>0</v>
      </c>
    </row>
    <row r="1733" spans="1:11" hidden="1" x14ac:dyDescent="0.3">
      <c r="A1733" s="1122" t="s">
        <v>4284</v>
      </c>
      <c r="B1733" s="969"/>
      <c r="C1733" s="1123" t="s">
        <v>4287</v>
      </c>
      <c r="D1733" s="946">
        <f>VLOOKUP(A1733,'NRHM-RCH Flexible Pool, NDCPs'!A227:Q1939,16,0)</f>
        <v>0</v>
      </c>
      <c r="E1733" s="946">
        <f>VLOOKUP(A1733,'NRHM-RCH Flexible Pool, NDCPs'!A227:Q1939,17,0)</f>
        <v>0</v>
      </c>
      <c r="F1733" s="948"/>
      <c r="G1733" s="948"/>
      <c r="H1733" s="948"/>
      <c r="I1733" s="948"/>
      <c r="J1733" s="1152">
        <f t="shared" si="492"/>
        <v>0</v>
      </c>
      <c r="K1733" s="1152">
        <f t="shared" si="493"/>
        <v>0</v>
      </c>
    </row>
    <row r="1734" spans="1:11" hidden="1" x14ac:dyDescent="0.3">
      <c r="A1734" s="1122" t="s">
        <v>4285</v>
      </c>
      <c r="B1734" s="969"/>
      <c r="C1734" s="1123" t="s">
        <v>4292</v>
      </c>
      <c r="D1734" s="946">
        <f>VLOOKUP(A1734,'NRHM-RCH Flexible Pool, NDCPs'!A228:Q1940,16,0)</f>
        <v>0</v>
      </c>
      <c r="E1734" s="946">
        <f>VLOOKUP(A1734,'NRHM-RCH Flexible Pool, NDCPs'!A228:Q1940,17,0)</f>
        <v>0</v>
      </c>
      <c r="F1734" s="948"/>
      <c r="G1734" s="948"/>
      <c r="H1734" s="948"/>
      <c r="I1734" s="948"/>
      <c r="J1734" s="1152">
        <f t="shared" si="492"/>
        <v>0</v>
      </c>
      <c r="K1734" s="1152">
        <f t="shared" si="493"/>
        <v>0</v>
      </c>
    </row>
    <row r="1735" spans="1:11" hidden="1" x14ac:dyDescent="0.3">
      <c r="A1735" s="1122" t="s">
        <v>4286</v>
      </c>
      <c r="B1735" s="969"/>
      <c r="C1735" s="1123" t="s">
        <v>4288</v>
      </c>
      <c r="D1735" s="946">
        <f>VLOOKUP(A1735,'NRHM-RCH Flexible Pool, NDCPs'!A229:Q1941,16,0)</f>
        <v>0</v>
      </c>
      <c r="E1735" s="946">
        <f>VLOOKUP(A1735,'NRHM-RCH Flexible Pool, NDCPs'!A229:Q1941,17,0)</f>
        <v>0</v>
      </c>
      <c r="F1735" s="948"/>
      <c r="G1735" s="948"/>
      <c r="H1735" s="948"/>
      <c r="I1735" s="948"/>
      <c r="J1735" s="1152">
        <f t="shared" si="492"/>
        <v>0</v>
      </c>
      <c r="K1735" s="1152">
        <f t="shared" si="493"/>
        <v>0</v>
      </c>
    </row>
    <row r="1736" spans="1:11" x14ac:dyDescent="0.3">
      <c r="A1736" s="1120" t="s">
        <v>5100</v>
      </c>
      <c r="B1736" s="1120"/>
      <c r="C1736" s="104" t="s">
        <v>5114</v>
      </c>
      <c r="D1736" s="1126">
        <f>SUM(D1737:D1745)</f>
        <v>0</v>
      </c>
      <c r="E1736" s="1126">
        <f>SUM(E1737:E1745)</f>
        <v>0</v>
      </c>
      <c r="F1736" s="1120"/>
      <c r="G1736" s="1120"/>
      <c r="H1736" s="1120"/>
      <c r="I1736" s="1120"/>
      <c r="J1736" s="1121">
        <f t="shared" si="492"/>
        <v>0</v>
      </c>
      <c r="K1736" s="1121">
        <f t="shared" si="493"/>
        <v>0</v>
      </c>
    </row>
    <row r="1737" spans="1:11" hidden="1" x14ac:dyDescent="0.3">
      <c r="A1737" s="1124" t="s">
        <v>5101</v>
      </c>
      <c r="B1737" s="969"/>
      <c r="C1737" s="1125" t="s">
        <v>5110</v>
      </c>
      <c r="D1737" s="946">
        <f>VLOOKUP(A1737,'NRHM-RCH Flexible Pool, NDCPs'!A231:Q1943,16,0)</f>
        <v>0</v>
      </c>
      <c r="E1737" s="946">
        <f>VLOOKUP(A1737,'NRHM-RCH Flexible Pool, NDCPs'!A231:Q1943,17,0)</f>
        <v>0</v>
      </c>
      <c r="F1737" s="948"/>
      <c r="G1737" s="948"/>
      <c r="H1737" s="948"/>
      <c r="I1737" s="948"/>
      <c r="J1737" s="1152">
        <f t="shared" si="492"/>
        <v>0</v>
      </c>
      <c r="K1737" s="1152">
        <f t="shared" si="493"/>
        <v>0</v>
      </c>
    </row>
    <row r="1738" spans="1:11" hidden="1" x14ac:dyDescent="0.3">
      <c r="A1738" s="1124" t="s">
        <v>5102</v>
      </c>
      <c r="B1738" s="969"/>
      <c r="C1738" s="1125" t="s">
        <v>5111</v>
      </c>
      <c r="D1738" s="946">
        <f>VLOOKUP(A1738,'NRHM-RCH Flexible Pool, NDCPs'!A232:Q1944,16,0)</f>
        <v>0</v>
      </c>
      <c r="E1738" s="946">
        <f>VLOOKUP(A1738,'NRHM-RCH Flexible Pool, NDCPs'!A232:Q1944,17,0)</f>
        <v>0</v>
      </c>
      <c r="F1738" s="948"/>
      <c r="G1738" s="948"/>
      <c r="H1738" s="948"/>
      <c r="I1738" s="948"/>
      <c r="J1738" s="1152">
        <f t="shared" si="492"/>
        <v>0</v>
      </c>
      <c r="K1738" s="1152">
        <f t="shared" si="493"/>
        <v>0</v>
      </c>
    </row>
    <row r="1739" spans="1:11" ht="25.5" hidden="1" x14ac:dyDescent="0.3">
      <c r="A1739" s="1124" t="s">
        <v>5103</v>
      </c>
      <c r="B1739" s="969"/>
      <c r="C1739" s="1125" t="s">
        <v>5112</v>
      </c>
      <c r="D1739" s="946">
        <f>VLOOKUP(A1739,'NRHM-RCH Flexible Pool, NDCPs'!A233:Q1945,16,0)</f>
        <v>0</v>
      </c>
      <c r="E1739" s="946">
        <f>VLOOKUP(A1739,'NRHM-RCH Flexible Pool, NDCPs'!A233:Q1945,17,0)</f>
        <v>0</v>
      </c>
      <c r="F1739" s="948"/>
      <c r="G1739" s="948"/>
      <c r="H1739" s="948"/>
      <c r="I1739" s="948"/>
      <c r="J1739" s="1152">
        <f t="shared" si="492"/>
        <v>0</v>
      </c>
      <c r="K1739" s="1152">
        <f t="shared" si="493"/>
        <v>0</v>
      </c>
    </row>
    <row r="1740" spans="1:11" ht="25.5" hidden="1" x14ac:dyDescent="0.3">
      <c r="A1740" s="1124" t="s">
        <v>5104</v>
      </c>
      <c r="B1740" s="969"/>
      <c r="C1740" s="1125" t="s">
        <v>5113</v>
      </c>
      <c r="D1740" s="946">
        <f>VLOOKUP(A1740,'NRHM-RCH Flexible Pool, NDCPs'!A234:Q1946,16,0)</f>
        <v>0</v>
      </c>
      <c r="E1740" s="946">
        <f>VLOOKUP(A1740,'NRHM-RCH Flexible Pool, NDCPs'!A234:Q1946,17,0)</f>
        <v>0</v>
      </c>
      <c r="F1740" s="948"/>
      <c r="G1740" s="948"/>
      <c r="H1740" s="948"/>
      <c r="I1740" s="948"/>
      <c r="J1740" s="1152">
        <f t="shared" si="492"/>
        <v>0</v>
      </c>
      <c r="K1740" s="1152">
        <f t="shared" si="493"/>
        <v>0</v>
      </c>
    </row>
    <row r="1741" spans="1:11" hidden="1" x14ac:dyDescent="0.3">
      <c r="A1741" s="1124" t="s">
        <v>5105</v>
      </c>
      <c r="B1741" s="969"/>
      <c r="C1741" s="1125" t="s">
        <v>233</v>
      </c>
      <c r="D1741" s="946">
        <f>VLOOKUP(A1741,'NRHM-RCH Flexible Pool, NDCPs'!A235:Q1947,16,0)</f>
        <v>0</v>
      </c>
      <c r="E1741" s="946">
        <f>VLOOKUP(A1741,'NRHM-RCH Flexible Pool, NDCPs'!A235:Q1947,17,0)</f>
        <v>0</v>
      </c>
      <c r="F1741" s="948"/>
      <c r="G1741" s="948"/>
      <c r="H1741" s="948"/>
      <c r="I1741" s="948"/>
      <c r="J1741" s="1152">
        <f t="shared" si="492"/>
        <v>0</v>
      </c>
      <c r="K1741" s="1152">
        <f t="shared" si="493"/>
        <v>0</v>
      </c>
    </row>
    <row r="1742" spans="1:11" hidden="1" x14ac:dyDescent="0.3">
      <c r="A1742" s="1124" t="s">
        <v>5106</v>
      </c>
      <c r="B1742" s="969"/>
      <c r="C1742" s="1125" t="s">
        <v>5115</v>
      </c>
      <c r="D1742" s="946">
        <f>VLOOKUP(A1742,'NRHM-RCH Flexible Pool, NDCPs'!A236:Q1948,16,0)</f>
        <v>0</v>
      </c>
      <c r="E1742" s="946">
        <f>VLOOKUP(A1742,'NRHM-RCH Flexible Pool, NDCPs'!A236:Q1948,17,0)</f>
        <v>0</v>
      </c>
      <c r="F1742" s="948"/>
      <c r="G1742" s="948"/>
      <c r="H1742" s="948"/>
      <c r="I1742" s="948"/>
      <c r="J1742" s="1152">
        <f t="shared" si="492"/>
        <v>0</v>
      </c>
      <c r="K1742" s="1152">
        <f t="shared" si="493"/>
        <v>0</v>
      </c>
    </row>
    <row r="1743" spans="1:11" hidden="1" x14ac:dyDescent="0.3">
      <c r="A1743" s="1124" t="s">
        <v>5107</v>
      </c>
      <c r="B1743" s="969"/>
      <c r="C1743" s="1125" t="s">
        <v>3206</v>
      </c>
      <c r="D1743" s="946">
        <f>VLOOKUP(A1743,'NRHM-RCH Flexible Pool, NDCPs'!A237:Q1949,16,0)</f>
        <v>0</v>
      </c>
      <c r="E1743" s="946">
        <f>VLOOKUP(A1743,'NRHM-RCH Flexible Pool, NDCPs'!A237:Q1949,17,0)</f>
        <v>0</v>
      </c>
      <c r="F1743" s="948"/>
      <c r="G1743" s="948"/>
      <c r="H1743" s="948"/>
      <c r="I1743" s="948"/>
      <c r="J1743" s="1152">
        <f t="shared" si="492"/>
        <v>0</v>
      </c>
      <c r="K1743" s="1152">
        <f t="shared" si="493"/>
        <v>0</v>
      </c>
    </row>
    <row r="1744" spans="1:11" hidden="1" x14ac:dyDescent="0.3">
      <c r="A1744" s="1124" t="s">
        <v>5108</v>
      </c>
      <c r="B1744" s="969"/>
      <c r="C1744" s="1125" t="s">
        <v>312</v>
      </c>
      <c r="D1744" s="946">
        <f>VLOOKUP(A1744,'NRHM-RCH Flexible Pool, NDCPs'!A238:Q1950,16,0)</f>
        <v>0</v>
      </c>
      <c r="E1744" s="946">
        <f>VLOOKUP(A1744,'NRHM-RCH Flexible Pool, NDCPs'!A238:Q1950,17,0)</f>
        <v>0</v>
      </c>
      <c r="F1744" s="948"/>
      <c r="G1744" s="948"/>
      <c r="H1744" s="948"/>
      <c r="I1744" s="948"/>
      <c r="J1744" s="1152">
        <f t="shared" si="492"/>
        <v>0</v>
      </c>
      <c r="K1744" s="1152">
        <f t="shared" si="493"/>
        <v>0</v>
      </c>
    </row>
    <row r="1745" spans="1:11" ht="25.5" hidden="1" x14ac:dyDescent="0.3">
      <c r="A1745" s="1124" t="s">
        <v>5109</v>
      </c>
      <c r="B1745" s="969"/>
      <c r="C1745" s="1125" t="s">
        <v>5116</v>
      </c>
      <c r="D1745" s="946">
        <f>VLOOKUP(A1745,'NRHM-RCH Flexible Pool, NDCPs'!A239:Q1951,16,0)</f>
        <v>0</v>
      </c>
      <c r="E1745" s="946">
        <f>VLOOKUP(A1745,'NRHM-RCH Flexible Pool, NDCPs'!A239:Q1951,17,0)</f>
        <v>0</v>
      </c>
      <c r="F1745" s="948"/>
      <c r="G1745" s="948"/>
      <c r="H1745" s="948"/>
      <c r="I1745" s="948"/>
      <c r="J1745" s="1152">
        <f t="shared" ref="J1745:J1746" si="494">+D1745+F1745+H1745</f>
        <v>0</v>
      </c>
      <c r="K1745" s="1152">
        <f t="shared" ref="K1745:K1746" si="495">+E1745+G1745+I1745</f>
        <v>0</v>
      </c>
    </row>
    <row r="1746" spans="1:11" x14ac:dyDescent="0.3">
      <c r="A1746" s="1120" t="s">
        <v>6165</v>
      </c>
      <c r="B1746" s="84" t="s">
        <v>6077</v>
      </c>
      <c r="C1746" s="86" t="s">
        <v>6079</v>
      </c>
      <c r="D1746" s="1126">
        <f>+VLOOKUP(A1746,'NRHM-RCH Flexible Pool, NDCPs'!A11:Q2267,16,0)</f>
        <v>0</v>
      </c>
      <c r="E1746" s="1126">
        <f>+VLOOKUP(A1746,'NRHM-RCH Flexible Pool, NDCPs'!A11:Q2267,17,0)</f>
        <v>0</v>
      </c>
      <c r="F1746" s="1120"/>
      <c r="G1746" s="1120"/>
      <c r="H1746" s="1120"/>
      <c r="I1746" s="1120"/>
      <c r="J1746" s="1121">
        <f t="shared" si="494"/>
        <v>0</v>
      </c>
      <c r="K1746" s="1121">
        <f t="shared" si="495"/>
        <v>0</v>
      </c>
    </row>
    <row r="1747" spans="1:11" s="1109" customFormat="1" x14ac:dyDescent="0.3">
      <c r="A1747" s="1127"/>
      <c r="B1747" s="1127"/>
      <c r="C1747" s="1116" t="s">
        <v>3166</v>
      </c>
      <c r="D1747" s="1108">
        <f>D1736+D1732+D1731+D1746</f>
        <v>0</v>
      </c>
      <c r="E1747" s="1108">
        <f t="shared" ref="E1747:K1747" si="496">E1736+E1732+E1731+E1746</f>
        <v>0</v>
      </c>
      <c r="F1747" s="1108">
        <f t="shared" si="496"/>
        <v>0</v>
      </c>
      <c r="G1747" s="1108">
        <f t="shared" si="496"/>
        <v>0</v>
      </c>
      <c r="H1747" s="1108">
        <f t="shared" si="496"/>
        <v>0</v>
      </c>
      <c r="I1747" s="1108">
        <f t="shared" si="496"/>
        <v>0</v>
      </c>
      <c r="J1747" s="1108">
        <f t="shared" si="496"/>
        <v>0</v>
      </c>
      <c r="K1747" s="1108">
        <f t="shared" si="496"/>
        <v>0</v>
      </c>
    </row>
  </sheetData>
  <sheetProtection formatCells="0" selectLockedCells="1" selectUnlockedCells="1"/>
  <autoFilter ref="A9:K1747" xr:uid="{00000000-0009-0000-0000-000000000000}"/>
  <mergeCells count="14">
    <mergeCell ref="H6:I6"/>
    <mergeCell ref="J6:K6"/>
    <mergeCell ref="D7:K7"/>
    <mergeCell ref="D8:K8"/>
    <mergeCell ref="A1:K1"/>
    <mergeCell ref="A2:K2"/>
    <mergeCell ref="A3:K3"/>
    <mergeCell ref="A4:K4"/>
    <mergeCell ref="A5:K5"/>
    <mergeCell ref="A6:A9"/>
    <mergeCell ref="B6:B9"/>
    <mergeCell ref="C6:C9"/>
    <mergeCell ref="D6:E6"/>
    <mergeCell ref="F6:G6"/>
  </mergeCells>
  <printOptions horizontalCentered="1"/>
  <pageMargins left="0.15748031496062992" right="0.15748031496062992" top="0.19685039370078741" bottom="0.19685039370078741" header="0.15748031496062992" footer="0.15748031496062992"/>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U1721"/>
  <sheetViews>
    <sheetView view="pageBreakPreview" topLeftCell="A1412" zoomScaleNormal="85" zoomScaleSheetLayoutView="100" zoomScalePageLayoutView="80" workbookViewId="0">
      <selection activeCell="A1382" sqref="A1382:D1426"/>
    </sheetView>
  </sheetViews>
  <sheetFormatPr defaultColWidth="9.140625" defaultRowHeight="12.75" x14ac:dyDescent="0.2"/>
  <cols>
    <col min="1" max="2" width="17.42578125" style="23" customWidth="1"/>
    <col min="3" max="3" width="13" style="25" customWidth="1"/>
    <col min="4" max="4" width="53" style="22" customWidth="1"/>
    <col min="5" max="5" width="9.7109375" style="24" customWidth="1"/>
    <col min="6" max="7" width="7" style="24" customWidth="1"/>
    <col min="8" max="8" width="11.28515625" style="24" customWidth="1"/>
    <col min="9" max="9" width="16.28515625" style="24" customWidth="1"/>
    <col min="10" max="10" width="16.140625" style="24" customWidth="1"/>
    <col min="11" max="11" width="15.28515625" style="24" customWidth="1"/>
    <col min="12" max="14" width="7" style="24" customWidth="1"/>
    <col min="15" max="15" width="11.140625" style="24" customWidth="1"/>
    <col min="16" max="16" width="14.42578125" style="24" customWidth="1"/>
    <col min="17" max="17" width="9.7109375" style="24" customWidth="1"/>
    <col min="18" max="18" width="10.42578125" style="24" customWidth="1"/>
    <col min="19" max="19" width="38.140625" style="22" customWidth="1"/>
    <col min="20" max="20" width="9.7109375" style="22" bestFit="1" customWidth="1"/>
    <col min="21" max="16384" width="9.140625" style="22"/>
  </cols>
  <sheetData>
    <row r="1" spans="1:18" s="410" customFormat="1" ht="12.75" customHeight="1" x14ac:dyDescent="0.2">
      <c r="A1" s="1180" t="s">
        <v>1442</v>
      </c>
      <c r="B1" s="1180"/>
      <c r="C1" s="1180"/>
      <c r="D1" s="1180"/>
      <c r="E1" s="1180"/>
      <c r="F1" s="1180"/>
      <c r="G1" s="1180"/>
      <c r="H1" s="1180"/>
      <c r="I1" s="1180"/>
      <c r="J1" s="1180"/>
      <c r="K1" s="1180"/>
      <c r="L1" s="1180"/>
      <c r="M1" s="1180"/>
      <c r="N1" s="1180"/>
      <c r="O1" s="1180"/>
      <c r="P1" s="1180"/>
      <c r="Q1" s="1180"/>
      <c r="R1" s="1180"/>
    </row>
    <row r="2" spans="1:18" s="410" customFormat="1" ht="12.75" customHeight="1" x14ac:dyDescent="0.2">
      <c r="A2" s="1180" t="s">
        <v>1443</v>
      </c>
      <c r="B2" s="1180"/>
      <c r="C2" s="1180"/>
      <c r="D2" s="1180"/>
      <c r="E2" s="1180"/>
      <c r="F2" s="1180"/>
      <c r="G2" s="1180"/>
      <c r="H2" s="1180"/>
      <c r="I2" s="1180"/>
      <c r="J2" s="1180"/>
      <c r="K2" s="1180"/>
      <c r="L2" s="1180"/>
      <c r="M2" s="1180"/>
      <c r="N2" s="1180"/>
      <c r="O2" s="1180"/>
      <c r="P2" s="1180"/>
      <c r="Q2" s="1180"/>
      <c r="R2" s="1180"/>
    </row>
    <row r="3" spans="1:18" s="411" customFormat="1" ht="12.75" customHeight="1" x14ac:dyDescent="0.2">
      <c r="A3" s="1181" t="s">
        <v>3163</v>
      </c>
      <c r="B3" s="1181"/>
      <c r="C3" s="1181"/>
      <c r="D3" s="1181"/>
      <c r="E3" s="1181"/>
      <c r="F3" s="1181"/>
      <c r="G3" s="1181"/>
      <c r="H3" s="1181"/>
      <c r="I3" s="1181"/>
      <c r="J3" s="1181"/>
      <c r="K3" s="1181"/>
      <c r="L3" s="1181"/>
      <c r="M3" s="1181"/>
      <c r="N3" s="1181"/>
      <c r="O3" s="1181"/>
      <c r="P3" s="1181"/>
      <c r="Q3" s="1181"/>
      <c r="R3" s="1181"/>
    </row>
    <row r="4" spans="1:18" s="411" customFormat="1" ht="12.75" customHeight="1" x14ac:dyDescent="0.2">
      <c r="A4" s="1181" t="s">
        <v>5067</v>
      </c>
      <c r="B4" s="1181"/>
      <c r="C4" s="1181"/>
      <c r="D4" s="1181"/>
      <c r="E4" s="1181"/>
      <c r="F4" s="1181"/>
      <c r="G4" s="1181"/>
      <c r="H4" s="1181"/>
      <c r="I4" s="1181"/>
      <c r="J4" s="1181"/>
      <c r="K4" s="1181"/>
      <c r="L4" s="1181"/>
      <c r="M4" s="1181"/>
      <c r="N4" s="1181"/>
      <c r="O4" s="1181"/>
      <c r="P4" s="1181"/>
      <c r="Q4" s="1181"/>
      <c r="R4" s="1181"/>
    </row>
    <row r="5" spans="1:18" s="410" customFormat="1" ht="12.75" customHeight="1" x14ac:dyDescent="0.2">
      <c r="A5" s="1182" t="s">
        <v>1444</v>
      </c>
      <c r="B5" s="1182"/>
      <c r="C5" s="1182"/>
      <c r="D5" s="1182"/>
      <c r="E5" s="1182"/>
      <c r="F5" s="1182"/>
      <c r="G5" s="1182"/>
      <c r="H5" s="1182"/>
      <c r="I5" s="1182"/>
      <c r="J5" s="1182"/>
      <c r="K5" s="1182"/>
      <c r="L5" s="1182"/>
      <c r="M5" s="1182"/>
      <c r="N5" s="1182"/>
      <c r="O5" s="1182"/>
      <c r="P5" s="1182"/>
      <c r="Q5" s="1182"/>
      <c r="R5" s="1182"/>
    </row>
    <row r="6" spans="1:18" s="410" customFormat="1" ht="12" customHeight="1" x14ac:dyDescent="0.2">
      <c r="A6" s="1182"/>
      <c r="B6" s="1182"/>
      <c r="C6" s="1182"/>
      <c r="D6" s="1182"/>
      <c r="E6" s="1182"/>
      <c r="F6" s="1182"/>
      <c r="G6" s="1182"/>
      <c r="H6" s="1182"/>
      <c r="I6" s="1182"/>
      <c r="J6" s="1182"/>
      <c r="K6" s="1182"/>
      <c r="L6" s="1182"/>
      <c r="M6" s="1182"/>
      <c r="N6" s="1182"/>
      <c r="O6" s="1182"/>
      <c r="P6" s="1182"/>
      <c r="Q6" s="1182"/>
      <c r="R6" s="1182"/>
    </row>
    <row r="7" spans="1:18" s="410" customFormat="1" x14ac:dyDescent="0.2">
      <c r="A7" s="1183" t="s">
        <v>1445</v>
      </c>
      <c r="B7" s="1183"/>
      <c r="C7" s="1183"/>
      <c r="D7" s="1183"/>
      <c r="E7" s="1183"/>
      <c r="F7" s="1183"/>
      <c r="G7" s="1183"/>
      <c r="H7" s="1183"/>
      <c r="I7" s="1183"/>
      <c r="J7" s="1183"/>
      <c r="K7" s="1183"/>
      <c r="L7" s="1183"/>
      <c r="M7" s="1183"/>
      <c r="N7" s="1183"/>
      <c r="O7" s="1183"/>
      <c r="P7" s="1183"/>
      <c r="Q7" s="1183"/>
      <c r="R7" s="1183"/>
    </row>
    <row r="8" spans="1:18" s="412" customFormat="1" ht="12.75" customHeight="1" x14ac:dyDescent="0.2">
      <c r="A8" s="1187" t="s">
        <v>3164</v>
      </c>
      <c r="B8" s="1188"/>
      <c r="C8" s="1187" t="s">
        <v>5066</v>
      </c>
      <c r="D8" s="1188"/>
      <c r="E8" s="1184" t="s">
        <v>1446</v>
      </c>
      <c r="F8" s="1185"/>
      <c r="G8" s="1185"/>
      <c r="H8" s="1185"/>
      <c r="I8" s="1185"/>
      <c r="J8" s="1185"/>
      <c r="K8" s="1186"/>
      <c r="L8" s="1184" t="s">
        <v>1543</v>
      </c>
      <c r="M8" s="1185"/>
      <c r="N8" s="1185"/>
      <c r="O8" s="1185"/>
      <c r="P8" s="1185"/>
      <c r="Q8" s="1185"/>
      <c r="R8" s="1186"/>
    </row>
    <row r="9" spans="1:18" s="412" customFormat="1" ht="12.75" customHeight="1" x14ac:dyDescent="0.2">
      <c r="A9" s="1189"/>
      <c r="B9" s="1190"/>
      <c r="C9" s="1189"/>
      <c r="D9" s="1190"/>
      <c r="E9" s="1184" t="s">
        <v>63</v>
      </c>
      <c r="F9" s="1185"/>
      <c r="G9" s="1185"/>
      <c r="H9" s="1186"/>
      <c r="I9" s="1184" t="s">
        <v>1541</v>
      </c>
      <c r="J9" s="1185"/>
      <c r="K9" s="1186"/>
      <c r="L9" s="1184" t="s">
        <v>63</v>
      </c>
      <c r="M9" s="1185"/>
      <c r="N9" s="1185"/>
      <c r="O9" s="1186"/>
      <c r="P9" s="1184" t="s">
        <v>1541</v>
      </c>
      <c r="Q9" s="1185"/>
      <c r="R9" s="1186"/>
    </row>
    <row r="10" spans="1:18" s="412" customFormat="1" ht="79.5" x14ac:dyDescent="0.2">
      <c r="A10" s="1191"/>
      <c r="B10" s="1192"/>
      <c r="C10" s="1191"/>
      <c r="D10" s="1192"/>
      <c r="E10" s="413" t="s">
        <v>1</v>
      </c>
      <c r="F10" s="413" t="s">
        <v>1447</v>
      </c>
      <c r="G10" s="413" t="s">
        <v>1448</v>
      </c>
      <c r="H10" s="413" t="s">
        <v>1449</v>
      </c>
      <c r="I10" s="413" t="s">
        <v>1542</v>
      </c>
      <c r="J10" s="413" t="s">
        <v>1450</v>
      </c>
      <c r="K10" s="413" t="s">
        <v>1449</v>
      </c>
      <c r="L10" s="413" t="s">
        <v>1</v>
      </c>
      <c r="M10" s="413" t="s">
        <v>1447</v>
      </c>
      <c r="N10" s="413" t="s">
        <v>1448</v>
      </c>
      <c r="O10" s="413" t="s">
        <v>1449</v>
      </c>
      <c r="P10" s="413" t="s">
        <v>1542</v>
      </c>
      <c r="Q10" s="413" t="s">
        <v>1450</v>
      </c>
      <c r="R10" s="413" t="s">
        <v>1449</v>
      </c>
    </row>
    <row r="11" spans="1:18" s="82" customFormat="1" x14ac:dyDescent="0.2">
      <c r="A11" s="78" t="s">
        <v>6164</v>
      </c>
      <c r="B11" s="78" t="s">
        <v>3164</v>
      </c>
      <c r="C11" s="79" t="s">
        <v>4405</v>
      </c>
      <c r="D11" s="80"/>
      <c r="E11" s="81">
        <f>+E12+E469+E1347+E1427</f>
        <v>0</v>
      </c>
      <c r="F11" s="81">
        <f>+F12+F469+F1347+F1427</f>
        <v>0</v>
      </c>
      <c r="G11" s="81">
        <f>+G12+G469+G1347+G1427</f>
        <v>0</v>
      </c>
      <c r="H11" s="81" t="e">
        <f t="shared" ref="H11:H74" si="0">+(F11-G11)/F11</f>
        <v>#DIV/0!</v>
      </c>
      <c r="I11" s="81">
        <f>+I12+I469+I1347+I1427</f>
        <v>0</v>
      </c>
      <c r="J11" s="81">
        <f>+J12+J469+J1347+J1427</f>
        <v>0</v>
      </c>
      <c r="K11" s="81" t="e">
        <f t="shared" ref="K11:K74" si="1">+(I11-J11)/I11</f>
        <v>#DIV/0!</v>
      </c>
      <c r="L11" s="81">
        <f>+L12+L469+L1347+L1427</f>
        <v>0</v>
      </c>
      <c r="M11" s="81">
        <f>+M12+M469+M1347+M1427</f>
        <v>0</v>
      </c>
      <c r="N11" s="81">
        <f>+N12+N469+N1347+N1427</f>
        <v>0</v>
      </c>
      <c r="O11" s="81" t="e">
        <f t="shared" ref="O11:O19" si="2">+(M11-N11)/M11</f>
        <v>#DIV/0!</v>
      </c>
      <c r="P11" s="81">
        <f>+P12+P469+P1347+P1427</f>
        <v>0</v>
      </c>
      <c r="Q11" s="81">
        <f>+Q12+Q469+Q1347+Q1427</f>
        <v>0</v>
      </c>
      <c r="R11" s="1103" t="e">
        <f>+(P11-Q11)/P11</f>
        <v>#DIV/0!</v>
      </c>
    </row>
    <row r="12" spans="1:18" s="34" customFormat="1" x14ac:dyDescent="0.2">
      <c r="A12" s="30" t="s">
        <v>5240</v>
      </c>
      <c r="B12" s="30" t="s">
        <v>64</v>
      </c>
      <c r="C12" s="31"/>
      <c r="D12" s="32" t="s">
        <v>540</v>
      </c>
      <c r="E12" s="29">
        <f>E13+E40+E78+E131+E147+E162+E165+E169+E341+E464</f>
        <v>0</v>
      </c>
      <c r="F12" s="29">
        <f t="shared" ref="F12:Q12" si="3">F13+F40+F78+F131+F147+F162+F165+F169+F341+F464</f>
        <v>0</v>
      </c>
      <c r="G12" s="29">
        <f t="shared" si="3"/>
        <v>0</v>
      </c>
      <c r="H12" s="81" t="e">
        <f t="shared" si="0"/>
        <v>#DIV/0!</v>
      </c>
      <c r="I12" s="29">
        <f t="shared" si="3"/>
        <v>0</v>
      </c>
      <c r="J12" s="29">
        <f t="shared" si="3"/>
        <v>0</v>
      </c>
      <c r="K12" s="81" t="e">
        <f t="shared" si="1"/>
        <v>#DIV/0!</v>
      </c>
      <c r="L12" s="29">
        <f t="shared" si="3"/>
        <v>0</v>
      </c>
      <c r="M12" s="29">
        <f t="shared" si="3"/>
        <v>0</v>
      </c>
      <c r="N12" s="29">
        <f t="shared" si="3"/>
        <v>0</v>
      </c>
      <c r="O12" s="81" t="e">
        <f t="shared" si="2"/>
        <v>#DIV/0!</v>
      </c>
      <c r="P12" s="29">
        <f t="shared" si="3"/>
        <v>0</v>
      </c>
      <c r="Q12" s="29">
        <f t="shared" si="3"/>
        <v>0</v>
      </c>
      <c r="R12" s="1103" t="e">
        <f t="shared" ref="R12:R75" si="4">+(P12-Q12)/P12</f>
        <v>#DIV/0!</v>
      </c>
    </row>
    <row r="13" spans="1:18" s="89" customFormat="1" x14ac:dyDescent="0.2">
      <c r="A13" s="84" t="s">
        <v>5241</v>
      </c>
      <c r="B13" s="84" t="s">
        <v>62</v>
      </c>
      <c r="C13" s="85"/>
      <c r="D13" s="86" t="s">
        <v>2</v>
      </c>
      <c r="E13" s="87">
        <f>E14+E17+E25+E27+E32+E38+E39</f>
        <v>0</v>
      </c>
      <c r="F13" s="87">
        <f t="shared" ref="F13:Q13" si="5">F14+F17+F25+F27+F32+F38+F39</f>
        <v>0</v>
      </c>
      <c r="G13" s="87">
        <f t="shared" si="5"/>
        <v>0</v>
      </c>
      <c r="H13" s="81" t="e">
        <f t="shared" si="0"/>
        <v>#DIV/0!</v>
      </c>
      <c r="I13" s="87">
        <f t="shared" si="5"/>
        <v>0</v>
      </c>
      <c r="J13" s="87">
        <f t="shared" si="5"/>
        <v>0</v>
      </c>
      <c r="K13" s="81" t="e">
        <f t="shared" si="1"/>
        <v>#DIV/0!</v>
      </c>
      <c r="L13" s="87">
        <f t="shared" si="5"/>
        <v>0</v>
      </c>
      <c r="M13" s="87">
        <f t="shared" si="5"/>
        <v>0</v>
      </c>
      <c r="N13" s="87">
        <f t="shared" si="5"/>
        <v>0</v>
      </c>
      <c r="O13" s="81" t="e">
        <f t="shared" si="2"/>
        <v>#DIV/0!</v>
      </c>
      <c r="P13" s="87">
        <f t="shared" si="5"/>
        <v>0</v>
      </c>
      <c r="Q13" s="87">
        <f t="shared" si="5"/>
        <v>0</v>
      </c>
      <c r="R13" s="1103" t="e">
        <f t="shared" si="4"/>
        <v>#DIV/0!</v>
      </c>
    </row>
    <row r="14" spans="1:18" s="39" customFormat="1" ht="51" x14ac:dyDescent="0.2">
      <c r="A14" s="35" t="s">
        <v>5242</v>
      </c>
      <c r="B14" s="35" t="s">
        <v>65</v>
      </c>
      <c r="C14" s="36"/>
      <c r="D14" s="37" t="s">
        <v>354</v>
      </c>
      <c r="E14" s="38">
        <f>E15+E16</f>
        <v>0</v>
      </c>
      <c r="F14" s="38">
        <f t="shared" ref="F14:Q14" si="6">F15+F16</f>
        <v>0</v>
      </c>
      <c r="G14" s="38">
        <f t="shared" si="6"/>
        <v>0</v>
      </c>
      <c r="H14" s="81" t="e">
        <f t="shared" si="0"/>
        <v>#DIV/0!</v>
      </c>
      <c r="I14" s="38">
        <f t="shared" si="6"/>
        <v>0</v>
      </c>
      <c r="J14" s="38">
        <f t="shared" si="6"/>
        <v>0</v>
      </c>
      <c r="K14" s="81" t="e">
        <f t="shared" si="1"/>
        <v>#DIV/0!</v>
      </c>
      <c r="L14" s="38">
        <f t="shared" si="6"/>
        <v>0</v>
      </c>
      <c r="M14" s="38">
        <f t="shared" si="6"/>
        <v>0</v>
      </c>
      <c r="N14" s="38">
        <f t="shared" si="6"/>
        <v>0</v>
      </c>
      <c r="O14" s="81" t="e">
        <f t="shared" si="2"/>
        <v>#DIV/0!</v>
      </c>
      <c r="P14" s="38">
        <f t="shared" si="6"/>
        <v>0</v>
      </c>
      <c r="Q14" s="38">
        <f t="shared" si="6"/>
        <v>0</v>
      </c>
      <c r="R14" s="1103" t="e">
        <f t="shared" si="4"/>
        <v>#DIV/0!</v>
      </c>
    </row>
    <row r="15" spans="1:18" s="47" customFormat="1" x14ac:dyDescent="0.2">
      <c r="A15" s="426" t="s">
        <v>5080</v>
      </c>
      <c r="B15" s="43" t="s">
        <v>1278</v>
      </c>
      <c r="C15" s="44">
        <v>2</v>
      </c>
      <c r="D15" s="45" t="s">
        <v>600</v>
      </c>
      <c r="E15" s="46">
        <v>0</v>
      </c>
      <c r="F15" s="46">
        <v>0</v>
      </c>
      <c r="G15" s="46">
        <v>0</v>
      </c>
      <c r="H15" s="81" t="e">
        <f t="shared" si="0"/>
        <v>#DIV/0!</v>
      </c>
      <c r="I15" s="46">
        <v>0</v>
      </c>
      <c r="J15" s="46">
        <v>0</v>
      </c>
      <c r="K15" s="81" t="e">
        <f t="shared" si="1"/>
        <v>#DIV/0!</v>
      </c>
      <c r="L15" s="46">
        <v>0</v>
      </c>
      <c r="M15" s="46">
        <v>0</v>
      </c>
      <c r="N15" s="46">
        <v>0</v>
      </c>
      <c r="O15" s="81" t="e">
        <f t="shared" si="2"/>
        <v>#DIV/0!</v>
      </c>
      <c r="P15" s="46">
        <v>0</v>
      </c>
      <c r="Q15" s="46">
        <v>0</v>
      </c>
      <c r="R15" s="1103" t="e">
        <f t="shared" si="4"/>
        <v>#DIV/0!</v>
      </c>
    </row>
    <row r="16" spans="1:18" s="47" customFormat="1" x14ac:dyDescent="0.2">
      <c r="A16" s="426" t="s">
        <v>5081</v>
      </c>
      <c r="B16" s="43" t="s">
        <v>1279</v>
      </c>
      <c r="C16" s="44">
        <v>2</v>
      </c>
      <c r="D16" s="45" t="s">
        <v>3</v>
      </c>
      <c r="E16" s="46">
        <v>0</v>
      </c>
      <c r="F16" s="46">
        <v>0</v>
      </c>
      <c r="G16" s="46">
        <v>0</v>
      </c>
      <c r="H16" s="81" t="e">
        <f t="shared" si="0"/>
        <v>#DIV/0!</v>
      </c>
      <c r="I16" s="46">
        <v>0</v>
      </c>
      <c r="J16" s="46">
        <v>0</v>
      </c>
      <c r="K16" s="81" t="e">
        <f t="shared" si="1"/>
        <v>#DIV/0!</v>
      </c>
      <c r="L16" s="46">
        <v>0</v>
      </c>
      <c r="M16" s="46">
        <v>0</v>
      </c>
      <c r="N16" s="46">
        <v>0</v>
      </c>
      <c r="O16" s="81" t="e">
        <f t="shared" si="2"/>
        <v>#DIV/0!</v>
      </c>
      <c r="P16" s="46">
        <v>0</v>
      </c>
      <c r="Q16" s="46">
        <v>0</v>
      </c>
      <c r="R16" s="1103" t="e">
        <f t="shared" si="4"/>
        <v>#DIV/0!</v>
      </c>
    </row>
    <row r="17" spans="1:18" s="39" customFormat="1" x14ac:dyDescent="0.2">
      <c r="A17" s="35" t="s">
        <v>5243</v>
      </c>
      <c r="B17" s="35" t="s">
        <v>66</v>
      </c>
      <c r="C17" s="36"/>
      <c r="D17" s="37" t="s">
        <v>41</v>
      </c>
      <c r="E17" s="38">
        <f>E18+E19+E23+E24</f>
        <v>0</v>
      </c>
      <c r="F17" s="38">
        <f t="shared" ref="F17:Q17" si="7">F18+F19+F23+F24</f>
        <v>0</v>
      </c>
      <c r="G17" s="38">
        <f t="shared" si="7"/>
        <v>0</v>
      </c>
      <c r="H17" s="81" t="e">
        <f t="shared" si="0"/>
        <v>#DIV/0!</v>
      </c>
      <c r="I17" s="38">
        <f t="shared" si="7"/>
        <v>0</v>
      </c>
      <c r="J17" s="38">
        <f t="shared" si="7"/>
        <v>0</v>
      </c>
      <c r="K17" s="81" t="e">
        <f t="shared" si="1"/>
        <v>#DIV/0!</v>
      </c>
      <c r="L17" s="38">
        <f t="shared" si="7"/>
        <v>0</v>
      </c>
      <c r="M17" s="38">
        <f t="shared" si="7"/>
        <v>0</v>
      </c>
      <c r="N17" s="38">
        <f t="shared" si="7"/>
        <v>0</v>
      </c>
      <c r="O17" s="81" t="e">
        <f t="shared" si="2"/>
        <v>#DIV/0!</v>
      </c>
      <c r="P17" s="38">
        <f t="shared" si="7"/>
        <v>0</v>
      </c>
      <c r="Q17" s="38">
        <f t="shared" si="7"/>
        <v>0</v>
      </c>
      <c r="R17" s="1103" t="e">
        <f t="shared" si="4"/>
        <v>#DIV/0!</v>
      </c>
    </row>
    <row r="18" spans="1:18" s="47" customFormat="1" x14ac:dyDescent="0.2">
      <c r="A18" s="48" t="s">
        <v>2126</v>
      </c>
      <c r="B18" s="48" t="s">
        <v>67</v>
      </c>
      <c r="C18" s="49">
        <v>1</v>
      </c>
      <c r="D18" s="50" t="s">
        <v>4</v>
      </c>
      <c r="E18" s="51"/>
      <c r="F18" s="51"/>
      <c r="G18" s="51"/>
      <c r="H18" s="81" t="e">
        <f t="shared" si="0"/>
        <v>#DIV/0!</v>
      </c>
      <c r="I18" s="51"/>
      <c r="J18" s="51"/>
      <c r="K18" s="81" t="e">
        <f t="shared" si="1"/>
        <v>#DIV/0!</v>
      </c>
      <c r="L18" s="51">
        <f>E18</f>
        <v>0</v>
      </c>
      <c r="M18" s="51">
        <f>F18</f>
        <v>0</v>
      </c>
      <c r="N18" s="51">
        <f>G18</f>
        <v>0</v>
      </c>
      <c r="O18" s="81" t="e">
        <f t="shared" si="2"/>
        <v>#DIV/0!</v>
      </c>
      <c r="P18" s="51">
        <f>I18</f>
        <v>0</v>
      </c>
      <c r="Q18" s="51">
        <f>J18</f>
        <v>0</v>
      </c>
      <c r="R18" s="1103" t="e">
        <f t="shared" si="4"/>
        <v>#DIV/0!</v>
      </c>
    </row>
    <row r="19" spans="1:18" s="47" customFormat="1" x14ac:dyDescent="0.2">
      <c r="A19" s="55" t="s">
        <v>3371</v>
      </c>
      <c r="B19" s="55" t="s">
        <v>68</v>
      </c>
      <c r="C19" s="53"/>
      <c r="D19" s="56" t="s">
        <v>5</v>
      </c>
      <c r="E19" s="51">
        <f>SUM(E20:E22)</f>
        <v>0</v>
      </c>
      <c r="F19" s="51">
        <f t="shared" ref="F19:Q19" si="8">SUM(F20:F22)</f>
        <v>0</v>
      </c>
      <c r="G19" s="51">
        <f t="shared" si="8"/>
        <v>0</v>
      </c>
      <c r="H19" s="81" t="e">
        <f t="shared" si="0"/>
        <v>#DIV/0!</v>
      </c>
      <c r="I19" s="51">
        <f t="shared" si="8"/>
        <v>0</v>
      </c>
      <c r="J19" s="51">
        <f t="shared" si="8"/>
        <v>0</v>
      </c>
      <c r="K19" s="81" t="e">
        <f t="shared" si="1"/>
        <v>#DIV/0!</v>
      </c>
      <c r="L19" s="51">
        <f t="shared" si="8"/>
        <v>0</v>
      </c>
      <c r="M19" s="51">
        <f t="shared" si="8"/>
        <v>0</v>
      </c>
      <c r="N19" s="51">
        <f t="shared" si="8"/>
        <v>0</v>
      </c>
      <c r="O19" s="81" t="e">
        <f t="shared" si="2"/>
        <v>#DIV/0!</v>
      </c>
      <c r="P19" s="51">
        <f t="shared" si="8"/>
        <v>0</v>
      </c>
      <c r="Q19" s="51">
        <f t="shared" si="8"/>
        <v>0</v>
      </c>
      <c r="R19" s="1103" t="e">
        <f t="shared" si="4"/>
        <v>#DIV/0!</v>
      </c>
    </row>
    <row r="20" spans="1:18" s="28" customFormat="1" x14ac:dyDescent="0.2">
      <c r="A20" s="57" t="s">
        <v>4393</v>
      </c>
      <c r="B20" s="57" t="s">
        <v>541</v>
      </c>
      <c r="C20" s="58">
        <v>1</v>
      </c>
      <c r="D20" s="59" t="s">
        <v>6</v>
      </c>
      <c r="E20" s="27"/>
      <c r="F20" s="27"/>
      <c r="G20" s="27"/>
      <c r="H20" s="81" t="e">
        <f t="shared" si="0"/>
        <v>#DIV/0!</v>
      </c>
      <c r="I20" s="27"/>
      <c r="J20" s="27"/>
      <c r="K20" s="81" t="e">
        <f t="shared" si="1"/>
        <v>#DIV/0!</v>
      </c>
      <c r="L20" s="27">
        <f t="shared" ref="L20:L83" si="9">E20</f>
        <v>0</v>
      </c>
      <c r="M20" s="27">
        <f t="shared" ref="M20:M83" si="10">F20</f>
        <v>0</v>
      </c>
      <c r="N20" s="27">
        <f t="shared" ref="N20:N83" si="11">G20</f>
        <v>0</v>
      </c>
      <c r="O20" s="81" t="e">
        <f t="shared" ref="O20:O83" si="12">+(M20-N20)/M20</f>
        <v>#DIV/0!</v>
      </c>
      <c r="P20" s="27">
        <f t="shared" ref="P20:P83" si="13">I20</f>
        <v>0</v>
      </c>
      <c r="Q20" s="27">
        <f t="shared" ref="Q20:Q83" si="14">J20</f>
        <v>0</v>
      </c>
      <c r="R20" s="1103" t="e">
        <f t="shared" si="4"/>
        <v>#DIV/0!</v>
      </c>
    </row>
    <row r="21" spans="1:18" s="28" customFormat="1" x14ac:dyDescent="0.2">
      <c r="A21" s="57" t="s">
        <v>4394</v>
      </c>
      <c r="B21" s="57" t="s">
        <v>542</v>
      </c>
      <c r="C21" s="58">
        <v>1</v>
      </c>
      <c r="D21" s="59" t="s">
        <v>7</v>
      </c>
      <c r="E21" s="27"/>
      <c r="F21" s="27"/>
      <c r="G21" s="27"/>
      <c r="H21" s="81" t="e">
        <f t="shared" si="0"/>
        <v>#DIV/0!</v>
      </c>
      <c r="I21" s="27"/>
      <c r="J21" s="27"/>
      <c r="K21" s="81" t="e">
        <f t="shared" si="1"/>
        <v>#DIV/0!</v>
      </c>
      <c r="L21" s="27">
        <f t="shared" si="9"/>
        <v>0</v>
      </c>
      <c r="M21" s="27">
        <f t="shared" si="10"/>
        <v>0</v>
      </c>
      <c r="N21" s="27">
        <f t="shared" si="11"/>
        <v>0</v>
      </c>
      <c r="O21" s="81" t="e">
        <f t="shared" si="12"/>
        <v>#DIV/0!</v>
      </c>
      <c r="P21" s="27">
        <f t="shared" si="13"/>
        <v>0</v>
      </c>
      <c r="Q21" s="27">
        <f t="shared" si="14"/>
        <v>0</v>
      </c>
      <c r="R21" s="1103" t="e">
        <f t="shared" si="4"/>
        <v>#DIV/0!</v>
      </c>
    </row>
    <row r="22" spans="1:18" s="28" customFormat="1" x14ac:dyDescent="0.2">
      <c r="A22" s="57" t="s">
        <v>4395</v>
      </c>
      <c r="B22" s="57" t="s">
        <v>543</v>
      </c>
      <c r="C22" s="58">
        <v>1</v>
      </c>
      <c r="D22" s="59" t="s">
        <v>8</v>
      </c>
      <c r="E22" s="27"/>
      <c r="F22" s="27"/>
      <c r="G22" s="27"/>
      <c r="H22" s="81" t="e">
        <f t="shared" si="0"/>
        <v>#DIV/0!</v>
      </c>
      <c r="I22" s="27"/>
      <c r="J22" s="27"/>
      <c r="K22" s="81" t="e">
        <f t="shared" si="1"/>
        <v>#DIV/0!</v>
      </c>
      <c r="L22" s="27">
        <f t="shared" si="9"/>
        <v>0</v>
      </c>
      <c r="M22" s="27">
        <f t="shared" si="10"/>
        <v>0</v>
      </c>
      <c r="N22" s="27">
        <f t="shared" si="11"/>
        <v>0</v>
      </c>
      <c r="O22" s="81" t="e">
        <f t="shared" si="12"/>
        <v>#DIV/0!</v>
      </c>
      <c r="P22" s="27">
        <f t="shared" si="13"/>
        <v>0</v>
      </c>
      <c r="Q22" s="27">
        <f t="shared" si="14"/>
        <v>0</v>
      </c>
      <c r="R22" s="1103" t="e">
        <f t="shared" si="4"/>
        <v>#DIV/0!</v>
      </c>
    </row>
    <row r="23" spans="1:18" s="47" customFormat="1" x14ac:dyDescent="0.2">
      <c r="A23" s="52" t="s">
        <v>4009</v>
      </c>
      <c r="B23" s="52" t="s">
        <v>544</v>
      </c>
      <c r="C23" s="53">
        <v>16</v>
      </c>
      <c r="D23" s="54" t="s">
        <v>371</v>
      </c>
      <c r="E23" s="51"/>
      <c r="F23" s="51"/>
      <c r="G23" s="51"/>
      <c r="H23" s="81" t="e">
        <f t="shared" si="0"/>
        <v>#DIV/0!</v>
      </c>
      <c r="I23" s="51"/>
      <c r="J23" s="51"/>
      <c r="K23" s="81" t="e">
        <f t="shared" si="1"/>
        <v>#DIV/0!</v>
      </c>
      <c r="L23" s="51">
        <f t="shared" si="9"/>
        <v>0</v>
      </c>
      <c r="M23" s="51">
        <f t="shared" si="10"/>
        <v>0</v>
      </c>
      <c r="N23" s="51">
        <f t="shared" si="11"/>
        <v>0</v>
      </c>
      <c r="O23" s="81" t="e">
        <f t="shared" si="12"/>
        <v>#DIV/0!</v>
      </c>
      <c r="P23" s="51">
        <f t="shared" si="13"/>
        <v>0</v>
      </c>
      <c r="Q23" s="51">
        <f t="shared" si="14"/>
        <v>0</v>
      </c>
      <c r="R23" s="1103" t="e">
        <f t="shared" si="4"/>
        <v>#DIV/0!</v>
      </c>
    </row>
    <row r="24" spans="1:18" s="47" customFormat="1" x14ac:dyDescent="0.2">
      <c r="A24" s="52" t="s">
        <v>2127</v>
      </c>
      <c r="B24" s="52" t="s">
        <v>545</v>
      </c>
      <c r="C24" s="53">
        <v>3</v>
      </c>
      <c r="D24" s="54" t="s">
        <v>61</v>
      </c>
      <c r="E24" s="51"/>
      <c r="F24" s="51"/>
      <c r="G24" s="51"/>
      <c r="H24" s="81" t="e">
        <f t="shared" si="0"/>
        <v>#DIV/0!</v>
      </c>
      <c r="I24" s="51"/>
      <c r="J24" s="51"/>
      <c r="K24" s="81" t="e">
        <f t="shared" si="1"/>
        <v>#DIV/0!</v>
      </c>
      <c r="L24" s="51">
        <f t="shared" si="9"/>
        <v>0</v>
      </c>
      <c r="M24" s="51">
        <f t="shared" si="10"/>
        <v>0</v>
      </c>
      <c r="N24" s="51">
        <f t="shared" si="11"/>
        <v>0</v>
      </c>
      <c r="O24" s="81" t="e">
        <f t="shared" si="12"/>
        <v>#DIV/0!</v>
      </c>
      <c r="P24" s="51">
        <f t="shared" si="13"/>
        <v>0</v>
      </c>
      <c r="Q24" s="51">
        <f t="shared" si="14"/>
        <v>0</v>
      </c>
      <c r="R24" s="1103" t="e">
        <f t="shared" si="4"/>
        <v>#DIV/0!</v>
      </c>
    </row>
    <row r="25" spans="1:18" s="39" customFormat="1" ht="25.5" x14ac:dyDescent="0.2">
      <c r="A25" s="35" t="s">
        <v>5244</v>
      </c>
      <c r="B25" s="35" t="s">
        <v>5092</v>
      </c>
      <c r="C25" s="36"/>
      <c r="D25" s="37" t="s">
        <v>315</v>
      </c>
      <c r="E25" s="38">
        <f>E26</f>
        <v>0</v>
      </c>
      <c r="F25" s="38">
        <f t="shared" ref="F25:J25" si="15">F26</f>
        <v>0</v>
      </c>
      <c r="G25" s="38">
        <f t="shared" si="15"/>
        <v>0</v>
      </c>
      <c r="H25" s="81" t="e">
        <f t="shared" si="0"/>
        <v>#DIV/0!</v>
      </c>
      <c r="I25" s="38">
        <f t="shared" si="15"/>
        <v>0</v>
      </c>
      <c r="J25" s="38">
        <f t="shared" si="15"/>
        <v>0</v>
      </c>
      <c r="K25" s="81" t="e">
        <f t="shared" si="1"/>
        <v>#DIV/0!</v>
      </c>
      <c r="L25" s="38">
        <f t="shared" si="9"/>
        <v>0</v>
      </c>
      <c r="M25" s="38">
        <f t="shared" si="10"/>
        <v>0</v>
      </c>
      <c r="N25" s="38">
        <f t="shared" si="11"/>
        <v>0</v>
      </c>
      <c r="O25" s="81" t="e">
        <f t="shared" si="12"/>
        <v>#DIV/0!</v>
      </c>
      <c r="P25" s="38">
        <f t="shared" si="13"/>
        <v>0</v>
      </c>
      <c r="Q25" s="38">
        <f t="shared" si="14"/>
        <v>0</v>
      </c>
      <c r="R25" s="1103" t="e">
        <f t="shared" si="4"/>
        <v>#DIV/0!</v>
      </c>
    </row>
    <row r="26" spans="1:18" s="47" customFormat="1" ht="25.5" x14ac:dyDescent="0.2">
      <c r="A26" s="55" t="s">
        <v>2760</v>
      </c>
      <c r="B26" s="55" t="s">
        <v>5252</v>
      </c>
      <c r="C26" s="53" t="s">
        <v>4443</v>
      </c>
      <c r="D26" s="56" t="s">
        <v>315</v>
      </c>
      <c r="E26" s="51"/>
      <c r="F26" s="51"/>
      <c r="G26" s="51"/>
      <c r="H26" s="81" t="e">
        <f t="shared" si="0"/>
        <v>#DIV/0!</v>
      </c>
      <c r="I26" s="51"/>
      <c r="J26" s="51"/>
      <c r="K26" s="81" t="e">
        <f t="shared" si="1"/>
        <v>#DIV/0!</v>
      </c>
      <c r="L26" s="51">
        <f t="shared" si="9"/>
        <v>0</v>
      </c>
      <c r="M26" s="51">
        <f t="shared" si="10"/>
        <v>0</v>
      </c>
      <c r="N26" s="51">
        <f t="shared" si="11"/>
        <v>0</v>
      </c>
      <c r="O26" s="81" t="e">
        <f t="shared" si="12"/>
        <v>#DIV/0!</v>
      </c>
      <c r="P26" s="51">
        <f t="shared" si="13"/>
        <v>0</v>
      </c>
      <c r="Q26" s="51">
        <f t="shared" si="14"/>
        <v>0</v>
      </c>
      <c r="R26" s="1103" t="e">
        <f t="shared" si="4"/>
        <v>#DIV/0!</v>
      </c>
    </row>
    <row r="27" spans="1:18" s="39" customFormat="1" x14ac:dyDescent="0.2">
      <c r="A27" s="35" t="s">
        <v>5245</v>
      </c>
      <c r="B27" s="35" t="s">
        <v>69</v>
      </c>
      <c r="C27" s="36"/>
      <c r="D27" s="37" t="s">
        <v>42</v>
      </c>
      <c r="E27" s="38">
        <f>SUM(E28:E31)</f>
        <v>0</v>
      </c>
      <c r="F27" s="38">
        <f t="shared" ref="F27:J27" si="16">SUM(F28:F31)</f>
        <v>0</v>
      </c>
      <c r="G27" s="38">
        <f t="shared" si="16"/>
        <v>0</v>
      </c>
      <c r="H27" s="81" t="e">
        <f t="shared" si="0"/>
        <v>#DIV/0!</v>
      </c>
      <c r="I27" s="38">
        <f t="shared" si="16"/>
        <v>0</v>
      </c>
      <c r="J27" s="38">
        <f t="shared" si="16"/>
        <v>0</v>
      </c>
      <c r="K27" s="81" t="e">
        <f t="shared" si="1"/>
        <v>#DIV/0!</v>
      </c>
      <c r="L27" s="38">
        <f t="shared" si="9"/>
        <v>0</v>
      </c>
      <c r="M27" s="38">
        <f t="shared" si="10"/>
        <v>0</v>
      </c>
      <c r="N27" s="38">
        <f t="shared" si="11"/>
        <v>0</v>
      </c>
      <c r="O27" s="81" t="e">
        <f t="shared" si="12"/>
        <v>#DIV/0!</v>
      </c>
      <c r="P27" s="38">
        <f t="shared" si="13"/>
        <v>0</v>
      </c>
      <c r="Q27" s="38">
        <f t="shared" si="14"/>
        <v>0</v>
      </c>
      <c r="R27" s="1103" t="e">
        <f t="shared" si="4"/>
        <v>#DIV/0!</v>
      </c>
    </row>
    <row r="28" spans="1:18" s="47" customFormat="1" x14ac:dyDescent="0.2">
      <c r="A28" s="43" t="s">
        <v>2129</v>
      </c>
      <c r="B28" s="43" t="s">
        <v>1653</v>
      </c>
      <c r="C28" s="44">
        <v>2</v>
      </c>
      <c r="D28" s="45" t="s">
        <v>1656</v>
      </c>
      <c r="E28" s="46"/>
      <c r="F28" s="46"/>
      <c r="G28" s="46"/>
      <c r="H28" s="81" t="e">
        <f t="shared" si="0"/>
        <v>#DIV/0!</v>
      </c>
      <c r="I28" s="46"/>
      <c r="J28" s="46"/>
      <c r="K28" s="81" t="e">
        <f t="shared" si="1"/>
        <v>#DIV/0!</v>
      </c>
      <c r="L28" s="46">
        <f t="shared" si="9"/>
        <v>0</v>
      </c>
      <c r="M28" s="46">
        <f t="shared" si="10"/>
        <v>0</v>
      </c>
      <c r="N28" s="46">
        <f t="shared" si="11"/>
        <v>0</v>
      </c>
      <c r="O28" s="81" t="e">
        <f t="shared" si="12"/>
        <v>#DIV/0!</v>
      </c>
      <c r="P28" s="46">
        <f t="shared" si="13"/>
        <v>0</v>
      </c>
      <c r="Q28" s="46">
        <f t="shared" si="14"/>
        <v>0</v>
      </c>
      <c r="R28" s="1103" t="e">
        <f t="shared" si="4"/>
        <v>#DIV/0!</v>
      </c>
    </row>
    <row r="29" spans="1:18" s="47" customFormat="1" x14ac:dyDescent="0.2">
      <c r="A29" s="43" t="s">
        <v>2130</v>
      </c>
      <c r="B29" s="43" t="s">
        <v>1654</v>
      </c>
      <c r="C29" s="44">
        <v>2</v>
      </c>
      <c r="D29" s="45" t="s">
        <v>1657</v>
      </c>
      <c r="E29" s="46"/>
      <c r="F29" s="46"/>
      <c r="G29" s="46"/>
      <c r="H29" s="81" t="e">
        <f t="shared" si="0"/>
        <v>#DIV/0!</v>
      </c>
      <c r="I29" s="46"/>
      <c r="J29" s="46"/>
      <c r="K29" s="81" t="e">
        <f t="shared" si="1"/>
        <v>#DIV/0!</v>
      </c>
      <c r="L29" s="46">
        <f t="shared" si="9"/>
        <v>0</v>
      </c>
      <c r="M29" s="46">
        <f t="shared" si="10"/>
        <v>0</v>
      </c>
      <c r="N29" s="46">
        <f t="shared" si="11"/>
        <v>0</v>
      </c>
      <c r="O29" s="81" t="e">
        <f t="shared" si="12"/>
        <v>#DIV/0!</v>
      </c>
      <c r="P29" s="46">
        <f t="shared" si="13"/>
        <v>0</v>
      </c>
      <c r="Q29" s="46">
        <f t="shared" si="14"/>
        <v>0</v>
      </c>
      <c r="R29" s="1103" t="e">
        <f t="shared" si="4"/>
        <v>#DIV/0!</v>
      </c>
    </row>
    <row r="30" spans="1:18" s="47" customFormat="1" ht="25.5" x14ac:dyDescent="0.2">
      <c r="A30" s="43" t="s">
        <v>2131</v>
      </c>
      <c r="B30" s="43" t="s">
        <v>1655</v>
      </c>
      <c r="C30" s="44">
        <v>2</v>
      </c>
      <c r="D30" s="45" t="s">
        <v>1658</v>
      </c>
      <c r="E30" s="46"/>
      <c r="F30" s="46"/>
      <c r="G30" s="46"/>
      <c r="H30" s="81" t="e">
        <f t="shared" si="0"/>
        <v>#DIV/0!</v>
      </c>
      <c r="I30" s="46"/>
      <c r="J30" s="46"/>
      <c r="K30" s="81" t="e">
        <f t="shared" si="1"/>
        <v>#DIV/0!</v>
      </c>
      <c r="L30" s="46">
        <f t="shared" si="9"/>
        <v>0</v>
      </c>
      <c r="M30" s="46">
        <f t="shared" si="10"/>
        <v>0</v>
      </c>
      <c r="N30" s="46">
        <f t="shared" si="11"/>
        <v>0</v>
      </c>
      <c r="O30" s="81" t="e">
        <f t="shared" si="12"/>
        <v>#DIV/0!</v>
      </c>
      <c r="P30" s="46">
        <f t="shared" si="13"/>
        <v>0</v>
      </c>
      <c r="Q30" s="46">
        <f t="shared" si="14"/>
        <v>0</v>
      </c>
      <c r="R30" s="1103" t="e">
        <f t="shared" si="4"/>
        <v>#DIV/0!</v>
      </c>
    </row>
    <row r="31" spans="1:18" s="47" customFormat="1" x14ac:dyDescent="0.2">
      <c r="A31" s="48" t="s">
        <v>2132</v>
      </c>
      <c r="B31" s="48" t="s">
        <v>1651</v>
      </c>
      <c r="C31" s="49">
        <v>1</v>
      </c>
      <c r="D31" s="50" t="s">
        <v>1652</v>
      </c>
      <c r="E31" s="51"/>
      <c r="F31" s="51"/>
      <c r="G31" s="51"/>
      <c r="H31" s="81" t="e">
        <f t="shared" si="0"/>
        <v>#DIV/0!</v>
      </c>
      <c r="I31" s="51"/>
      <c r="J31" s="51"/>
      <c r="K31" s="81" t="e">
        <f t="shared" si="1"/>
        <v>#DIV/0!</v>
      </c>
      <c r="L31" s="51">
        <f t="shared" si="9"/>
        <v>0</v>
      </c>
      <c r="M31" s="51">
        <f t="shared" si="10"/>
        <v>0</v>
      </c>
      <c r="N31" s="51">
        <f t="shared" si="11"/>
        <v>0</v>
      </c>
      <c r="O31" s="81" t="e">
        <f t="shared" si="12"/>
        <v>#DIV/0!</v>
      </c>
      <c r="P31" s="51">
        <f t="shared" si="13"/>
        <v>0</v>
      </c>
      <c r="Q31" s="51">
        <f t="shared" si="14"/>
        <v>0</v>
      </c>
      <c r="R31" s="1103" t="e">
        <f t="shared" si="4"/>
        <v>#DIV/0!</v>
      </c>
    </row>
    <row r="32" spans="1:18" s="39" customFormat="1" x14ac:dyDescent="0.2">
      <c r="A32" s="35" t="s">
        <v>5246</v>
      </c>
      <c r="B32" s="35" t="s">
        <v>70</v>
      </c>
      <c r="C32" s="36"/>
      <c r="D32" s="37" t="s">
        <v>355</v>
      </c>
      <c r="E32" s="38">
        <f>SUM(E33:E37)</f>
        <v>0</v>
      </c>
      <c r="F32" s="38">
        <f t="shared" ref="F32:J32" si="17">SUM(F33:F37)</f>
        <v>0</v>
      </c>
      <c r="G32" s="38">
        <f t="shared" si="17"/>
        <v>0</v>
      </c>
      <c r="H32" s="81" t="e">
        <f t="shared" si="0"/>
        <v>#DIV/0!</v>
      </c>
      <c r="I32" s="38">
        <f t="shared" si="17"/>
        <v>0</v>
      </c>
      <c r="J32" s="38">
        <f t="shared" si="17"/>
        <v>0</v>
      </c>
      <c r="K32" s="81" t="e">
        <f t="shared" si="1"/>
        <v>#DIV/0!</v>
      </c>
      <c r="L32" s="38">
        <f t="shared" si="9"/>
        <v>0</v>
      </c>
      <c r="M32" s="38">
        <f t="shared" si="10"/>
        <v>0</v>
      </c>
      <c r="N32" s="38">
        <f t="shared" si="11"/>
        <v>0</v>
      </c>
      <c r="O32" s="81" t="e">
        <f t="shared" si="12"/>
        <v>#DIV/0!</v>
      </c>
      <c r="P32" s="38">
        <f t="shared" si="13"/>
        <v>0</v>
      </c>
      <c r="Q32" s="38">
        <f t="shared" si="14"/>
        <v>0</v>
      </c>
      <c r="R32" s="1103" t="e">
        <f t="shared" si="4"/>
        <v>#DIV/0!</v>
      </c>
    </row>
    <row r="33" spans="1:18" s="47" customFormat="1" x14ac:dyDescent="0.2">
      <c r="A33" s="427" t="s">
        <v>2133</v>
      </c>
      <c r="B33" s="427" t="s">
        <v>406</v>
      </c>
      <c r="C33" s="428">
        <v>6</v>
      </c>
      <c r="D33" s="429" t="s">
        <v>60</v>
      </c>
      <c r="E33" s="46"/>
      <c r="F33" s="46"/>
      <c r="G33" s="46"/>
      <c r="H33" s="81" t="e">
        <f t="shared" si="0"/>
        <v>#DIV/0!</v>
      </c>
      <c r="I33" s="46"/>
      <c r="J33" s="46"/>
      <c r="K33" s="81" t="e">
        <f t="shared" si="1"/>
        <v>#DIV/0!</v>
      </c>
      <c r="L33" s="46">
        <f t="shared" si="9"/>
        <v>0</v>
      </c>
      <c r="M33" s="46">
        <f t="shared" si="10"/>
        <v>0</v>
      </c>
      <c r="N33" s="46">
        <f t="shared" si="11"/>
        <v>0</v>
      </c>
      <c r="O33" s="81" t="e">
        <f t="shared" si="12"/>
        <v>#DIV/0!</v>
      </c>
      <c r="P33" s="46">
        <f t="shared" si="13"/>
        <v>0</v>
      </c>
      <c r="Q33" s="46">
        <f t="shared" si="14"/>
        <v>0</v>
      </c>
      <c r="R33" s="1103" t="e">
        <f t="shared" si="4"/>
        <v>#DIV/0!</v>
      </c>
    </row>
    <row r="34" spans="1:18" s="47" customFormat="1" x14ac:dyDescent="0.2">
      <c r="A34" s="48" t="s">
        <v>2134</v>
      </c>
      <c r="B34" s="48" t="s">
        <v>407</v>
      </c>
      <c r="C34" s="49">
        <v>1</v>
      </c>
      <c r="D34" s="50" t="s">
        <v>3341</v>
      </c>
      <c r="E34" s="51"/>
      <c r="F34" s="51"/>
      <c r="G34" s="51"/>
      <c r="H34" s="81" t="e">
        <f t="shared" si="0"/>
        <v>#DIV/0!</v>
      </c>
      <c r="I34" s="51"/>
      <c r="J34" s="51"/>
      <c r="K34" s="81" t="e">
        <f t="shared" si="1"/>
        <v>#DIV/0!</v>
      </c>
      <c r="L34" s="51">
        <f t="shared" si="9"/>
        <v>0</v>
      </c>
      <c r="M34" s="51">
        <f t="shared" si="10"/>
        <v>0</v>
      </c>
      <c r="N34" s="51">
        <f t="shared" si="11"/>
        <v>0</v>
      </c>
      <c r="O34" s="81" t="e">
        <f t="shared" si="12"/>
        <v>#DIV/0!</v>
      </c>
      <c r="P34" s="51">
        <f t="shared" si="13"/>
        <v>0</v>
      </c>
      <c r="Q34" s="51">
        <f t="shared" si="14"/>
        <v>0</v>
      </c>
      <c r="R34" s="1103" t="e">
        <f t="shared" si="4"/>
        <v>#DIV/0!</v>
      </c>
    </row>
    <row r="35" spans="1:18" s="47" customFormat="1" ht="25.5" x14ac:dyDescent="0.2">
      <c r="A35" s="48" t="s">
        <v>2135</v>
      </c>
      <c r="B35" s="48" t="s">
        <v>408</v>
      </c>
      <c r="C35" s="49">
        <v>1</v>
      </c>
      <c r="D35" s="50" t="s">
        <v>4390</v>
      </c>
      <c r="E35" s="51"/>
      <c r="F35" s="51"/>
      <c r="G35" s="51"/>
      <c r="H35" s="81" t="e">
        <f t="shared" si="0"/>
        <v>#DIV/0!</v>
      </c>
      <c r="I35" s="51"/>
      <c r="J35" s="51"/>
      <c r="K35" s="81" t="e">
        <f t="shared" si="1"/>
        <v>#DIV/0!</v>
      </c>
      <c r="L35" s="51">
        <f t="shared" si="9"/>
        <v>0</v>
      </c>
      <c r="M35" s="51">
        <f t="shared" si="10"/>
        <v>0</v>
      </c>
      <c r="N35" s="51">
        <f t="shared" si="11"/>
        <v>0</v>
      </c>
      <c r="O35" s="81" t="e">
        <f t="shared" si="12"/>
        <v>#DIV/0!</v>
      </c>
      <c r="P35" s="51">
        <f t="shared" si="13"/>
        <v>0</v>
      </c>
      <c r="Q35" s="51">
        <f t="shared" si="14"/>
        <v>0</v>
      </c>
      <c r="R35" s="1103" t="e">
        <f t="shared" si="4"/>
        <v>#DIV/0!</v>
      </c>
    </row>
    <row r="36" spans="1:18" s="47" customFormat="1" x14ac:dyDescent="0.2">
      <c r="A36" s="430">
        <v>7.1</v>
      </c>
      <c r="B36" s="430" t="s">
        <v>409</v>
      </c>
      <c r="C36" s="431">
        <v>7</v>
      </c>
      <c r="D36" s="432" t="s">
        <v>415</v>
      </c>
      <c r="E36" s="51"/>
      <c r="F36" s="51"/>
      <c r="G36" s="51"/>
      <c r="H36" s="81" t="e">
        <f t="shared" si="0"/>
        <v>#DIV/0!</v>
      </c>
      <c r="I36" s="51"/>
      <c r="J36" s="51"/>
      <c r="K36" s="81" t="e">
        <f t="shared" si="1"/>
        <v>#DIV/0!</v>
      </c>
      <c r="L36" s="51">
        <f t="shared" si="9"/>
        <v>0</v>
      </c>
      <c r="M36" s="51">
        <f t="shared" si="10"/>
        <v>0</v>
      </c>
      <c r="N36" s="51">
        <f t="shared" si="11"/>
        <v>0</v>
      </c>
      <c r="O36" s="81" t="e">
        <f t="shared" si="12"/>
        <v>#DIV/0!</v>
      </c>
      <c r="P36" s="51">
        <f t="shared" si="13"/>
        <v>0</v>
      </c>
      <c r="Q36" s="51">
        <f t="shared" si="14"/>
        <v>0</v>
      </c>
      <c r="R36" s="1103" t="e">
        <f t="shared" si="4"/>
        <v>#DIV/0!</v>
      </c>
    </row>
    <row r="37" spans="1:18" s="47" customFormat="1" ht="63.75" x14ac:dyDescent="0.2">
      <c r="A37" s="48" t="s">
        <v>2136</v>
      </c>
      <c r="B37" s="48" t="s">
        <v>3342</v>
      </c>
      <c r="C37" s="49">
        <v>1</v>
      </c>
      <c r="D37" s="50" t="s">
        <v>4391</v>
      </c>
      <c r="E37" s="51"/>
      <c r="F37" s="51"/>
      <c r="G37" s="51"/>
      <c r="H37" s="81" t="e">
        <f t="shared" si="0"/>
        <v>#DIV/0!</v>
      </c>
      <c r="I37" s="51"/>
      <c r="J37" s="51"/>
      <c r="K37" s="81" t="e">
        <f t="shared" si="1"/>
        <v>#DIV/0!</v>
      </c>
      <c r="L37" s="51">
        <f t="shared" si="9"/>
        <v>0</v>
      </c>
      <c r="M37" s="51">
        <f t="shared" si="10"/>
        <v>0</v>
      </c>
      <c r="N37" s="51">
        <f t="shared" si="11"/>
        <v>0</v>
      </c>
      <c r="O37" s="81" t="e">
        <f t="shared" si="12"/>
        <v>#DIV/0!</v>
      </c>
      <c r="P37" s="51">
        <f t="shared" si="13"/>
        <v>0</v>
      </c>
      <c r="Q37" s="51">
        <f t="shared" si="14"/>
        <v>0</v>
      </c>
      <c r="R37" s="1103" t="e">
        <f t="shared" si="4"/>
        <v>#DIV/0!</v>
      </c>
    </row>
    <row r="38" spans="1:18" s="39" customFormat="1" x14ac:dyDescent="0.2">
      <c r="A38" s="40" t="s">
        <v>2514</v>
      </c>
      <c r="B38" s="40" t="s">
        <v>4351</v>
      </c>
      <c r="C38" s="41">
        <v>1</v>
      </c>
      <c r="D38" s="42" t="s">
        <v>2515</v>
      </c>
      <c r="E38" s="38"/>
      <c r="F38" s="38"/>
      <c r="G38" s="38"/>
      <c r="H38" s="81" t="e">
        <f t="shared" si="0"/>
        <v>#DIV/0!</v>
      </c>
      <c r="I38" s="38"/>
      <c r="J38" s="38"/>
      <c r="K38" s="81" t="e">
        <f t="shared" si="1"/>
        <v>#DIV/0!</v>
      </c>
      <c r="L38" s="38">
        <f t="shared" si="9"/>
        <v>0</v>
      </c>
      <c r="M38" s="38">
        <f t="shared" si="10"/>
        <v>0</v>
      </c>
      <c r="N38" s="38">
        <f t="shared" si="11"/>
        <v>0</v>
      </c>
      <c r="O38" s="81" t="e">
        <f t="shared" si="12"/>
        <v>#DIV/0!</v>
      </c>
      <c r="P38" s="38">
        <f t="shared" si="13"/>
        <v>0</v>
      </c>
      <c r="Q38" s="38">
        <f t="shared" si="14"/>
        <v>0</v>
      </c>
      <c r="R38" s="1103" t="e">
        <f t="shared" si="4"/>
        <v>#DIV/0!</v>
      </c>
    </row>
    <row r="39" spans="1:18" s="39" customFormat="1" x14ac:dyDescent="0.2">
      <c r="A39" s="40" t="s">
        <v>2516</v>
      </c>
      <c r="B39" s="40" t="s">
        <v>4352</v>
      </c>
      <c r="C39" s="41">
        <v>1</v>
      </c>
      <c r="D39" s="42" t="s">
        <v>2330</v>
      </c>
      <c r="E39" s="38"/>
      <c r="F39" s="38"/>
      <c r="G39" s="38"/>
      <c r="H39" s="81" t="e">
        <f t="shared" si="0"/>
        <v>#DIV/0!</v>
      </c>
      <c r="I39" s="38"/>
      <c r="J39" s="38"/>
      <c r="K39" s="81" t="e">
        <f t="shared" si="1"/>
        <v>#DIV/0!</v>
      </c>
      <c r="L39" s="38">
        <f t="shared" si="9"/>
        <v>0</v>
      </c>
      <c r="M39" s="38">
        <f t="shared" si="10"/>
        <v>0</v>
      </c>
      <c r="N39" s="38">
        <f t="shared" si="11"/>
        <v>0</v>
      </c>
      <c r="O39" s="81" t="e">
        <f t="shared" si="12"/>
        <v>#DIV/0!</v>
      </c>
      <c r="P39" s="38">
        <f t="shared" si="13"/>
        <v>0</v>
      </c>
      <c r="Q39" s="38">
        <f t="shared" si="14"/>
        <v>0</v>
      </c>
      <c r="R39" s="1103" t="e">
        <f t="shared" si="4"/>
        <v>#DIV/0!</v>
      </c>
    </row>
    <row r="40" spans="1:18" s="89" customFormat="1" x14ac:dyDescent="0.2">
      <c r="A40" s="84" t="s">
        <v>5247</v>
      </c>
      <c r="B40" s="84" t="s">
        <v>72</v>
      </c>
      <c r="C40" s="85"/>
      <c r="D40" s="86" t="s">
        <v>10</v>
      </c>
      <c r="E40" s="87">
        <f>SUM(E41:E44)+SUM(E49:E54)+SUM(E57:E60)+E65+E68+E71+SUM(E74:E77)</f>
        <v>0</v>
      </c>
      <c r="F40" s="87">
        <f t="shared" ref="F40:J40" si="18">SUM(F41:F44)+SUM(F49:F54)+SUM(F57:F60)+F65+F68+F71+SUM(F74:F77)</f>
        <v>0</v>
      </c>
      <c r="G40" s="87">
        <f t="shared" si="18"/>
        <v>0</v>
      </c>
      <c r="H40" s="81" t="e">
        <f t="shared" si="0"/>
        <v>#DIV/0!</v>
      </c>
      <c r="I40" s="87">
        <f t="shared" si="18"/>
        <v>0</v>
      </c>
      <c r="J40" s="87">
        <f t="shared" si="18"/>
        <v>0</v>
      </c>
      <c r="K40" s="81" t="e">
        <f t="shared" si="1"/>
        <v>#DIV/0!</v>
      </c>
      <c r="L40" s="87">
        <f t="shared" si="9"/>
        <v>0</v>
      </c>
      <c r="M40" s="87">
        <f t="shared" si="10"/>
        <v>0</v>
      </c>
      <c r="N40" s="87">
        <f t="shared" si="11"/>
        <v>0</v>
      </c>
      <c r="O40" s="81" t="e">
        <f t="shared" si="12"/>
        <v>#DIV/0!</v>
      </c>
      <c r="P40" s="87">
        <f t="shared" si="13"/>
        <v>0</v>
      </c>
      <c r="Q40" s="87">
        <f t="shared" si="14"/>
        <v>0</v>
      </c>
      <c r="R40" s="1103" t="e">
        <f t="shared" si="4"/>
        <v>#DIV/0!</v>
      </c>
    </row>
    <row r="41" spans="1:18" s="39" customFormat="1" ht="51" x14ac:dyDescent="0.2">
      <c r="A41" s="60" t="s">
        <v>2137</v>
      </c>
      <c r="B41" s="60" t="s">
        <v>4353</v>
      </c>
      <c r="C41" s="61" t="s">
        <v>4442</v>
      </c>
      <c r="D41" s="62" t="s">
        <v>3602</v>
      </c>
      <c r="E41" s="26"/>
      <c r="F41" s="26"/>
      <c r="G41" s="26"/>
      <c r="H41" s="81" t="e">
        <f t="shared" si="0"/>
        <v>#DIV/0!</v>
      </c>
      <c r="I41" s="26"/>
      <c r="J41" s="26"/>
      <c r="K41" s="81" t="e">
        <f t="shared" si="1"/>
        <v>#DIV/0!</v>
      </c>
      <c r="L41" s="26">
        <f t="shared" si="9"/>
        <v>0</v>
      </c>
      <c r="M41" s="26">
        <f t="shared" si="10"/>
        <v>0</v>
      </c>
      <c r="N41" s="26">
        <f t="shared" si="11"/>
        <v>0</v>
      </c>
      <c r="O41" s="81" t="e">
        <f t="shared" si="12"/>
        <v>#DIV/0!</v>
      </c>
      <c r="P41" s="26">
        <f t="shared" si="13"/>
        <v>0</v>
      </c>
      <c r="Q41" s="26">
        <f t="shared" si="14"/>
        <v>0</v>
      </c>
      <c r="R41" s="1103" t="e">
        <f t="shared" si="4"/>
        <v>#DIV/0!</v>
      </c>
    </row>
    <row r="42" spans="1:18" s="39" customFormat="1" ht="51" x14ac:dyDescent="0.2">
      <c r="A42" s="60" t="s">
        <v>3921</v>
      </c>
      <c r="B42" s="60" t="s">
        <v>4354</v>
      </c>
      <c r="C42" s="61">
        <v>16</v>
      </c>
      <c r="D42" s="62" t="s">
        <v>2856</v>
      </c>
      <c r="E42" s="38"/>
      <c r="F42" s="38"/>
      <c r="G42" s="38"/>
      <c r="H42" s="81" t="e">
        <f t="shared" si="0"/>
        <v>#DIV/0!</v>
      </c>
      <c r="I42" s="38"/>
      <c r="J42" s="38"/>
      <c r="K42" s="81" t="e">
        <f t="shared" si="1"/>
        <v>#DIV/0!</v>
      </c>
      <c r="L42" s="38">
        <f t="shared" si="9"/>
        <v>0</v>
      </c>
      <c r="M42" s="38">
        <f t="shared" si="10"/>
        <v>0</v>
      </c>
      <c r="N42" s="38">
        <f t="shared" si="11"/>
        <v>0</v>
      </c>
      <c r="O42" s="81" t="e">
        <f t="shared" si="12"/>
        <v>#DIV/0!</v>
      </c>
      <c r="P42" s="38">
        <f t="shared" si="13"/>
        <v>0</v>
      </c>
      <c r="Q42" s="38">
        <f t="shared" si="14"/>
        <v>0</v>
      </c>
      <c r="R42" s="1103" t="e">
        <f t="shared" si="4"/>
        <v>#DIV/0!</v>
      </c>
    </row>
    <row r="43" spans="1:18" s="39" customFormat="1" ht="25.5" x14ac:dyDescent="0.2">
      <c r="A43" s="63" t="s">
        <v>2825</v>
      </c>
      <c r="B43" s="63" t="s">
        <v>4355</v>
      </c>
      <c r="C43" s="64">
        <v>12</v>
      </c>
      <c r="D43" s="65" t="s">
        <v>3910</v>
      </c>
      <c r="E43" s="66"/>
      <c r="F43" s="66"/>
      <c r="G43" s="66"/>
      <c r="H43" s="81" t="e">
        <f t="shared" si="0"/>
        <v>#DIV/0!</v>
      </c>
      <c r="I43" s="66"/>
      <c r="J43" s="66"/>
      <c r="K43" s="81" t="e">
        <f t="shared" si="1"/>
        <v>#DIV/0!</v>
      </c>
      <c r="L43" s="66">
        <f t="shared" si="9"/>
        <v>0</v>
      </c>
      <c r="M43" s="66">
        <f t="shared" si="10"/>
        <v>0</v>
      </c>
      <c r="N43" s="66">
        <f t="shared" si="11"/>
        <v>0</v>
      </c>
      <c r="O43" s="81" t="e">
        <f t="shared" si="12"/>
        <v>#DIV/0!</v>
      </c>
      <c r="P43" s="66">
        <f t="shared" si="13"/>
        <v>0</v>
      </c>
      <c r="Q43" s="66">
        <f t="shared" si="14"/>
        <v>0</v>
      </c>
      <c r="R43" s="1103" t="e">
        <f t="shared" si="4"/>
        <v>#DIV/0!</v>
      </c>
    </row>
    <row r="44" spans="1:18" s="39" customFormat="1" ht="22.5" customHeight="1" x14ac:dyDescent="0.2">
      <c r="A44" s="35" t="s">
        <v>5248</v>
      </c>
      <c r="B44" s="35" t="s">
        <v>73</v>
      </c>
      <c r="C44" s="36"/>
      <c r="D44" s="37" t="s">
        <v>1453</v>
      </c>
      <c r="E44" s="38">
        <f>SUM(E45:E48)</f>
        <v>0</v>
      </c>
      <c r="F44" s="38">
        <f t="shared" ref="F44:J44" si="19">SUM(F45:F48)</f>
        <v>0</v>
      </c>
      <c r="G44" s="38">
        <f t="shared" si="19"/>
        <v>0</v>
      </c>
      <c r="H44" s="81" t="e">
        <f t="shared" si="0"/>
        <v>#DIV/0!</v>
      </c>
      <c r="I44" s="38">
        <f t="shared" si="19"/>
        <v>0</v>
      </c>
      <c r="J44" s="38">
        <f t="shared" si="19"/>
        <v>0</v>
      </c>
      <c r="K44" s="81" t="e">
        <f t="shared" si="1"/>
        <v>#DIV/0!</v>
      </c>
      <c r="L44" s="38">
        <f t="shared" si="9"/>
        <v>0</v>
      </c>
      <c r="M44" s="38">
        <f t="shared" si="10"/>
        <v>0</v>
      </c>
      <c r="N44" s="38">
        <f t="shared" si="11"/>
        <v>0</v>
      </c>
      <c r="O44" s="81" t="e">
        <f t="shared" si="12"/>
        <v>#DIV/0!</v>
      </c>
      <c r="P44" s="38">
        <f t="shared" si="13"/>
        <v>0</v>
      </c>
      <c r="Q44" s="38">
        <f t="shared" si="14"/>
        <v>0</v>
      </c>
      <c r="R44" s="1103" t="e">
        <f t="shared" si="4"/>
        <v>#DIV/0!</v>
      </c>
    </row>
    <row r="45" spans="1:18" s="47" customFormat="1" x14ac:dyDescent="0.2">
      <c r="A45" s="48" t="s">
        <v>5120</v>
      </c>
      <c r="B45" s="48" t="s">
        <v>377</v>
      </c>
      <c r="C45" s="49">
        <v>1</v>
      </c>
      <c r="D45" s="50" t="s">
        <v>316</v>
      </c>
      <c r="E45" s="51"/>
      <c r="F45" s="51"/>
      <c r="G45" s="51"/>
      <c r="H45" s="81" t="e">
        <f t="shared" si="0"/>
        <v>#DIV/0!</v>
      </c>
      <c r="I45" s="51"/>
      <c r="J45" s="51"/>
      <c r="K45" s="81" t="e">
        <f t="shared" si="1"/>
        <v>#DIV/0!</v>
      </c>
      <c r="L45" s="51">
        <f t="shared" si="9"/>
        <v>0</v>
      </c>
      <c r="M45" s="51">
        <f t="shared" si="10"/>
        <v>0</v>
      </c>
      <c r="N45" s="51">
        <f t="shared" si="11"/>
        <v>0</v>
      </c>
      <c r="O45" s="81" t="e">
        <f t="shared" si="12"/>
        <v>#DIV/0!</v>
      </c>
      <c r="P45" s="51">
        <f t="shared" si="13"/>
        <v>0</v>
      </c>
      <c r="Q45" s="51">
        <f t="shared" si="14"/>
        <v>0</v>
      </c>
      <c r="R45" s="1103" t="e">
        <f t="shared" si="4"/>
        <v>#DIV/0!</v>
      </c>
    </row>
    <row r="46" spans="1:18" s="47" customFormat="1" x14ac:dyDescent="0.2">
      <c r="A46" s="48" t="s">
        <v>4033</v>
      </c>
      <c r="B46" s="48" t="s">
        <v>793</v>
      </c>
      <c r="C46" s="49">
        <v>16</v>
      </c>
      <c r="D46" s="50" t="s">
        <v>1176</v>
      </c>
      <c r="E46" s="51"/>
      <c r="F46" s="51"/>
      <c r="G46" s="51"/>
      <c r="H46" s="81" t="e">
        <f t="shared" si="0"/>
        <v>#DIV/0!</v>
      </c>
      <c r="I46" s="51"/>
      <c r="J46" s="51"/>
      <c r="K46" s="81" t="e">
        <f t="shared" si="1"/>
        <v>#DIV/0!</v>
      </c>
      <c r="L46" s="51">
        <f t="shared" si="9"/>
        <v>0</v>
      </c>
      <c r="M46" s="51">
        <f t="shared" si="10"/>
        <v>0</v>
      </c>
      <c r="N46" s="51">
        <f t="shared" si="11"/>
        <v>0</v>
      </c>
      <c r="O46" s="81" t="e">
        <f t="shared" si="12"/>
        <v>#DIV/0!</v>
      </c>
      <c r="P46" s="51">
        <f t="shared" si="13"/>
        <v>0</v>
      </c>
      <c r="Q46" s="51">
        <f t="shared" si="14"/>
        <v>0</v>
      </c>
      <c r="R46" s="1103" t="e">
        <f t="shared" si="4"/>
        <v>#DIV/0!</v>
      </c>
    </row>
    <row r="47" spans="1:18" s="433" customFormat="1" x14ac:dyDescent="0.2">
      <c r="A47" s="48" t="s">
        <v>2138</v>
      </c>
      <c r="B47" s="48" t="s">
        <v>378</v>
      </c>
      <c r="C47" s="49">
        <v>1</v>
      </c>
      <c r="D47" s="50" t="s">
        <v>317</v>
      </c>
      <c r="E47" s="51"/>
      <c r="F47" s="51"/>
      <c r="G47" s="51"/>
      <c r="H47" s="81" t="e">
        <f t="shared" si="0"/>
        <v>#DIV/0!</v>
      </c>
      <c r="I47" s="51"/>
      <c r="J47" s="51"/>
      <c r="K47" s="81" t="e">
        <f t="shared" si="1"/>
        <v>#DIV/0!</v>
      </c>
      <c r="L47" s="51">
        <f t="shared" si="9"/>
        <v>0</v>
      </c>
      <c r="M47" s="51">
        <f t="shared" si="10"/>
        <v>0</v>
      </c>
      <c r="N47" s="51">
        <f t="shared" si="11"/>
        <v>0</v>
      </c>
      <c r="O47" s="81" t="e">
        <f t="shared" si="12"/>
        <v>#DIV/0!</v>
      </c>
      <c r="P47" s="51">
        <f t="shared" si="13"/>
        <v>0</v>
      </c>
      <c r="Q47" s="51">
        <f t="shared" si="14"/>
        <v>0</v>
      </c>
      <c r="R47" s="1103" t="e">
        <f t="shared" si="4"/>
        <v>#DIV/0!</v>
      </c>
    </row>
    <row r="48" spans="1:18" s="47" customFormat="1" x14ac:dyDescent="0.2">
      <c r="A48" s="48" t="s">
        <v>2139</v>
      </c>
      <c r="B48" s="48" t="s">
        <v>379</v>
      </c>
      <c r="C48" s="49">
        <v>1</v>
      </c>
      <c r="D48" s="50" t="s">
        <v>318</v>
      </c>
      <c r="E48" s="51"/>
      <c r="F48" s="51"/>
      <c r="G48" s="51"/>
      <c r="H48" s="81" t="e">
        <f t="shared" si="0"/>
        <v>#DIV/0!</v>
      </c>
      <c r="I48" s="51"/>
      <c r="J48" s="51"/>
      <c r="K48" s="81" t="e">
        <f t="shared" si="1"/>
        <v>#DIV/0!</v>
      </c>
      <c r="L48" s="51">
        <f t="shared" si="9"/>
        <v>0</v>
      </c>
      <c r="M48" s="51">
        <f t="shared" si="10"/>
        <v>0</v>
      </c>
      <c r="N48" s="51">
        <f t="shared" si="11"/>
        <v>0</v>
      </c>
      <c r="O48" s="81" t="e">
        <f t="shared" si="12"/>
        <v>#DIV/0!</v>
      </c>
      <c r="P48" s="51">
        <f t="shared" si="13"/>
        <v>0</v>
      </c>
      <c r="Q48" s="51">
        <f t="shared" si="14"/>
        <v>0</v>
      </c>
      <c r="R48" s="1103" t="e">
        <f t="shared" si="4"/>
        <v>#DIV/0!</v>
      </c>
    </row>
    <row r="49" spans="1:18" s="39" customFormat="1" x14ac:dyDescent="0.2">
      <c r="A49" s="67" t="s">
        <v>3929</v>
      </c>
      <c r="B49" s="67" t="s">
        <v>74</v>
      </c>
      <c r="C49" s="36"/>
      <c r="D49" s="68" t="s">
        <v>3761</v>
      </c>
      <c r="E49" s="38"/>
      <c r="F49" s="38"/>
      <c r="G49" s="38"/>
      <c r="H49" s="81" t="e">
        <f t="shared" si="0"/>
        <v>#DIV/0!</v>
      </c>
      <c r="I49" s="38"/>
      <c r="J49" s="38"/>
      <c r="K49" s="81" t="e">
        <f t="shared" si="1"/>
        <v>#DIV/0!</v>
      </c>
      <c r="L49" s="38">
        <f t="shared" si="9"/>
        <v>0</v>
      </c>
      <c r="M49" s="38">
        <f t="shared" si="10"/>
        <v>0</v>
      </c>
      <c r="N49" s="38">
        <f t="shared" si="11"/>
        <v>0</v>
      </c>
      <c r="O49" s="81" t="e">
        <f t="shared" si="12"/>
        <v>#DIV/0!</v>
      </c>
      <c r="P49" s="38">
        <f t="shared" si="13"/>
        <v>0</v>
      </c>
      <c r="Q49" s="38">
        <f t="shared" si="14"/>
        <v>0</v>
      </c>
      <c r="R49" s="1103" t="e">
        <f t="shared" si="4"/>
        <v>#DIV/0!</v>
      </c>
    </row>
    <row r="50" spans="1:18" s="39" customFormat="1" ht="25.5" x14ac:dyDescent="0.2">
      <c r="A50" s="67" t="s">
        <v>3931</v>
      </c>
      <c r="B50" s="67" t="s">
        <v>75</v>
      </c>
      <c r="C50" s="36">
        <v>16</v>
      </c>
      <c r="D50" s="68" t="s">
        <v>3930</v>
      </c>
      <c r="E50" s="38"/>
      <c r="F50" s="38"/>
      <c r="G50" s="38"/>
      <c r="H50" s="81" t="e">
        <f t="shared" si="0"/>
        <v>#DIV/0!</v>
      </c>
      <c r="I50" s="38"/>
      <c r="J50" s="38"/>
      <c r="K50" s="81" t="e">
        <f t="shared" si="1"/>
        <v>#DIV/0!</v>
      </c>
      <c r="L50" s="38">
        <f t="shared" si="9"/>
        <v>0</v>
      </c>
      <c r="M50" s="38">
        <f t="shared" si="10"/>
        <v>0</v>
      </c>
      <c r="N50" s="38">
        <f t="shared" si="11"/>
        <v>0</v>
      </c>
      <c r="O50" s="81" t="e">
        <f t="shared" si="12"/>
        <v>#DIV/0!</v>
      </c>
      <c r="P50" s="38">
        <f t="shared" si="13"/>
        <v>0</v>
      </c>
      <c r="Q50" s="38">
        <f t="shared" si="14"/>
        <v>0</v>
      </c>
      <c r="R50" s="1103" t="e">
        <f t="shared" si="4"/>
        <v>#DIV/0!</v>
      </c>
    </row>
    <row r="51" spans="1:18" s="39" customFormat="1" ht="25.5" x14ac:dyDescent="0.2">
      <c r="A51" s="67" t="s">
        <v>3950</v>
      </c>
      <c r="B51" s="67" t="s">
        <v>1544</v>
      </c>
      <c r="C51" s="36" t="s">
        <v>4453</v>
      </c>
      <c r="D51" s="68" t="s">
        <v>1545</v>
      </c>
      <c r="E51" s="38"/>
      <c r="F51" s="38"/>
      <c r="G51" s="38"/>
      <c r="H51" s="81" t="e">
        <f t="shared" si="0"/>
        <v>#DIV/0!</v>
      </c>
      <c r="I51" s="38"/>
      <c r="J51" s="38"/>
      <c r="K51" s="81" t="e">
        <f t="shared" si="1"/>
        <v>#DIV/0!</v>
      </c>
      <c r="L51" s="38">
        <f t="shared" si="9"/>
        <v>0</v>
      </c>
      <c r="M51" s="38">
        <f t="shared" si="10"/>
        <v>0</v>
      </c>
      <c r="N51" s="38">
        <f t="shared" si="11"/>
        <v>0</v>
      </c>
      <c r="O51" s="81" t="e">
        <f t="shared" si="12"/>
        <v>#DIV/0!</v>
      </c>
      <c r="P51" s="38">
        <f t="shared" si="13"/>
        <v>0</v>
      </c>
      <c r="Q51" s="38">
        <f t="shared" si="14"/>
        <v>0</v>
      </c>
      <c r="R51" s="1103" t="e">
        <f t="shared" si="4"/>
        <v>#DIV/0!</v>
      </c>
    </row>
    <row r="52" spans="1:18" s="39" customFormat="1" x14ac:dyDescent="0.2">
      <c r="A52" s="40" t="s">
        <v>2140</v>
      </c>
      <c r="B52" s="40" t="s">
        <v>76</v>
      </c>
      <c r="C52" s="41">
        <v>1</v>
      </c>
      <c r="D52" s="42" t="s">
        <v>841</v>
      </c>
      <c r="E52" s="38"/>
      <c r="F52" s="38"/>
      <c r="G52" s="38"/>
      <c r="H52" s="81" t="e">
        <f t="shared" si="0"/>
        <v>#DIV/0!</v>
      </c>
      <c r="I52" s="38"/>
      <c r="J52" s="38"/>
      <c r="K52" s="81" t="e">
        <f t="shared" si="1"/>
        <v>#DIV/0!</v>
      </c>
      <c r="L52" s="38">
        <f t="shared" si="9"/>
        <v>0</v>
      </c>
      <c r="M52" s="38">
        <f t="shared" si="10"/>
        <v>0</v>
      </c>
      <c r="N52" s="38">
        <f t="shared" si="11"/>
        <v>0</v>
      </c>
      <c r="O52" s="81" t="e">
        <f t="shared" si="12"/>
        <v>#DIV/0!</v>
      </c>
      <c r="P52" s="38">
        <f t="shared" si="13"/>
        <v>0</v>
      </c>
      <c r="Q52" s="38">
        <f t="shared" si="14"/>
        <v>0</v>
      </c>
      <c r="R52" s="1103" t="e">
        <f t="shared" si="4"/>
        <v>#DIV/0!</v>
      </c>
    </row>
    <row r="53" spans="1:18" s="39" customFormat="1" x14ac:dyDescent="0.2">
      <c r="A53" s="40" t="s">
        <v>2524</v>
      </c>
      <c r="B53" s="40" t="s">
        <v>4356</v>
      </c>
      <c r="C53" s="41">
        <v>1</v>
      </c>
      <c r="D53" s="42" t="s">
        <v>2525</v>
      </c>
      <c r="E53" s="38"/>
      <c r="F53" s="38"/>
      <c r="G53" s="38"/>
      <c r="H53" s="81" t="e">
        <f t="shared" si="0"/>
        <v>#DIV/0!</v>
      </c>
      <c r="I53" s="38"/>
      <c r="J53" s="38"/>
      <c r="K53" s="81" t="e">
        <f t="shared" si="1"/>
        <v>#DIV/0!</v>
      </c>
      <c r="L53" s="38">
        <f t="shared" si="9"/>
        <v>0</v>
      </c>
      <c r="M53" s="38">
        <f t="shared" si="10"/>
        <v>0</v>
      </c>
      <c r="N53" s="38">
        <f t="shared" si="11"/>
        <v>0</v>
      </c>
      <c r="O53" s="81" t="e">
        <f t="shared" si="12"/>
        <v>#DIV/0!</v>
      </c>
      <c r="P53" s="38">
        <f t="shared" si="13"/>
        <v>0</v>
      </c>
      <c r="Q53" s="38">
        <f t="shared" si="14"/>
        <v>0</v>
      </c>
      <c r="R53" s="1103" t="e">
        <f t="shared" si="4"/>
        <v>#DIV/0!</v>
      </c>
    </row>
    <row r="54" spans="1:18" s="39" customFormat="1" ht="25.5" x14ac:dyDescent="0.2">
      <c r="A54" s="73"/>
      <c r="B54" s="73" t="s">
        <v>77</v>
      </c>
      <c r="C54" s="36"/>
      <c r="D54" s="74" t="s">
        <v>562</v>
      </c>
      <c r="E54" s="38">
        <f>SUM(E55:E56)</f>
        <v>0</v>
      </c>
      <c r="F54" s="38">
        <f t="shared" ref="F54:J54" si="20">SUM(F55:F56)</f>
        <v>0</v>
      </c>
      <c r="G54" s="38">
        <f t="shared" si="20"/>
        <v>0</v>
      </c>
      <c r="H54" s="81" t="e">
        <f t="shared" si="0"/>
        <v>#DIV/0!</v>
      </c>
      <c r="I54" s="38">
        <f t="shared" si="20"/>
        <v>0</v>
      </c>
      <c r="J54" s="38">
        <f t="shared" si="20"/>
        <v>0</v>
      </c>
      <c r="K54" s="81" t="e">
        <f t="shared" si="1"/>
        <v>#DIV/0!</v>
      </c>
      <c r="L54" s="38">
        <f t="shared" si="9"/>
        <v>0</v>
      </c>
      <c r="M54" s="38">
        <f t="shared" si="10"/>
        <v>0</v>
      </c>
      <c r="N54" s="38">
        <f t="shared" si="11"/>
        <v>0</v>
      </c>
      <c r="O54" s="81" t="e">
        <f t="shared" si="12"/>
        <v>#DIV/0!</v>
      </c>
      <c r="P54" s="38">
        <f t="shared" si="13"/>
        <v>0</v>
      </c>
      <c r="Q54" s="38">
        <f t="shared" si="14"/>
        <v>0</v>
      </c>
      <c r="R54" s="1103" t="e">
        <f t="shared" si="4"/>
        <v>#DIV/0!</v>
      </c>
    </row>
    <row r="55" spans="1:18" s="47" customFormat="1" ht="38.25" x14ac:dyDescent="0.2">
      <c r="A55" s="434" t="s">
        <v>2704</v>
      </c>
      <c r="B55" s="434" t="s">
        <v>4357</v>
      </c>
      <c r="C55" s="435">
        <v>9</v>
      </c>
      <c r="D55" s="45" t="s">
        <v>4421</v>
      </c>
      <c r="E55" s="436"/>
      <c r="F55" s="436"/>
      <c r="G55" s="436"/>
      <c r="H55" s="81" t="e">
        <f t="shared" si="0"/>
        <v>#DIV/0!</v>
      </c>
      <c r="I55" s="436"/>
      <c r="J55" s="436"/>
      <c r="K55" s="81" t="e">
        <f t="shared" si="1"/>
        <v>#DIV/0!</v>
      </c>
      <c r="L55" s="436">
        <f t="shared" si="9"/>
        <v>0</v>
      </c>
      <c r="M55" s="436">
        <f t="shared" si="10"/>
        <v>0</v>
      </c>
      <c r="N55" s="436">
        <f t="shared" si="11"/>
        <v>0</v>
      </c>
      <c r="O55" s="81" t="e">
        <f t="shared" si="12"/>
        <v>#DIV/0!</v>
      </c>
      <c r="P55" s="436">
        <f t="shared" si="13"/>
        <v>0</v>
      </c>
      <c r="Q55" s="436">
        <f t="shared" si="14"/>
        <v>0</v>
      </c>
      <c r="R55" s="1103" t="e">
        <f t="shared" si="4"/>
        <v>#DIV/0!</v>
      </c>
    </row>
    <row r="56" spans="1:18" s="47" customFormat="1" ht="25.5" x14ac:dyDescent="0.2">
      <c r="A56" s="437" t="s">
        <v>4445</v>
      </c>
      <c r="B56" s="437" t="s">
        <v>77</v>
      </c>
      <c r="C56" s="438">
        <v>12</v>
      </c>
      <c r="D56" s="439" t="s">
        <v>4446</v>
      </c>
      <c r="E56" s="436"/>
      <c r="F56" s="436"/>
      <c r="G56" s="436"/>
      <c r="H56" s="81" t="e">
        <f t="shared" si="0"/>
        <v>#DIV/0!</v>
      </c>
      <c r="I56" s="436"/>
      <c r="J56" s="436"/>
      <c r="K56" s="81" t="e">
        <f t="shared" si="1"/>
        <v>#DIV/0!</v>
      </c>
      <c r="L56" s="436">
        <f t="shared" si="9"/>
        <v>0</v>
      </c>
      <c r="M56" s="436">
        <f t="shared" si="10"/>
        <v>0</v>
      </c>
      <c r="N56" s="436">
        <f t="shared" si="11"/>
        <v>0</v>
      </c>
      <c r="O56" s="81" t="e">
        <f t="shared" si="12"/>
        <v>#DIV/0!</v>
      </c>
      <c r="P56" s="436">
        <f t="shared" si="13"/>
        <v>0</v>
      </c>
      <c r="Q56" s="436">
        <f t="shared" si="14"/>
        <v>0</v>
      </c>
      <c r="R56" s="1103" t="e">
        <f t="shared" si="4"/>
        <v>#DIV/0!</v>
      </c>
    </row>
    <row r="57" spans="1:18" s="39" customFormat="1" ht="25.5" x14ac:dyDescent="0.2">
      <c r="A57" s="60" t="s">
        <v>2142</v>
      </c>
      <c r="B57" s="60" t="s">
        <v>4358</v>
      </c>
      <c r="C57" s="61" t="s">
        <v>4442</v>
      </c>
      <c r="D57" s="62" t="s">
        <v>3877</v>
      </c>
      <c r="E57" s="26"/>
      <c r="F57" s="26"/>
      <c r="G57" s="26"/>
      <c r="H57" s="81" t="e">
        <f t="shared" si="0"/>
        <v>#DIV/0!</v>
      </c>
      <c r="I57" s="26"/>
      <c r="J57" s="26"/>
      <c r="K57" s="81" t="e">
        <f t="shared" si="1"/>
        <v>#DIV/0!</v>
      </c>
      <c r="L57" s="26">
        <f t="shared" si="9"/>
        <v>0</v>
      </c>
      <c r="M57" s="26">
        <f t="shared" si="10"/>
        <v>0</v>
      </c>
      <c r="N57" s="26">
        <f t="shared" si="11"/>
        <v>0</v>
      </c>
      <c r="O57" s="81" t="e">
        <f t="shared" si="12"/>
        <v>#DIV/0!</v>
      </c>
      <c r="P57" s="26">
        <f t="shared" si="13"/>
        <v>0</v>
      </c>
      <c r="Q57" s="26">
        <f t="shared" si="14"/>
        <v>0</v>
      </c>
      <c r="R57" s="1103" t="e">
        <f t="shared" si="4"/>
        <v>#DIV/0!</v>
      </c>
    </row>
    <row r="58" spans="1:18" s="39" customFormat="1" ht="51" x14ac:dyDescent="0.2">
      <c r="A58" s="63" t="s">
        <v>2826</v>
      </c>
      <c r="B58" s="63" t="s">
        <v>4359</v>
      </c>
      <c r="C58" s="64">
        <v>12</v>
      </c>
      <c r="D58" s="65" t="s">
        <v>3911</v>
      </c>
      <c r="E58" s="66"/>
      <c r="F58" s="66"/>
      <c r="G58" s="66"/>
      <c r="H58" s="81" t="e">
        <f t="shared" si="0"/>
        <v>#DIV/0!</v>
      </c>
      <c r="I58" s="66"/>
      <c r="J58" s="66"/>
      <c r="K58" s="81" t="e">
        <f t="shared" si="1"/>
        <v>#DIV/0!</v>
      </c>
      <c r="L58" s="66">
        <f t="shared" si="9"/>
        <v>0</v>
      </c>
      <c r="M58" s="66">
        <f t="shared" si="10"/>
        <v>0</v>
      </c>
      <c r="N58" s="66">
        <f t="shared" si="11"/>
        <v>0</v>
      </c>
      <c r="O58" s="81" t="e">
        <f t="shared" si="12"/>
        <v>#DIV/0!</v>
      </c>
      <c r="P58" s="66">
        <f t="shared" si="13"/>
        <v>0</v>
      </c>
      <c r="Q58" s="66">
        <f t="shared" si="14"/>
        <v>0</v>
      </c>
      <c r="R58" s="1103" t="e">
        <f t="shared" si="4"/>
        <v>#DIV/0!</v>
      </c>
    </row>
    <row r="59" spans="1:18" s="39" customFormat="1" ht="25.5" x14ac:dyDescent="0.2">
      <c r="A59" s="63" t="s">
        <v>4044</v>
      </c>
      <c r="B59" s="63" t="s">
        <v>4360</v>
      </c>
      <c r="C59" s="64">
        <v>16</v>
      </c>
      <c r="D59" s="65" t="s">
        <v>2894</v>
      </c>
      <c r="E59" s="38"/>
      <c r="F59" s="38"/>
      <c r="G59" s="38"/>
      <c r="H59" s="81" t="e">
        <f t="shared" si="0"/>
        <v>#DIV/0!</v>
      </c>
      <c r="I59" s="38"/>
      <c r="J59" s="38"/>
      <c r="K59" s="81" t="e">
        <f t="shared" si="1"/>
        <v>#DIV/0!</v>
      </c>
      <c r="L59" s="38">
        <f t="shared" si="9"/>
        <v>0</v>
      </c>
      <c r="M59" s="38">
        <f t="shared" si="10"/>
        <v>0</v>
      </c>
      <c r="N59" s="38">
        <f t="shared" si="11"/>
        <v>0</v>
      </c>
      <c r="O59" s="81" t="e">
        <f t="shared" si="12"/>
        <v>#DIV/0!</v>
      </c>
      <c r="P59" s="38">
        <f t="shared" si="13"/>
        <v>0</v>
      </c>
      <c r="Q59" s="38">
        <f t="shared" si="14"/>
        <v>0</v>
      </c>
      <c r="R59" s="1103" t="e">
        <f t="shared" si="4"/>
        <v>#DIV/0!</v>
      </c>
    </row>
    <row r="60" spans="1:18" s="39" customFormat="1" x14ac:dyDescent="0.2">
      <c r="A60" s="63"/>
      <c r="B60" s="63" t="s">
        <v>78</v>
      </c>
      <c r="C60" s="64"/>
      <c r="D60" s="65" t="s">
        <v>891</v>
      </c>
      <c r="E60" s="66">
        <f>SUM(E61:E64)</f>
        <v>0</v>
      </c>
      <c r="F60" s="66">
        <f t="shared" ref="F60:J60" si="21">SUM(F61:F64)</f>
        <v>0</v>
      </c>
      <c r="G60" s="66">
        <f t="shared" si="21"/>
        <v>0</v>
      </c>
      <c r="H60" s="81" t="e">
        <f t="shared" si="0"/>
        <v>#DIV/0!</v>
      </c>
      <c r="I60" s="66">
        <f t="shared" si="21"/>
        <v>0</v>
      </c>
      <c r="J60" s="66">
        <f t="shared" si="21"/>
        <v>0</v>
      </c>
      <c r="K60" s="81" t="e">
        <f t="shared" si="1"/>
        <v>#DIV/0!</v>
      </c>
      <c r="L60" s="66">
        <f t="shared" si="9"/>
        <v>0</v>
      </c>
      <c r="M60" s="66">
        <f t="shared" si="10"/>
        <v>0</v>
      </c>
      <c r="N60" s="66">
        <f t="shared" si="11"/>
        <v>0</v>
      </c>
      <c r="O60" s="81" t="e">
        <f t="shared" si="12"/>
        <v>#DIV/0!</v>
      </c>
      <c r="P60" s="66">
        <f t="shared" si="13"/>
        <v>0</v>
      </c>
      <c r="Q60" s="66">
        <f t="shared" si="14"/>
        <v>0</v>
      </c>
      <c r="R60" s="1103" t="e">
        <f t="shared" si="4"/>
        <v>#DIV/0!</v>
      </c>
    </row>
    <row r="61" spans="1:18" s="47" customFormat="1" x14ac:dyDescent="0.2">
      <c r="A61" s="55" t="s">
        <v>2143</v>
      </c>
      <c r="B61" s="55" t="s">
        <v>4361</v>
      </c>
      <c r="C61" s="53" t="s">
        <v>4442</v>
      </c>
      <c r="D61" s="56" t="s">
        <v>2761</v>
      </c>
      <c r="E61" s="51"/>
      <c r="F61" s="51"/>
      <c r="G61" s="51"/>
      <c r="H61" s="81" t="e">
        <f t="shared" si="0"/>
        <v>#DIV/0!</v>
      </c>
      <c r="I61" s="51"/>
      <c r="J61" s="51"/>
      <c r="K61" s="81" t="e">
        <f t="shared" si="1"/>
        <v>#DIV/0!</v>
      </c>
      <c r="L61" s="51">
        <f t="shared" si="9"/>
        <v>0</v>
      </c>
      <c r="M61" s="51">
        <f t="shared" si="10"/>
        <v>0</v>
      </c>
      <c r="N61" s="51">
        <f t="shared" si="11"/>
        <v>0</v>
      </c>
      <c r="O61" s="81" t="e">
        <f t="shared" si="12"/>
        <v>#DIV/0!</v>
      </c>
      <c r="P61" s="51">
        <f t="shared" si="13"/>
        <v>0</v>
      </c>
      <c r="Q61" s="51">
        <f t="shared" si="14"/>
        <v>0</v>
      </c>
      <c r="R61" s="1103" t="e">
        <f t="shared" si="4"/>
        <v>#DIV/0!</v>
      </c>
    </row>
    <row r="62" spans="1:18" s="47" customFormat="1" x14ac:dyDescent="0.2">
      <c r="A62" s="55" t="s">
        <v>2762</v>
      </c>
      <c r="B62" s="55" t="s">
        <v>4362</v>
      </c>
      <c r="C62" s="53" t="s">
        <v>4443</v>
      </c>
      <c r="D62" s="56" t="s">
        <v>891</v>
      </c>
      <c r="E62" s="51"/>
      <c r="F62" s="51"/>
      <c r="G62" s="51"/>
      <c r="H62" s="81" t="e">
        <f t="shared" si="0"/>
        <v>#DIV/0!</v>
      </c>
      <c r="I62" s="51"/>
      <c r="J62" s="51"/>
      <c r="K62" s="81" t="e">
        <f t="shared" si="1"/>
        <v>#DIV/0!</v>
      </c>
      <c r="L62" s="51">
        <f t="shared" si="9"/>
        <v>0</v>
      </c>
      <c r="M62" s="51">
        <f t="shared" si="10"/>
        <v>0</v>
      </c>
      <c r="N62" s="51">
        <f t="shared" si="11"/>
        <v>0</v>
      </c>
      <c r="O62" s="81" t="e">
        <f t="shared" si="12"/>
        <v>#DIV/0!</v>
      </c>
      <c r="P62" s="51">
        <f t="shared" si="13"/>
        <v>0</v>
      </c>
      <c r="Q62" s="51">
        <f t="shared" si="14"/>
        <v>0</v>
      </c>
      <c r="R62" s="1103" t="e">
        <f t="shared" si="4"/>
        <v>#DIV/0!</v>
      </c>
    </row>
    <row r="63" spans="1:18" s="47" customFormat="1" x14ac:dyDescent="0.2">
      <c r="A63" s="55" t="s">
        <v>3298</v>
      </c>
      <c r="B63" s="55" t="s">
        <v>4363</v>
      </c>
      <c r="C63" s="53">
        <v>10</v>
      </c>
      <c r="D63" s="56" t="s">
        <v>1300</v>
      </c>
      <c r="E63" s="51"/>
      <c r="F63" s="51"/>
      <c r="G63" s="51"/>
      <c r="H63" s="81" t="e">
        <f t="shared" si="0"/>
        <v>#DIV/0!</v>
      </c>
      <c r="I63" s="51"/>
      <c r="J63" s="51"/>
      <c r="K63" s="81" t="e">
        <f t="shared" si="1"/>
        <v>#DIV/0!</v>
      </c>
      <c r="L63" s="51">
        <f t="shared" si="9"/>
        <v>0</v>
      </c>
      <c r="M63" s="51">
        <f t="shared" si="10"/>
        <v>0</v>
      </c>
      <c r="N63" s="51">
        <f t="shared" si="11"/>
        <v>0</v>
      </c>
      <c r="O63" s="81" t="e">
        <f t="shared" si="12"/>
        <v>#DIV/0!</v>
      </c>
      <c r="P63" s="51">
        <f t="shared" si="13"/>
        <v>0</v>
      </c>
      <c r="Q63" s="51">
        <f t="shared" si="14"/>
        <v>0</v>
      </c>
      <c r="R63" s="1103" t="e">
        <f t="shared" si="4"/>
        <v>#DIV/0!</v>
      </c>
    </row>
    <row r="64" spans="1:18" s="47" customFormat="1" x14ac:dyDescent="0.2">
      <c r="A64" s="441" t="s">
        <v>2827</v>
      </c>
      <c r="B64" s="441" t="s">
        <v>4364</v>
      </c>
      <c r="C64" s="442" t="s">
        <v>4447</v>
      </c>
      <c r="D64" s="443" t="s">
        <v>2828</v>
      </c>
      <c r="E64" s="436"/>
      <c r="F64" s="436"/>
      <c r="G64" s="436"/>
      <c r="H64" s="81" t="e">
        <f t="shared" si="0"/>
        <v>#DIV/0!</v>
      </c>
      <c r="I64" s="436"/>
      <c r="J64" s="436"/>
      <c r="K64" s="81" t="e">
        <f t="shared" si="1"/>
        <v>#DIV/0!</v>
      </c>
      <c r="L64" s="436">
        <f t="shared" si="9"/>
        <v>0</v>
      </c>
      <c r="M64" s="436">
        <f t="shared" si="10"/>
        <v>0</v>
      </c>
      <c r="N64" s="436">
        <f t="shared" si="11"/>
        <v>0</v>
      </c>
      <c r="O64" s="81" t="e">
        <f t="shared" si="12"/>
        <v>#DIV/0!</v>
      </c>
      <c r="P64" s="436">
        <f t="shared" si="13"/>
        <v>0</v>
      </c>
      <c r="Q64" s="436">
        <f t="shared" si="14"/>
        <v>0</v>
      </c>
      <c r="R64" s="1103" t="e">
        <f t="shared" si="4"/>
        <v>#DIV/0!</v>
      </c>
    </row>
    <row r="65" spans="1:18" s="39" customFormat="1" x14ac:dyDescent="0.2">
      <c r="A65" s="35"/>
      <c r="B65" s="35" t="s">
        <v>79</v>
      </c>
      <c r="C65" s="36"/>
      <c r="D65" s="37" t="s">
        <v>597</v>
      </c>
      <c r="E65" s="38">
        <f>SUM(E66:E67)</f>
        <v>0</v>
      </c>
      <c r="F65" s="38">
        <f t="shared" ref="F65:J65" si="22">SUM(F66:F67)</f>
        <v>0</v>
      </c>
      <c r="G65" s="38">
        <f t="shared" si="22"/>
        <v>0</v>
      </c>
      <c r="H65" s="81" t="e">
        <f t="shared" si="0"/>
        <v>#DIV/0!</v>
      </c>
      <c r="I65" s="38">
        <f t="shared" si="22"/>
        <v>0</v>
      </c>
      <c r="J65" s="38">
        <f t="shared" si="22"/>
        <v>0</v>
      </c>
      <c r="K65" s="81" t="e">
        <f t="shared" si="1"/>
        <v>#DIV/0!</v>
      </c>
      <c r="L65" s="38">
        <f t="shared" si="9"/>
        <v>0</v>
      </c>
      <c r="M65" s="38">
        <f t="shared" si="10"/>
        <v>0</v>
      </c>
      <c r="N65" s="38">
        <f t="shared" si="11"/>
        <v>0</v>
      </c>
      <c r="O65" s="81" t="e">
        <f t="shared" si="12"/>
        <v>#DIV/0!</v>
      </c>
      <c r="P65" s="38">
        <f t="shared" si="13"/>
        <v>0</v>
      </c>
      <c r="Q65" s="38">
        <f t="shared" si="14"/>
        <v>0</v>
      </c>
      <c r="R65" s="1103" t="e">
        <f t="shared" si="4"/>
        <v>#DIV/0!</v>
      </c>
    </row>
    <row r="66" spans="1:18" s="47" customFormat="1" x14ac:dyDescent="0.2">
      <c r="A66" s="427" t="s">
        <v>2144</v>
      </c>
      <c r="B66" s="427" t="s">
        <v>1280</v>
      </c>
      <c r="C66" s="428">
        <v>6</v>
      </c>
      <c r="D66" s="429" t="s">
        <v>71</v>
      </c>
      <c r="E66" s="46"/>
      <c r="F66" s="46"/>
      <c r="G66" s="46"/>
      <c r="H66" s="81" t="e">
        <f t="shared" si="0"/>
        <v>#DIV/0!</v>
      </c>
      <c r="I66" s="46"/>
      <c r="J66" s="46"/>
      <c r="K66" s="81" t="e">
        <f t="shared" si="1"/>
        <v>#DIV/0!</v>
      </c>
      <c r="L66" s="46">
        <f t="shared" si="9"/>
        <v>0</v>
      </c>
      <c r="M66" s="46">
        <f t="shared" si="10"/>
        <v>0</v>
      </c>
      <c r="N66" s="46">
        <f t="shared" si="11"/>
        <v>0</v>
      </c>
      <c r="O66" s="81" t="e">
        <f t="shared" si="12"/>
        <v>#DIV/0!</v>
      </c>
      <c r="P66" s="46">
        <f t="shared" si="13"/>
        <v>0</v>
      </c>
      <c r="Q66" s="46">
        <f t="shared" si="14"/>
        <v>0</v>
      </c>
      <c r="R66" s="1103" t="e">
        <f t="shared" si="4"/>
        <v>#DIV/0!</v>
      </c>
    </row>
    <row r="67" spans="1:18" s="47" customFormat="1" x14ac:dyDescent="0.2">
      <c r="A67" s="430">
        <v>7.2</v>
      </c>
      <c r="B67" s="430" t="s">
        <v>1281</v>
      </c>
      <c r="C67" s="431">
        <v>7</v>
      </c>
      <c r="D67" s="432" t="s">
        <v>415</v>
      </c>
      <c r="E67" s="51"/>
      <c r="F67" s="51"/>
      <c r="G67" s="51"/>
      <c r="H67" s="81" t="e">
        <f t="shared" si="0"/>
        <v>#DIV/0!</v>
      </c>
      <c r="I67" s="51"/>
      <c r="J67" s="51"/>
      <c r="K67" s="81" t="e">
        <f t="shared" si="1"/>
        <v>#DIV/0!</v>
      </c>
      <c r="L67" s="51">
        <f t="shared" si="9"/>
        <v>0</v>
      </c>
      <c r="M67" s="51">
        <f t="shared" si="10"/>
        <v>0</v>
      </c>
      <c r="N67" s="51">
        <f t="shared" si="11"/>
        <v>0</v>
      </c>
      <c r="O67" s="81" t="e">
        <f t="shared" si="12"/>
        <v>#DIV/0!</v>
      </c>
      <c r="P67" s="51">
        <f t="shared" si="13"/>
        <v>0</v>
      </c>
      <c r="Q67" s="51">
        <f t="shared" si="14"/>
        <v>0</v>
      </c>
      <c r="R67" s="1103" t="e">
        <f t="shared" si="4"/>
        <v>#DIV/0!</v>
      </c>
    </row>
    <row r="68" spans="1:18" s="39" customFormat="1" ht="25.5" x14ac:dyDescent="0.2">
      <c r="A68" s="60"/>
      <c r="B68" s="60" t="s">
        <v>81</v>
      </c>
      <c r="C68" s="61"/>
      <c r="D68" s="62" t="s">
        <v>1400</v>
      </c>
      <c r="E68" s="26">
        <f>SUM(E69:E70)</f>
        <v>0</v>
      </c>
      <c r="F68" s="26">
        <f t="shared" ref="F68:J68" si="23">SUM(F69:F70)</f>
        <v>0</v>
      </c>
      <c r="G68" s="26">
        <f t="shared" si="23"/>
        <v>0</v>
      </c>
      <c r="H68" s="81" t="e">
        <f t="shared" si="0"/>
        <v>#DIV/0!</v>
      </c>
      <c r="I68" s="26">
        <f t="shared" si="23"/>
        <v>0</v>
      </c>
      <c r="J68" s="26">
        <f t="shared" si="23"/>
        <v>0</v>
      </c>
      <c r="K68" s="81" t="e">
        <f t="shared" si="1"/>
        <v>#DIV/0!</v>
      </c>
      <c r="L68" s="26">
        <f t="shared" si="9"/>
        <v>0</v>
      </c>
      <c r="M68" s="26">
        <f t="shared" si="10"/>
        <v>0</v>
      </c>
      <c r="N68" s="26">
        <f t="shared" si="11"/>
        <v>0</v>
      </c>
      <c r="O68" s="81" t="e">
        <f t="shared" si="12"/>
        <v>#DIV/0!</v>
      </c>
      <c r="P68" s="26">
        <f t="shared" si="13"/>
        <v>0</v>
      </c>
      <c r="Q68" s="26">
        <f t="shared" si="14"/>
        <v>0</v>
      </c>
      <c r="R68" s="1103" t="e">
        <f t="shared" si="4"/>
        <v>#DIV/0!</v>
      </c>
    </row>
    <row r="69" spans="1:18" s="47" customFormat="1" ht="38.25" x14ac:dyDescent="0.2">
      <c r="A69" s="430" t="s">
        <v>2145</v>
      </c>
      <c r="B69" s="430" t="s">
        <v>82</v>
      </c>
      <c r="C69" s="431">
        <v>2</v>
      </c>
      <c r="D69" s="432" t="s">
        <v>4407</v>
      </c>
      <c r="E69" s="51"/>
      <c r="F69" s="51"/>
      <c r="G69" s="51"/>
      <c r="H69" s="81" t="e">
        <f t="shared" si="0"/>
        <v>#DIV/0!</v>
      </c>
      <c r="I69" s="51"/>
      <c r="J69" s="51"/>
      <c r="K69" s="81" t="e">
        <f t="shared" si="1"/>
        <v>#DIV/0!</v>
      </c>
      <c r="L69" s="51">
        <f t="shared" si="9"/>
        <v>0</v>
      </c>
      <c r="M69" s="51">
        <f t="shared" si="10"/>
        <v>0</v>
      </c>
      <c r="N69" s="51">
        <f t="shared" si="11"/>
        <v>0</v>
      </c>
      <c r="O69" s="81" t="e">
        <f t="shared" si="12"/>
        <v>#DIV/0!</v>
      </c>
      <c r="P69" s="51">
        <f t="shared" si="13"/>
        <v>0</v>
      </c>
      <c r="Q69" s="51">
        <f t="shared" si="14"/>
        <v>0</v>
      </c>
      <c r="R69" s="1103" t="e">
        <f t="shared" si="4"/>
        <v>#DIV/0!</v>
      </c>
    </row>
    <row r="70" spans="1:18" s="47" customFormat="1" x14ac:dyDescent="0.2">
      <c r="A70" s="430" t="s">
        <v>3283</v>
      </c>
      <c r="B70" s="430" t="s">
        <v>5253</v>
      </c>
      <c r="C70" s="431">
        <v>2</v>
      </c>
      <c r="D70" s="432" t="s">
        <v>1300</v>
      </c>
      <c r="E70" s="51"/>
      <c r="F70" s="51"/>
      <c r="G70" s="51"/>
      <c r="H70" s="81" t="e">
        <f t="shared" si="0"/>
        <v>#DIV/0!</v>
      </c>
      <c r="I70" s="51"/>
      <c r="J70" s="51"/>
      <c r="K70" s="81" t="e">
        <f t="shared" si="1"/>
        <v>#DIV/0!</v>
      </c>
      <c r="L70" s="51">
        <f t="shared" si="9"/>
        <v>0</v>
      </c>
      <c r="M70" s="51">
        <f t="shared" si="10"/>
        <v>0</v>
      </c>
      <c r="N70" s="51">
        <f t="shared" si="11"/>
        <v>0</v>
      </c>
      <c r="O70" s="81" t="e">
        <f t="shared" si="12"/>
        <v>#DIV/0!</v>
      </c>
      <c r="P70" s="51">
        <f t="shared" si="13"/>
        <v>0</v>
      </c>
      <c r="Q70" s="51">
        <f t="shared" si="14"/>
        <v>0</v>
      </c>
      <c r="R70" s="1103" t="e">
        <f t="shared" si="4"/>
        <v>#DIV/0!</v>
      </c>
    </row>
    <row r="71" spans="1:18" s="39" customFormat="1" ht="25.5" x14ac:dyDescent="0.2">
      <c r="A71" s="60"/>
      <c r="B71" s="60" t="s">
        <v>610</v>
      </c>
      <c r="C71" s="61"/>
      <c r="D71" s="62" t="s">
        <v>794</v>
      </c>
      <c r="E71" s="26">
        <f>SUM(E72:E73)</f>
        <v>0</v>
      </c>
      <c r="F71" s="26">
        <f t="shared" ref="F71:J71" si="24">SUM(F72:F73)</f>
        <v>0</v>
      </c>
      <c r="G71" s="26">
        <f t="shared" si="24"/>
        <v>0</v>
      </c>
      <c r="H71" s="81" t="e">
        <f t="shared" si="0"/>
        <v>#DIV/0!</v>
      </c>
      <c r="I71" s="26">
        <f t="shared" si="24"/>
        <v>0</v>
      </c>
      <c r="J71" s="26">
        <f t="shared" si="24"/>
        <v>0</v>
      </c>
      <c r="K71" s="81" t="e">
        <f t="shared" si="1"/>
        <v>#DIV/0!</v>
      </c>
      <c r="L71" s="26">
        <f t="shared" si="9"/>
        <v>0</v>
      </c>
      <c r="M71" s="26">
        <f t="shared" si="10"/>
        <v>0</v>
      </c>
      <c r="N71" s="26">
        <f t="shared" si="11"/>
        <v>0</v>
      </c>
      <c r="O71" s="81" t="e">
        <f t="shared" si="12"/>
        <v>#DIV/0!</v>
      </c>
      <c r="P71" s="26">
        <f t="shared" si="13"/>
        <v>0</v>
      </c>
      <c r="Q71" s="26">
        <f t="shared" si="14"/>
        <v>0</v>
      </c>
      <c r="R71" s="1103" t="e">
        <f t="shared" si="4"/>
        <v>#DIV/0!</v>
      </c>
    </row>
    <row r="72" spans="1:18" s="47" customFormat="1" ht="25.5" x14ac:dyDescent="0.2">
      <c r="A72" s="43" t="s">
        <v>3928</v>
      </c>
      <c r="B72" s="43" t="s">
        <v>4365</v>
      </c>
      <c r="C72" s="44">
        <v>16</v>
      </c>
      <c r="D72" s="45" t="s">
        <v>2857</v>
      </c>
      <c r="E72" s="51"/>
      <c r="F72" s="51"/>
      <c r="G72" s="51"/>
      <c r="H72" s="81" t="e">
        <f t="shared" si="0"/>
        <v>#DIV/0!</v>
      </c>
      <c r="I72" s="51"/>
      <c r="J72" s="51"/>
      <c r="K72" s="81" t="e">
        <f t="shared" si="1"/>
        <v>#DIV/0!</v>
      </c>
      <c r="L72" s="51">
        <f t="shared" si="9"/>
        <v>0</v>
      </c>
      <c r="M72" s="51">
        <f t="shared" si="10"/>
        <v>0</v>
      </c>
      <c r="N72" s="51">
        <f t="shared" si="11"/>
        <v>0</v>
      </c>
      <c r="O72" s="81" t="e">
        <f t="shared" si="12"/>
        <v>#DIV/0!</v>
      </c>
      <c r="P72" s="51">
        <f t="shared" si="13"/>
        <v>0</v>
      </c>
      <c r="Q72" s="51">
        <f t="shared" si="14"/>
        <v>0</v>
      </c>
      <c r="R72" s="1103" t="e">
        <f t="shared" si="4"/>
        <v>#DIV/0!</v>
      </c>
    </row>
    <row r="73" spans="1:18" s="47" customFormat="1" ht="51" x14ac:dyDescent="0.2">
      <c r="A73" s="43" t="s">
        <v>2167</v>
      </c>
      <c r="B73" s="43" t="s">
        <v>2168</v>
      </c>
      <c r="C73" s="44">
        <v>9</v>
      </c>
      <c r="D73" s="45" t="s">
        <v>2169</v>
      </c>
      <c r="E73" s="46"/>
      <c r="F73" s="46"/>
      <c r="G73" s="46"/>
      <c r="H73" s="81" t="e">
        <f t="shared" si="0"/>
        <v>#DIV/0!</v>
      </c>
      <c r="I73" s="46"/>
      <c r="J73" s="46"/>
      <c r="K73" s="81" t="e">
        <f t="shared" si="1"/>
        <v>#DIV/0!</v>
      </c>
      <c r="L73" s="46">
        <f t="shared" si="9"/>
        <v>0</v>
      </c>
      <c r="M73" s="46">
        <f t="shared" si="10"/>
        <v>0</v>
      </c>
      <c r="N73" s="46">
        <f t="shared" si="11"/>
        <v>0</v>
      </c>
      <c r="O73" s="81" t="e">
        <f t="shared" si="12"/>
        <v>#DIV/0!</v>
      </c>
      <c r="P73" s="46">
        <f t="shared" si="13"/>
        <v>0</v>
      </c>
      <c r="Q73" s="46">
        <f t="shared" si="14"/>
        <v>0</v>
      </c>
      <c r="R73" s="1103" t="e">
        <f t="shared" si="4"/>
        <v>#DIV/0!</v>
      </c>
    </row>
    <row r="74" spans="1:18" s="39" customFormat="1" x14ac:dyDescent="0.2">
      <c r="A74" s="60" t="s">
        <v>3272</v>
      </c>
      <c r="B74" s="60" t="s">
        <v>4366</v>
      </c>
      <c r="C74" s="61">
        <v>1</v>
      </c>
      <c r="D74" s="62" t="s">
        <v>3823</v>
      </c>
      <c r="E74" s="26"/>
      <c r="F74" s="26"/>
      <c r="G74" s="26"/>
      <c r="H74" s="81" t="e">
        <f t="shared" si="0"/>
        <v>#DIV/0!</v>
      </c>
      <c r="I74" s="26"/>
      <c r="J74" s="26"/>
      <c r="K74" s="81" t="e">
        <f t="shared" si="1"/>
        <v>#DIV/0!</v>
      </c>
      <c r="L74" s="26">
        <f t="shared" si="9"/>
        <v>0</v>
      </c>
      <c r="M74" s="26">
        <f t="shared" si="10"/>
        <v>0</v>
      </c>
      <c r="N74" s="26">
        <f t="shared" si="11"/>
        <v>0</v>
      </c>
      <c r="O74" s="81" t="e">
        <f t="shared" si="12"/>
        <v>#DIV/0!</v>
      </c>
      <c r="P74" s="26">
        <f t="shared" si="13"/>
        <v>0</v>
      </c>
      <c r="Q74" s="26">
        <f t="shared" si="14"/>
        <v>0</v>
      </c>
      <c r="R74" s="1103" t="e">
        <f t="shared" si="4"/>
        <v>#DIV/0!</v>
      </c>
    </row>
    <row r="75" spans="1:18" s="39" customFormat="1" x14ac:dyDescent="0.2">
      <c r="A75" s="60" t="s">
        <v>3824</v>
      </c>
      <c r="B75" s="60" t="s">
        <v>4367</v>
      </c>
      <c r="C75" s="61">
        <v>1</v>
      </c>
      <c r="D75" s="62" t="s">
        <v>3825</v>
      </c>
      <c r="E75" s="26"/>
      <c r="F75" s="26"/>
      <c r="G75" s="26"/>
      <c r="H75" s="81" t="e">
        <f t="shared" ref="H75:H139" si="25">+(F75-G75)/F75</f>
        <v>#DIV/0!</v>
      </c>
      <c r="I75" s="26"/>
      <c r="J75" s="26"/>
      <c r="K75" s="81" t="e">
        <f t="shared" ref="K75:K139" si="26">+(I75-J75)/I75</f>
        <v>#DIV/0!</v>
      </c>
      <c r="L75" s="26">
        <f t="shared" si="9"/>
        <v>0</v>
      </c>
      <c r="M75" s="26">
        <f t="shared" si="10"/>
        <v>0</v>
      </c>
      <c r="N75" s="26">
        <f t="shared" si="11"/>
        <v>0</v>
      </c>
      <c r="O75" s="81" t="e">
        <f t="shared" si="12"/>
        <v>#DIV/0!</v>
      </c>
      <c r="P75" s="26">
        <f t="shared" si="13"/>
        <v>0</v>
      </c>
      <c r="Q75" s="26">
        <f t="shared" si="14"/>
        <v>0</v>
      </c>
      <c r="R75" s="1103" t="e">
        <f t="shared" si="4"/>
        <v>#DIV/0!</v>
      </c>
    </row>
    <row r="76" spans="1:18" s="39" customFormat="1" x14ac:dyDescent="0.2">
      <c r="A76" s="60" t="s">
        <v>3826</v>
      </c>
      <c r="B76" s="60" t="s">
        <v>4368</v>
      </c>
      <c r="C76" s="61">
        <v>1</v>
      </c>
      <c r="D76" s="62" t="s">
        <v>3827</v>
      </c>
      <c r="E76" s="26"/>
      <c r="F76" s="26"/>
      <c r="G76" s="26"/>
      <c r="H76" s="81" t="e">
        <f t="shared" si="25"/>
        <v>#DIV/0!</v>
      </c>
      <c r="I76" s="26"/>
      <c r="J76" s="26"/>
      <c r="K76" s="81" t="e">
        <f t="shared" si="26"/>
        <v>#DIV/0!</v>
      </c>
      <c r="L76" s="26">
        <f t="shared" si="9"/>
        <v>0</v>
      </c>
      <c r="M76" s="26">
        <f t="shared" si="10"/>
        <v>0</v>
      </c>
      <c r="N76" s="26">
        <f t="shared" si="11"/>
        <v>0</v>
      </c>
      <c r="O76" s="81" t="e">
        <f t="shared" si="12"/>
        <v>#DIV/0!</v>
      </c>
      <c r="P76" s="26">
        <f t="shared" si="13"/>
        <v>0</v>
      </c>
      <c r="Q76" s="26">
        <f t="shared" si="14"/>
        <v>0</v>
      </c>
      <c r="R76" s="1103" t="e">
        <f t="shared" ref="R76:R140" si="27">+(P76-Q76)/P76</f>
        <v>#DIV/0!</v>
      </c>
    </row>
    <row r="77" spans="1:18" s="39" customFormat="1" ht="25.5" x14ac:dyDescent="0.2">
      <c r="A77" s="69" t="s">
        <v>3846</v>
      </c>
      <c r="B77" s="60" t="s">
        <v>5254</v>
      </c>
      <c r="C77" s="70">
        <v>3</v>
      </c>
      <c r="D77" s="71" t="s">
        <v>4408</v>
      </c>
      <c r="E77" s="72"/>
      <c r="F77" s="72"/>
      <c r="G77" s="72"/>
      <c r="H77" s="81" t="e">
        <f t="shared" si="25"/>
        <v>#DIV/0!</v>
      </c>
      <c r="I77" s="72"/>
      <c r="J77" s="72"/>
      <c r="K77" s="81" t="e">
        <f t="shared" si="26"/>
        <v>#DIV/0!</v>
      </c>
      <c r="L77" s="72">
        <f t="shared" si="9"/>
        <v>0</v>
      </c>
      <c r="M77" s="72">
        <f t="shared" si="10"/>
        <v>0</v>
      </c>
      <c r="N77" s="72">
        <f t="shared" si="11"/>
        <v>0</v>
      </c>
      <c r="O77" s="81" t="e">
        <f t="shared" si="12"/>
        <v>#DIV/0!</v>
      </c>
      <c r="P77" s="72">
        <f t="shared" si="13"/>
        <v>0</v>
      </c>
      <c r="Q77" s="72">
        <f t="shared" si="14"/>
        <v>0</v>
      </c>
      <c r="R77" s="1103" t="e">
        <f t="shared" si="27"/>
        <v>#DIV/0!</v>
      </c>
    </row>
    <row r="78" spans="1:18" s="89" customFormat="1" x14ac:dyDescent="0.2">
      <c r="A78" s="84"/>
      <c r="B78" s="84" t="s">
        <v>83</v>
      </c>
      <c r="C78" s="85"/>
      <c r="D78" s="86" t="s">
        <v>11</v>
      </c>
      <c r="E78" s="87">
        <f>E79+E86+SUM(E103:E105)+E118+E120+E119</f>
        <v>0</v>
      </c>
      <c r="F78" s="87">
        <f t="shared" ref="F78:J78" si="28">F79+F86+SUM(F103:F105)+F118+F120+F119</f>
        <v>0</v>
      </c>
      <c r="G78" s="87">
        <f t="shared" si="28"/>
        <v>0</v>
      </c>
      <c r="H78" s="81" t="e">
        <f t="shared" si="25"/>
        <v>#DIV/0!</v>
      </c>
      <c r="I78" s="87">
        <f t="shared" si="28"/>
        <v>0</v>
      </c>
      <c r="J78" s="87">
        <f t="shared" si="28"/>
        <v>0</v>
      </c>
      <c r="K78" s="81" t="e">
        <f t="shared" si="26"/>
        <v>#DIV/0!</v>
      </c>
      <c r="L78" s="87">
        <f t="shared" si="9"/>
        <v>0</v>
      </c>
      <c r="M78" s="87">
        <f t="shared" si="10"/>
        <v>0</v>
      </c>
      <c r="N78" s="87">
        <f t="shared" si="11"/>
        <v>0</v>
      </c>
      <c r="O78" s="81" t="e">
        <f t="shared" si="12"/>
        <v>#DIV/0!</v>
      </c>
      <c r="P78" s="87">
        <f t="shared" si="13"/>
        <v>0</v>
      </c>
      <c r="Q78" s="87">
        <f t="shared" si="14"/>
        <v>0</v>
      </c>
      <c r="R78" s="1103" t="e">
        <f t="shared" si="27"/>
        <v>#DIV/0!</v>
      </c>
    </row>
    <row r="79" spans="1:18" s="451" customFormat="1" x14ac:dyDescent="0.2">
      <c r="A79" s="447"/>
      <c r="B79" s="447" t="s">
        <v>84</v>
      </c>
      <c r="C79" s="448"/>
      <c r="D79" s="449" t="s">
        <v>12</v>
      </c>
      <c r="E79" s="450">
        <f>SUM(E80:E85)</f>
        <v>0</v>
      </c>
      <c r="F79" s="450">
        <f t="shared" ref="F79:J79" si="29">SUM(F80:F85)</f>
        <v>0</v>
      </c>
      <c r="G79" s="450">
        <f t="shared" si="29"/>
        <v>0</v>
      </c>
      <c r="H79" s="81" t="e">
        <f t="shared" si="25"/>
        <v>#DIV/0!</v>
      </c>
      <c r="I79" s="450">
        <f t="shared" si="29"/>
        <v>0</v>
      </c>
      <c r="J79" s="450">
        <f t="shared" si="29"/>
        <v>0</v>
      </c>
      <c r="K79" s="81" t="e">
        <f t="shared" si="26"/>
        <v>#DIV/0!</v>
      </c>
      <c r="L79" s="450">
        <f t="shared" si="9"/>
        <v>0</v>
      </c>
      <c r="M79" s="450">
        <f t="shared" si="10"/>
        <v>0</v>
      </c>
      <c r="N79" s="450">
        <f t="shared" si="11"/>
        <v>0</v>
      </c>
      <c r="O79" s="81" t="e">
        <f t="shared" si="12"/>
        <v>#DIV/0!</v>
      </c>
      <c r="P79" s="450">
        <f t="shared" si="13"/>
        <v>0</v>
      </c>
      <c r="Q79" s="450">
        <f t="shared" si="14"/>
        <v>0</v>
      </c>
      <c r="R79" s="1103" t="e">
        <f t="shared" si="27"/>
        <v>#DIV/0!</v>
      </c>
    </row>
    <row r="80" spans="1:18" s="47" customFormat="1" x14ac:dyDescent="0.2">
      <c r="A80" s="48" t="s">
        <v>2146</v>
      </c>
      <c r="B80" s="48" t="s">
        <v>85</v>
      </c>
      <c r="C80" s="49">
        <v>1</v>
      </c>
      <c r="D80" s="50" t="s">
        <v>1249</v>
      </c>
      <c r="E80" s="51"/>
      <c r="F80" s="51"/>
      <c r="G80" s="51"/>
      <c r="H80" s="81" t="e">
        <f t="shared" si="25"/>
        <v>#DIV/0!</v>
      </c>
      <c r="I80" s="51"/>
      <c r="J80" s="51"/>
      <c r="K80" s="81" t="e">
        <f t="shared" si="26"/>
        <v>#DIV/0!</v>
      </c>
      <c r="L80" s="51">
        <f t="shared" si="9"/>
        <v>0</v>
      </c>
      <c r="M80" s="51">
        <f t="shared" si="10"/>
        <v>0</v>
      </c>
      <c r="N80" s="51">
        <f t="shared" si="11"/>
        <v>0</v>
      </c>
      <c r="O80" s="81" t="e">
        <f t="shared" si="12"/>
        <v>#DIV/0!</v>
      </c>
      <c r="P80" s="51">
        <f t="shared" si="13"/>
        <v>0</v>
      </c>
      <c r="Q80" s="51">
        <f t="shared" si="14"/>
        <v>0</v>
      </c>
      <c r="R80" s="1103" t="e">
        <f t="shared" si="27"/>
        <v>#DIV/0!</v>
      </c>
    </row>
    <row r="81" spans="1:18" s="47" customFormat="1" x14ac:dyDescent="0.2">
      <c r="A81" s="48" t="s">
        <v>1755</v>
      </c>
      <c r="B81" s="48" t="s">
        <v>86</v>
      </c>
      <c r="C81" s="49">
        <v>1</v>
      </c>
      <c r="D81" s="50" t="s">
        <v>1454</v>
      </c>
      <c r="E81" s="51"/>
      <c r="F81" s="51"/>
      <c r="G81" s="51"/>
      <c r="H81" s="81" t="e">
        <f t="shared" si="25"/>
        <v>#DIV/0!</v>
      </c>
      <c r="I81" s="51"/>
      <c r="J81" s="51"/>
      <c r="K81" s="81" t="e">
        <f t="shared" si="26"/>
        <v>#DIV/0!</v>
      </c>
      <c r="L81" s="51">
        <f t="shared" si="9"/>
        <v>0</v>
      </c>
      <c r="M81" s="51">
        <f t="shared" si="10"/>
        <v>0</v>
      </c>
      <c r="N81" s="51">
        <f t="shared" si="11"/>
        <v>0</v>
      </c>
      <c r="O81" s="81" t="e">
        <f t="shared" si="12"/>
        <v>#DIV/0!</v>
      </c>
      <c r="P81" s="51">
        <f t="shared" si="13"/>
        <v>0</v>
      </c>
      <c r="Q81" s="51">
        <f t="shared" si="14"/>
        <v>0</v>
      </c>
      <c r="R81" s="1103" t="e">
        <f t="shared" si="27"/>
        <v>#DIV/0!</v>
      </c>
    </row>
    <row r="82" spans="1:18" s="47" customFormat="1" ht="102" x14ac:dyDescent="0.2">
      <c r="A82" s="48" t="s">
        <v>4396</v>
      </c>
      <c r="B82" s="48" t="s">
        <v>87</v>
      </c>
      <c r="C82" s="49">
        <v>1</v>
      </c>
      <c r="D82" s="50" t="s">
        <v>1571</v>
      </c>
      <c r="E82" s="51"/>
      <c r="F82" s="51"/>
      <c r="G82" s="51"/>
      <c r="H82" s="81" t="e">
        <f t="shared" si="25"/>
        <v>#DIV/0!</v>
      </c>
      <c r="I82" s="51"/>
      <c r="J82" s="51"/>
      <c r="K82" s="81" t="e">
        <f t="shared" si="26"/>
        <v>#DIV/0!</v>
      </c>
      <c r="L82" s="51">
        <f t="shared" si="9"/>
        <v>0</v>
      </c>
      <c r="M82" s="51">
        <f t="shared" si="10"/>
        <v>0</v>
      </c>
      <c r="N82" s="51">
        <f t="shared" si="11"/>
        <v>0</v>
      </c>
      <c r="O82" s="81" t="e">
        <f t="shared" si="12"/>
        <v>#DIV/0!</v>
      </c>
      <c r="P82" s="51">
        <f t="shared" si="13"/>
        <v>0</v>
      </c>
      <c r="Q82" s="51">
        <f t="shared" si="14"/>
        <v>0</v>
      </c>
      <c r="R82" s="1103" t="e">
        <f t="shared" si="27"/>
        <v>#DIV/0!</v>
      </c>
    </row>
    <row r="83" spans="1:18" s="47" customFormat="1" ht="76.5" x14ac:dyDescent="0.2">
      <c r="A83" s="48" t="s">
        <v>4397</v>
      </c>
      <c r="B83" s="48" t="s">
        <v>88</v>
      </c>
      <c r="C83" s="49">
        <v>1</v>
      </c>
      <c r="D83" s="50" t="s">
        <v>1572</v>
      </c>
      <c r="E83" s="51"/>
      <c r="F83" s="51"/>
      <c r="G83" s="51"/>
      <c r="H83" s="81" t="e">
        <f t="shared" si="25"/>
        <v>#DIV/0!</v>
      </c>
      <c r="I83" s="51"/>
      <c r="J83" s="51"/>
      <c r="K83" s="81" t="e">
        <f t="shared" si="26"/>
        <v>#DIV/0!</v>
      </c>
      <c r="L83" s="51">
        <f t="shared" si="9"/>
        <v>0</v>
      </c>
      <c r="M83" s="51">
        <f t="shared" si="10"/>
        <v>0</v>
      </c>
      <c r="N83" s="51">
        <f t="shared" si="11"/>
        <v>0</v>
      </c>
      <c r="O83" s="81" t="e">
        <f t="shared" si="12"/>
        <v>#DIV/0!</v>
      </c>
      <c r="P83" s="51">
        <f t="shared" si="13"/>
        <v>0</v>
      </c>
      <c r="Q83" s="51">
        <f t="shared" si="14"/>
        <v>0</v>
      </c>
      <c r="R83" s="1103" t="e">
        <f t="shared" si="27"/>
        <v>#DIV/0!</v>
      </c>
    </row>
    <row r="84" spans="1:18" s="47" customFormat="1" ht="25.5" x14ac:dyDescent="0.2">
      <c r="A84" s="43" t="s">
        <v>1756</v>
      </c>
      <c r="B84" s="43" t="s">
        <v>89</v>
      </c>
      <c r="C84" s="44">
        <v>15</v>
      </c>
      <c r="D84" s="45" t="s">
        <v>563</v>
      </c>
      <c r="E84" s="46"/>
      <c r="F84" s="46"/>
      <c r="G84" s="46"/>
      <c r="H84" s="81" t="e">
        <f t="shared" si="25"/>
        <v>#DIV/0!</v>
      </c>
      <c r="I84" s="46"/>
      <c r="J84" s="46"/>
      <c r="K84" s="81" t="e">
        <f t="shared" si="26"/>
        <v>#DIV/0!</v>
      </c>
      <c r="L84" s="46">
        <f t="shared" ref="L84:L148" si="30">E84</f>
        <v>0</v>
      </c>
      <c r="M84" s="46">
        <f t="shared" ref="M84:M148" si="31">F84</f>
        <v>0</v>
      </c>
      <c r="N84" s="46">
        <f t="shared" ref="N84:N148" si="32">G84</f>
        <v>0</v>
      </c>
      <c r="O84" s="81" t="e">
        <f t="shared" ref="O84:O148" si="33">+(M84-N84)/M84</f>
        <v>#DIV/0!</v>
      </c>
      <c r="P84" s="46">
        <f t="shared" ref="P84:P148" si="34">I84</f>
        <v>0</v>
      </c>
      <c r="Q84" s="46">
        <f t="shared" ref="Q84:Q148" si="35">J84</f>
        <v>0</v>
      </c>
      <c r="R84" s="1103" t="e">
        <f t="shared" si="27"/>
        <v>#DIV/0!</v>
      </c>
    </row>
    <row r="85" spans="1:18" s="47" customFormat="1" x14ac:dyDescent="0.2">
      <c r="A85" s="43" t="s">
        <v>3331</v>
      </c>
      <c r="B85" s="43" t="s">
        <v>4369</v>
      </c>
      <c r="C85" s="44">
        <v>15</v>
      </c>
      <c r="D85" s="45" t="s">
        <v>1300</v>
      </c>
      <c r="E85" s="46"/>
      <c r="F85" s="46"/>
      <c r="G85" s="46"/>
      <c r="H85" s="81" t="e">
        <f t="shared" si="25"/>
        <v>#DIV/0!</v>
      </c>
      <c r="I85" s="46"/>
      <c r="J85" s="46"/>
      <c r="K85" s="81" t="e">
        <f t="shared" si="26"/>
        <v>#DIV/0!</v>
      </c>
      <c r="L85" s="46">
        <f t="shared" si="30"/>
        <v>0</v>
      </c>
      <c r="M85" s="46">
        <f t="shared" si="31"/>
        <v>0</v>
      </c>
      <c r="N85" s="46">
        <f t="shared" si="32"/>
        <v>0</v>
      </c>
      <c r="O85" s="81" t="e">
        <f t="shared" si="33"/>
        <v>#DIV/0!</v>
      </c>
      <c r="P85" s="46">
        <f t="shared" si="34"/>
        <v>0</v>
      </c>
      <c r="Q85" s="46">
        <f t="shared" si="35"/>
        <v>0</v>
      </c>
      <c r="R85" s="1103" t="e">
        <f t="shared" si="27"/>
        <v>#DIV/0!</v>
      </c>
    </row>
    <row r="86" spans="1:18" s="451" customFormat="1" x14ac:dyDescent="0.2">
      <c r="A86" s="447"/>
      <c r="B86" s="447" t="s">
        <v>90</v>
      </c>
      <c r="C86" s="448"/>
      <c r="D86" s="449" t="s">
        <v>13</v>
      </c>
      <c r="E86" s="450">
        <f>SUM(E87:E89)+E92+E95+E98+E101+E102</f>
        <v>0</v>
      </c>
      <c r="F86" s="450">
        <f t="shared" ref="F86:J86" si="36">SUM(F87:F89)+F92+F95+F98+F101+F102</f>
        <v>0</v>
      </c>
      <c r="G86" s="450">
        <f t="shared" si="36"/>
        <v>0</v>
      </c>
      <c r="H86" s="81" t="e">
        <f t="shared" si="25"/>
        <v>#DIV/0!</v>
      </c>
      <c r="I86" s="450">
        <f t="shared" si="36"/>
        <v>0</v>
      </c>
      <c r="J86" s="450">
        <f t="shared" si="36"/>
        <v>0</v>
      </c>
      <c r="K86" s="81" t="e">
        <f t="shared" si="26"/>
        <v>#DIV/0!</v>
      </c>
      <c r="L86" s="450">
        <f t="shared" si="30"/>
        <v>0</v>
      </c>
      <c r="M86" s="450">
        <f t="shared" si="31"/>
        <v>0</v>
      </c>
      <c r="N86" s="450">
        <f t="shared" si="32"/>
        <v>0</v>
      </c>
      <c r="O86" s="81" t="e">
        <f t="shared" si="33"/>
        <v>#DIV/0!</v>
      </c>
      <c r="P86" s="450">
        <f t="shared" si="34"/>
        <v>0</v>
      </c>
      <c r="Q86" s="450">
        <f t="shared" si="35"/>
        <v>0</v>
      </c>
      <c r="R86" s="1103" t="e">
        <f t="shared" si="27"/>
        <v>#DIV/0!</v>
      </c>
    </row>
    <row r="87" spans="1:18" s="47" customFormat="1" x14ac:dyDescent="0.2">
      <c r="A87" s="48" t="s">
        <v>1757</v>
      </c>
      <c r="B87" s="48" t="s">
        <v>91</v>
      </c>
      <c r="C87" s="49">
        <v>1</v>
      </c>
      <c r="D87" s="50" t="s">
        <v>1250</v>
      </c>
      <c r="E87" s="51"/>
      <c r="F87" s="51"/>
      <c r="G87" s="51"/>
      <c r="H87" s="81" t="e">
        <f t="shared" si="25"/>
        <v>#DIV/0!</v>
      </c>
      <c r="I87" s="51"/>
      <c r="J87" s="51"/>
      <c r="K87" s="81" t="e">
        <f t="shared" si="26"/>
        <v>#DIV/0!</v>
      </c>
      <c r="L87" s="51">
        <f t="shared" si="30"/>
        <v>0</v>
      </c>
      <c r="M87" s="51">
        <f t="shared" si="31"/>
        <v>0</v>
      </c>
      <c r="N87" s="51">
        <f t="shared" si="32"/>
        <v>0</v>
      </c>
      <c r="O87" s="81" t="e">
        <f t="shared" si="33"/>
        <v>#DIV/0!</v>
      </c>
      <c r="P87" s="51">
        <f t="shared" si="34"/>
        <v>0</v>
      </c>
      <c r="Q87" s="51">
        <f t="shared" si="35"/>
        <v>0</v>
      </c>
      <c r="R87" s="1103" t="e">
        <f t="shared" si="27"/>
        <v>#DIV/0!</v>
      </c>
    </row>
    <row r="88" spans="1:18" s="47" customFormat="1" x14ac:dyDescent="0.2">
      <c r="A88" s="48" t="s">
        <v>2518</v>
      </c>
      <c r="B88" s="48" t="s">
        <v>5255</v>
      </c>
      <c r="C88" s="49">
        <v>1</v>
      </c>
      <c r="D88" s="50" t="s">
        <v>2330</v>
      </c>
      <c r="E88" s="51"/>
      <c r="F88" s="51"/>
      <c r="G88" s="51"/>
      <c r="H88" s="81" t="e">
        <f t="shared" si="25"/>
        <v>#DIV/0!</v>
      </c>
      <c r="I88" s="51"/>
      <c r="J88" s="51"/>
      <c r="K88" s="81" t="e">
        <f t="shared" si="26"/>
        <v>#DIV/0!</v>
      </c>
      <c r="L88" s="51">
        <f t="shared" si="30"/>
        <v>0</v>
      </c>
      <c r="M88" s="51">
        <f t="shared" si="31"/>
        <v>0</v>
      </c>
      <c r="N88" s="51">
        <f t="shared" si="32"/>
        <v>0</v>
      </c>
      <c r="O88" s="81" t="e">
        <f t="shared" si="33"/>
        <v>#DIV/0!</v>
      </c>
      <c r="P88" s="51">
        <f t="shared" si="34"/>
        <v>0</v>
      </c>
      <c r="Q88" s="51">
        <f t="shared" si="35"/>
        <v>0</v>
      </c>
      <c r="R88" s="1103" t="e">
        <f t="shared" si="27"/>
        <v>#DIV/0!</v>
      </c>
    </row>
    <row r="89" spans="1:18" s="47" customFormat="1" ht="63.75" x14ac:dyDescent="0.2">
      <c r="A89" s="48"/>
      <c r="B89" s="48" t="s">
        <v>92</v>
      </c>
      <c r="C89" s="49"/>
      <c r="D89" s="50" t="s">
        <v>564</v>
      </c>
      <c r="E89" s="51">
        <f>SUM(E90:E91)</f>
        <v>0</v>
      </c>
      <c r="F89" s="51">
        <f t="shared" ref="F89:J89" si="37">SUM(F90:F91)</f>
        <v>0</v>
      </c>
      <c r="G89" s="51">
        <f t="shared" si="37"/>
        <v>0</v>
      </c>
      <c r="H89" s="81" t="e">
        <f t="shared" si="25"/>
        <v>#DIV/0!</v>
      </c>
      <c r="I89" s="51">
        <f t="shared" si="37"/>
        <v>0</v>
      </c>
      <c r="J89" s="51">
        <f t="shared" si="37"/>
        <v>0</v>
      </c>
      <c r="K89" s="81" t="e">
        <f t="shared" si="26"/>
        <v>#DIV/0!</v>
      </c>
      <c r="L89" s="51">
        <f t="shared" si="30"/>
        <v>0</v>
      </c>
      <c r="M89" s="51">
        <f t="shared" si="31"/>
        <v>0</v>
      </c>
      <c r="N89" s="51">
        <f t="shared" si="32"/>
        <v>0</v>
      </c>
      <c r="O89" s="81" t="e">
        <f t="shared" si="33"/>
        <v>#DIV/0!</v>
      </c>
      <c r="P89" s="51">
        <f t="shared" si="34"/>
        <v>0</v>
      </c>
      <c r="Q89" s="51">
        <f t="shared" si="35"/>
        <v>0</v>
      </c>
      <c r="R89" s="1103" t="e">
        <f t="shared" si="27"/>
        <v>#DIV/0!</v>
      </c>
    </row>
    <row r="90" spans="1:18" s="28" customFormat="1" ht="38.25" x14ac:dyDescent="0.2">
      <c r="A90" s="57" t="s">
        <v>4398</v>
      </c>
      <c r="B90" s="57" t="s">
        <v>92</v>
      </c>
      <c r="C90" s="58">
        <v>1</v>
      </c>
      <c r="D90" s="59" t="s">
        <v>4400</v>
      </c>
      <c r="E90" s="27"/>
      <c r="F90" s="27"/>
      <c r="G90" s="27"/>
      <c r="H90" s="81" t="e">
        <f t="shared" si="25"/>
        <v>#DIV/0!</v>
      </c>
      <c r="I90" s="27"/>
      <c r="J90" s="27"/>
      <c r="K90" s="81" t="e">
        <f t="shared" si="26"/>
        <v>#DIV/0!</v>
      </c>
      <c r="L90" s="27">
        <f t="shared" si="30"/>
        <v>0</v>
      </c>
      <c r="M90" s="27">
        <f t="shared" si="31"/>
        <v>0</v>
      </c>
      <c r="N90" s="27">
        <f t="shared" si="32"/>
        <v>0</v>
      </c>
      <c r="O90" s="81" t="e">
        <f t="shared" si="33"/>
        <v>#DIV/0!</v>
      </c>
      <c r="P90" s="27">
        <f t="shared" si="34"/>
        <v>0</v>
      </c>
      <c r="Q90" s="27">
        <f t="shared" si="35"/>
        <v>0</v>
      </c>
      <c r="R90" s="1103" t="e">
        <f t="shared" si="27"/>
        <v>#DIV/0!</v>
      </c>
    </row>
    <row r="91" spans="1:18" s="28" customFormat="1" ht="38.25" x14ac:dyDescent="0.2">
      <c r="A91" s="452" t="s">
        <v>2699</v>
      </c>
      <c r="B91" s="452" t="s">
        <v>4370</v>
      </c>
      <c r="C91" s="453">
        <v>8</v>
      </c>
      <c r="D91" s="454" t="s">
        <v>4416</v>
      </c>
      <c r="E91" s="27"/>
      <c r="F91" s="27"/>
      <c r="G91" s="27"/>
      <c r="H91" s="81" t="e">
        <f t="shared" si="25"/>
        <v>#DIV/0!</v>
      </c>
      <c r="I91" s="27"/>
      <c r="J91" s="27"/>
      <c r="K91" s="81" t="e">
        <f t="shared" si="26"/>
        <v>#DIV/0!</v>
      </c>
      <c r="L91" s="27">
        <f t="shared" si="30"/>
        <v>0</v>
      </c>
      <c r="M91" s="27">
        <f t="shared" si="31"/>
        <v>0</v>
      </c>
      <c r="N91" s="27">
        <f t="shared" si="32"/>
        <v>0</v>
      </c>
      <c r="O91" s="81" t="e">
        <f t="shared" si="33"/>
        <v>#DIV/0!</v>
      </c>
      <c r="P91" s="27">
        <f t="shared" si="34"/>
        <v>0</v>
      </c>
      <c r="Q91" s="27">
        <f t="shared" si="35"/>
        <v>0</v>
      </c>
      <c r="R91" s="1103" t="e">
        <f t="shared" si="27"/>
        <v>#DIV/0!</v>
      </c>
    </row>
    <row r="92" spans="1:18" s="47" customFormat="1" ht="38.25" x14ac:dyDescent="0.2">
      <c r="A92" s="48"/>
      <c r="B92" s="48" t="s">
        <v>93</v>
      </c>
      <c r="C92" s="49"/>
      <c r="D92" s="50" t="s">
        <v>1251</v>
      </c>
      <c r="E92" s="51">
        <f>SUM(E93:E94)</f>
        <v>0</v>
      </c>
      <c r="F92" s="51">
        <f t="shared" ref="F92:J92" si="38">SUM(F93:F94)</f>
        <v>0</v>
      </c>
      <c r="G92" s="51">
        <f t="shared" si="38"/>
        <v>0</v>
      </c>
      <c r="H92" s="81" t="e">
        <f t="shared" si="25"/>
        <v>#DIV/0!</v>
      </c>
      <c r="I92" s="51">
        <f t="shared" si="38"/>
        <v>0</v>
      </c>
      <c r="J92" s="51">
        <f t="shared" si="38"/>
        <v>0</v>
      </c>
      <c r="K92" s="81" t="e">
        <f t="shared" si="26"/>
        <v>#DIV/0!</v>
      </c>
      <c r="L92" s="51">
        <f t="shared" si="30"/>
        <v>0</v>
      </c>
      <c r="M92" s="51">
        <f t="shared" si="31"/>
        <v>0</v>
      </c>
      <c r="N92" s="51">
        <f t="shared" si="32"/>
        <v>0</v>
      </c>
      <c r="O92" s="81" t="e">
        <f t="shared" si="33"/>
        <v>#DIV/0!</v>
      </c>
      <c r="P92" s="51">
        <f t="shared" si="34"/>
        <v>0</v>
      </c>
      <c r="Q92" s="51">
        <f t="shared" si="35"/>
        <v>0</v>
      </c>
      <c r="R92" s="1103" t="e">
        <f t="shared" si="27"/>
        <v>#DIV/0!</v>
      </c>
    </row>
    <row r="93" spans="1:18" s="28" customFormat="1" ht="25.5" x14ac:dyDescent="0.2">
      <c r="A93" s="57" t="s">
        <v>4399</v>
      </c>
      <c r="B93" s="57" t="s">
        <v>93</v>
      </c>
      <c r="C93" s="58">
        <v>1</v>
      </c>
      <c r="D93" s="59" t="s">
        <v>4401</v>
      </c>
      <c r="E93" s="27"/>
      <c r="F93" s="27"/>
      <c r="G93" s="27"/>
      <c r="H93" s="81" t="e">
        <f t="shared" si="25"/>
        <v>#DIV/0!</v>
      </c>
      <c r="I93" s="27"/>
      <c r="J93" s="27"/>
      <c r="K93" s="81" t="e">
        <f t="shared" si="26"/>
        <v>#DIV/0!</v>
      </c>
      <c r="L93" s="27">
        <f t="shared" si="30"/>
        <v>0</v>
      </c>
      <c r="M93" s="27">
        <f t="shared" si="31"/>
        <v>0</v>
      </c>
      <c r="N93" s="27">
        <f t="shared" si="32"/>
        <v>0</v>
      </c>
      <c r="O93" s="81" t="e">
        <f t="shared" si="33"/>
        <v>#DIV/0!</v>
      </c>
      <c r="P93" s="27">
        <f t="shared" si="34"/>
        <v>0</v>
      </c>
      <c r="Q93" s="27">
        <f t="shared" si="35"/>
        <v>0</v>
      </c>
      <c r="R93" s="1103" t="e">
        <f t="shared" si="27"/>
        <v>#DIV/0!</v>
      </c>
    </row>
    <row r="94" spans="1:18" s="28" customFormat="1" x14ac:dyDescent="0.2">
      <c r="A94" s="452" t="s">
        <v>2700</v>
      </c>
      <c r="B94" s="452" t="s">
        <v>4371</v>
      </c>
      <c r="C94" s="453">
        <v>8</v>
      </c>
      <c r="D94" s="454" t="s">
        <v>4417</v>
      </c>
      <c r="E94" s="27"/>
      <c r="F94" s="27"/>
      <c r="G94" s="27"/>
      <c r="H94" s="81" t="e">
        <f t="shared" si="25"/>
        <v>#DIV/0!</v>
      </c>
      <c r="I94" s="27"/>
      <c r="J94" s="27"/>
      <c r="K94" s="81" t="e">
        <f t="shared" si="26"/>
        <v>#DIV/0!</v>
      </c>
      <c r="L94" s="27">
        <f t="shared" si="30"/>
        <v>0</v>
      </c>
      <c r="M94" s="27">
        <f t="shared" si="31"/>
        <v>0</v>
      </c>
      <c r="N94" s="27">
        <f t="shared" si="32"/>
        <v>0</v>
      </c>
      <c r="O94" s="81" t="e">
        <f t="shared" si="33"/>
        <v>#DIV/0!</v>
      </c>
      <c r="P94" s="27">
        <f t="shared" si="34"/>
        <v>0</v>
      </c>
      <c r="Q94" s="27">
        <f t="shared" si="35"/>
        <v>0</v>
      </c>
      <c r="R94" s="1103" t="e">
        <f t="shared" si="27"/>
        <v>#DIV/0!</v>
      </c>
    </row>
    <row r="95" spans="1:18" s="47" customFormat="1" ht="38.25" x14ac:dyDescent="0.2">
      <c r="A95" s="48"/>
      <c r="B95" s="48" t="s">
        <v>94</v>
      </c>
      <c r="C95" s="49"/>
      <c r="D95" s="50" t="s">
        <v>1252</v>
      </c>
      <c r="E95" s="51">
        <f>SUM(E96:E97)</f>
        <v>0</v>
      </c>
      <c r="F95" s="51">
        <f t="shared" ref="F95:J95" si="39">SUM(F96:F97)</f>
        <v>0</v>
      </c>
      <c r="G95" s="51">
        <f t="shared" si="39"/>
        <v>0</v>
      </c>
      <c r="H95" s="81" t="e">
        <f t="shared" si="25"/>
        <v>#DIV/0!</v>
      </c>
      <c r="I95" s="51">
        <f t="shared" si="39"/>
        <v>0</v>
      </c>
      <c r="J95" s="51">
        <f t="shared" si="39"/>
        <v>0</v>
      </c>
      <c r="K95" s="81" t="e">
        <f t="shared" si="26"/>
        <v>#DIV/0!</v>
      </c>
      <c r="L95" s="51">
        <f t="shared" si="30"/>
        <v>0</v>
      </c>
      <c r="M95" s="51">
        <f t="shared" si="31"/>
        <v>0</v>
      </c>
      <c r="N95" s="51">
        <f t="shared" si="32"/>
        <v>0</v>
      </c>
      <c r="O95" s="81" t="e">
        <f t="shared" si="33"/>
        <v>#DIV/0!</v>
      </c>
      <c r="P95" s="51">
        <f t="shared" si="34"/>
        <v>0</v>
      </c>
      <c r="Q95" s="51">
        <f t="shared" si="35"/>
        <v>0</v>
      </c>
      <c r="R95" s="1103" t="e">
        <f t="shared" si="27"/>
        <v>#DIV/0!</v>
      </c>
    </row>
    <row r="96" spans="1:18" s="28" customFormat="1" ht="25.5" x14ac:dyDescent="0.2">
      <c r="A96" s="57" t="s">
        <v>4402</v>
      </c>
      <c r="B96" s="57" t="s">
        <v>94</v>
      </c>
      <c r="C96" s="58">
        <v>1</v>
      </c>
      <c r="D96" s="59" t="s">
        <v>4403</v>
      </c>
      <c r="E96" s="27"/>
      <c r="F96" s="27"/>
      <c r="G96" s="27"/>
      <c r="H96" s="81" t="e">
        <f t="shared" si="25"/>
        <v>#DIV/0!</v>
      </c>
      <c r="I96" s="27"/>
      <c r="J96" s="27"/>
      <c r="K96" s="81" t="e">
        <f t="shared" si="26"/>
        <v>#DIV/0!</v>
      </c>
      <c r="L96" s="27">
        <f t="shared" si="30"/>
        <v>0</v>
      </c>
      <c r="M96" s="27">
        <f t="shared" si="31"/>
        <v>0</v>
      </c>
      <c r="N96" s="27">
        <f t="shared" si="32"/>
        <v>0</v>
      </c>
      <c r="O96" s="81" t="e">
        <f t="shared" si="33"/>
        <v>#DIV/0!</v>
      </c>
      <c r="P96" s="27">
        <f t="shared" si="34"/>
        <v>0</v>
      </c>
      <c r="Q96" s="27">
        <f t="shared" si="35"/>
        <v>0</v>
      </c>
      <c r="R96" s="1103" t="e">
        <f t="shared" si="27"/>
        <v>#DIV/0!</v>
      </c>
    </row>
    <row r="97" spans="1:18" s="28" customFormat="1" x14ac:dyDescent="0.2">
      <c r="A97" s="452" t="s">
        <v>2701</v>
      </c>
      <c r="B97" s="452" t="s">
        <v>4372</v>
      </c>
      <c r="C97" s="453">
        <v>8</v>
      </c>
      <c r="D97" s="454" t="s">
        <v>4418</v>
      </c>
      <c r="E97" s="27"/>
      <c r="F97" s="27"/>
      <c r="G97" s="27"/>
      <c r="H97" s="81" t="e">
        <f t="shared" si="25"/>
        <v>#DIV/0!</v>
      </c>
      <c r="I97" s="27"/>
      <c r="J97" s="27"/>
      <c r="K97" s="81" t="e">
        <f t="shared" si="26"/>
        <v>#DIV/0!</v>
      </c>
      <c r="L97" s="27">
        <f t="shared" si="30"/>
        <v>0</v>
      </c>
      <c r="M97" s="27">
        <f t="shared" si="31"/>
        <v>0</v>
      </c>
      <c r="N97" s="27">
        <f t="shared" si="32"/>
        <v>0</v>
      </c>
      <c r="O97" s="81" t="e">
        <f t="shared" si="33"/>
        <v>#DIV/0!</v>
      </c>
      <c r="P97" s="27">
        <f t="shared" si="34"/>
        <v>0</v>
      </c>
      <c r="Q97" s="27">
        <f t="shared" si="35"/>
        <v>0</v>
      </c>
      <c r="R97" s="1103" t="e">
        <f t="shared" si="27"/>
        <v>#DIV/0!</v>
      </c>
    </row>
    <row r="98" spans="1:18" s="47" customFormat="1" ht="76.5" x14ac:dyDescent="0.2">
      <c r="A98" s="43"/>
      <c r="B98" s="43" t="s">
        <v>611</v>
      </c>
      <c r="C98" s="44"/>
      <c r="D98" s="45" t="s">
        <v>1464</v>
      </c>
      <c r="E98" s="46">
        <f>SUM(E99:E100)</f>
        <v>0</v>
      </c>
      <c r="F98" s="46">
        <f t="shared" ref="F98:J98" si="40">SUM(F99:F100)</f>
        <v>0</v>
      </c>
      <c r="G98" s="46">
        <f t="shared" si="40"/>
        <v>0</v>
      </c>
      <c r="H98" s="81" t="e">
        <f t="shared" si="25"/>
        <v>#DIV/0!</v>
      </c>
      <c r="I98" s="46">
        <f t="shared" si="40"/>
        <v>0</v>
      </c>
      <c r="J98" s="46">
        <f t="shared" si="40"/>
        <v>0</v>
      </c>
      <c r="K98" s="81" t="e">
        <f t="shared" si="26"/>
        <v>#DIV/0!</v>
      </c>
      <c r="L98" s="46">
        <f t="shared" si="30"/>
        <v>0</v>
      </c>
      <c r="M98" s="46">
        <f t="shared" si="31"/>
        <v>0</v>
      </c>
      <c r="N98" s="46">
        <f t="shared" si="32"/>
        <v>0</v>
      </c>
      <c r="O98" s="81" t="e">
        <f t="shared" si="33"/>
        <v>#DIV/0!</v>
      </c>
      <c r="P98" s="46">
        <f t="shared" si="34"/>
        <v>0</v>
      </c>
      <c r="Q98" s="46">
        <f t="shared" si="35"/>
        <v>0</v>
      </c>
      <c r="R98" s="1103" t="e">
        <f t="shared" si="27"/>
        <v>#DIV/0!</v>
      </c>
    </row>
    <row r="99" spans="1:18" s="28" customFormat="1" ht="76.5" x14ac:dyDescent="0.2">
      <c r="A99" s="455" t="s">
        <v>1758</v>
      </c>
      <c r="B99" s="455" t="s">
        <v>4373</v>
      </c>
      <c r="C99" s="456">
        <v>9</v>
      </c>
      <c r="D99" s="457" t="s">
        <v>2534</v>
      </c>
      <c r="E99" s="458"/>
      <c r="F99" s="458"/>
      <c r="G99" s="458"/>
      <c r="H99" s="81" t="e">
        <f t="shared" si="25"/>
        <v>#DIV/0!</v>
      </c>
      <c r="I99" s="458"/>
      <c r="J99" s="458"/>
      <c r="K99" s="81" t="e">
        <f t="shared" si="26"/>
        <v>#DIV/0!</v>
      </c>
      <c r="L99" s="458">
        <f t="shared" si="30"/>
        <v>0</v>
      </c>
      <c r="M99" s="458">
        <f t="shared" si="31"/>
        <v>0</v>
      </c>
      <c r="N99" s="458">
        <f t="shared" si="32"/>
        <v>0</v>
      </c>
      <c r="O99" s="81" t="e">
        <f t="shared" si="33"/>
        <v>#DIV/0!</v>
      </c>
      <c r="P99" s="458">
        <f t="shared" si="34"/>
        <v>0</v>
      </c>
      <c r="Q99" s="458">
        <f t="shared" si="35"/>
        <v>0</v>
      </c>
      <c r="R99" s="1103" t="e">
        <f t="shared" si="27"/>
        <v>#DIV/0!</v>
      </c>
    </row>
    <row r="100" spans="1:18" s="28" customFormat="1" ht="76.5" x14ac:dyDescent="0.2">
      <c r="A100" s="459" t="s">
        <v>2535</v>
      </c>
      <c r="B100" s="459" t="s">
        <v>4374</v>
      </c>
      <c r="C100" s="460">
        <v>3</v>
      </c>
      <c r="D100" s="457" t="s">
        <v>2536</v>
      </c>
      <c r="E100" s="461"/>
      <c r="F100" s="461"/>
      <c r="G100" s="461"/>
      <c r="H100" s="81" t="e">
        <f t="shared" si="25"/>
        <v>#DIV/0!</v>
      </c>
      <c r="I100" s="461"/>
      <c r="J100" s="461"/>
      <c r="K100" s="81" t="e">
        <f t="shared" si="26"/>
        <v>#DIV/0!</v>
      </c>
      <c r="L100" s="461">
        <f t="shared" si="30"/>
        <v>0</v>
      </c>
      <c r="M100" s="461">
        <f t="shared" si="31"/>
        <v>0</v>
      </c>
      <c r="N100" s="461">
        <f t="shared" si="32"/>
        <v>0</v>
      </c>
      <c r="O100" s="81" t="e">
        <f t="shared" si="33"/>
        <v>#DIV/0!</v>
      </c>
      <c r="P100" s="461">
        <f t="shared" si="34"/>
        <v>0</v>
      </c>
      <c r="Q100" s="461">
        <f t="shared" si="35"/>
        <v>0</v>
      </c>
      <c r="R100" s="1103" t="e">
        <f t="shared" si="27"/>
        <v>#DIV/0!</v>
      </c>
    </row>
    <row r="101" spans="1:18" s="47" customFormat="1" ht="25.5" x14ac:dyDescent="0.2">
      <c r="A101" s="43" t="s">
        <v>1759</v>
      </c>
      <c r="B101" s="43" t="s">
        <v>4375</v>
      </c>
      <c r="C101" s="44">
        <v>9</v>
      </c>
      <c r="D101" s="45" t="s">
        <v>2835</v>
      </c>
      <c r="E101" s="46"/>
      <c r="F101" s="46"/>
      <c r="G101" s="46"/>
      <c r="H101" s="81" t="e">
        <f t="shared" si="25"/>
        <v>#DIV/0!</v>
      </c>
      <c r="I101" s="46"/>
      <c r="J101" s="46"/>
      <c r="K101" s="81" t="e">
        <f t="shared" si="26"/>
        <v>#DIV/0!</v>
      </c>
      <c r="L101" s="46">
        <f t="shared" si="30"/>
        <v>0</v>
      </c>
      <c r="M101" s="46">
        <f t="shared" si="31"/>
        <v>0</v>
      </c>
      <c r="N101" s="46">
        <f t="shared" si="32"/>
        <v>0</v>
      </c>
      <c r="O101" s="81" t="e">
        <f t="shared" si="33"/>
        <v>#DIV/0!</v>
      </c>
      <c r="P101" s="46">
        <f t="shared" si="34"/>
        <v>0</v>
      </c>
      <c r="Q101" s="46">
        <f t="shared" si="35"/>
        <v>0</v>
      </c>
      <c r="R101" s="1103" t="e">
        <f t="shared" si="27"/>
        <v>#DIV/0!</v>
      </c>
    </row>
    <row r="102" spans="1:18" s="47" customFormat="1" ht="25.5" x14ac:dyDescent="0.2">
      <c r="A102" s="441" t="s">
        <v>2836</v>
      </c>
      <c r="B102" s="441" t="s">
        <v>4376</v>
      </c>
      <c r="C102" s="442">
        <v>12</v>
      </c>
      <c r="D102" s="443" t="s">
        <v>2837</v>
      </c>
      <c r="E102" s="436"/>
      <c r="F102" s="436"/>
      <c r="G102" s="436"/>
      <c r="H102" s="81" t="e">
        <f t="shared" si="25"/>
        <v>#DIV/0!</v>
      </c>
      <c r="I102" s="436"/>
      <c r="J102" s="436"/>
      <c r="K102" s="81" t="e">
        <f t="shared" si="26"/>
        <v>#DIV/0!</v>
      </c>
      <c r="L102" s="436">
        <f t="shared" si="30"/>
        <v>0</v>
      </c>
      <c r="M102" s="436">
        <f t="shared" si="31"/>
        <v>0</v>
      </c>
      <c r="N102" s="436">
        <f t="shared" si="32"/>
        <v>0</v>
      </c>
      <c r="O102" s="81" t="e">
        <f t="shared" si="33"/>
        <v>#DIV/0!</v>
      </c>
      <c r="P102" s="436">
        <f t="shared" si="34"/>
        <v>0</v>
      </c>
      <c r="Q102" s="436">
        <f t="shared" si="35"/>
        <v>0</v>
      </c>
      <c r="R102" s="1103" t="e">
        <f t="shared" si="27"/>
        <v>#DIV/0!</v>
      </c>
    </row>
    <row r="103" spans="1:18" s="39" customFormat="1" ht="25.5" x14ac:dyDescent="0.2">
      <c r="A103" s="60" t="s">
        <v>1760</v>
      </c>
      <c r="B103" s="60" t="s">
        <v>95</v>
      </c>
      <c r="C103" s="61">
        <v>2</v>
      </c>
      <c r="D103" s="62" t="s">
        <v>598</v>
      </c>
      <c r="E103" s="26"/>
      <c r="F103" s="26"/>
      <c r="G103" s="26"/>
      <c r="H103" s="81" t="e">
        <f t="shared" si="25"/>
        <v>#DIV/0!</v>
      </c>
      <c r="I103" s="26"/>
      <c r="J103" s="26"/>
      <c r="K103" s="81" t="e">
        <f t="shared" si="26"/>
        <v>#DIV/0!</v>
      </c>
      <c r="L103" s="26">
        <f t="shared" si="30"/>
        <v>0</v>
      </c>
      <c r="M103" s="26">
        <f t="shared" si="31"/>
        <v>0</v>
      </c>
      <c r="N103" s="26">
        <f t="shared" si="32"/>
        <v>0</v>
      </c>
      <c r="O103" s="81" t="e">
        <f t="shared" si="33"/>
        <v>#DIV/0!</v>
      </c>
      <c r="P103" s="26">
        <f t="shared" si="34"/>
        <v>0</v>
      </c>
      <c r="Q103" s="26">
        <f t="shared" si="35"/>
        <v>0</v>
      </c>
      <c r="R103" s="1103" t="e">
        <f t="shared" si="27"/>
        <v>#DIV/0!</v>
      </c>
    </row>
    <row r="104" spans="1:18" s="39" customFormat="1" x14ac:dyDescent="0.2">
      <c r="A104" s="444" t="s">
        <v>4413</v>
      </c>
      <c r="B104" s="444" t="s">
        <v>96</v>
      </c>
      <c r="C104" s="445" t="s">
        <v>4415</v>
      </c>
      <c r="D104" s="446" t="s">
        <v>14</v>
      </c>
      <c r="E104" s="26"/>
      <c r="F104" s="26"/>
      <c r="G104" s="26"/>
      <c r="H104" s="81" t="e">
        <f t="shared" si="25"/>
        <v>#DIV/0!</v>
      </c>
      <c r="I104" s="26"/>
      <c r="J104" s="26"/>
      <c r="K104" s="81" t="e">
        <f t="shared" si="26"/>
        <v>#DIV/0!</v>
      </c>
      <c r="L104" s="26">
        <f t="shared" si="30"/>
        <v>0</v>
      </c>
      <c r="M104" s="26">
        <f t="shared" si="31"/>
        <v>0</v>
      </c>
      <c r="N104" s="26">
        <f t="shared" si="32"/>
        <v>0</v>
      </c>
      <c r="O104" s="81" t="e">
        <f t="shared" si="33"/>
        <v>#DIV/0!</v>
      </c>
      <c r="P104" s="26">
        <f t="shared" si="34"/>
        <v>0</v>
      </c>
      <c r="Q104" s="26">
        <f t="shared" si="35"/>
        <v>0</v>
      </c>
      <c r="R104" s="1103" t="e">
        <f t="shared" si="27"/>
        <v>#DIV/0!</v>
      </c>
    </row>
    <row r="105" spans="1:18" s="39" customFormat="1" ht="24.75" customHeight="1" x14ac:dyDescent="0.2">
      <c r="A105" s="35"/>
      <c r="B105" s="35" t="s">
        <v>97</v>
      </c>
      <c r="C105" s="36"/>
      <c r="D105" s="37" t="s">
        <v>605</v>
      </c>
      <c r="E105" s="38">
        <f>SUM(E106:E115)</f>
        <v>0</v>
      </c>
      <c r="F105" s="38">
        <f t="shared" ref="F105:J105" si="41">SUM(F106:F115)</f>
        <v>0</v>
      </c>
      <c r="G105" s="38">
        <f t="shared" si="41"/>
        <v>0</v>
      </c>
      <c r="H105" s="81" t="e">
        <f t="shared" si="25"/>
        <v>#DIV/0!</v>
      </c>
      <c r="I105" s="38">
        <f t="shared" si="41"/>
        <v>0</v>
      </c>
      <c r="J105" s="38">
        <f t="shared" si="41"/>
        <v>0</v>
      </c>
      <c r="K105" s="81" t="e">
        <f t="shared" si="26"/>
        <v>#DIV/0!</v>
      </c>
      <c r="L105" s="38">
        <f t="shared" si="30"/>
        <v>0</v>
      </c>
      <c r="M105" s="38">
        <f t="shared" si="31"/>
        <v>0</v>
      </c>
      <c r="N105" s="38">
        <f t="shared" si="32"/>
        <v>0</v>
      </c>
      <c r="O105" s="81" t="e">
        <f t="shared" si="33"/>
        <v>#DIV/0!</v>
      </c>
      <c r="P105" s="38">
        <f t="shared" si="34"/>
        <v>0</v>
      </c>
      <c r="Q105" s="38">
        <f t="shared" si="35"/>
        <v>0</v>
      </c>
      <c r="R105" s="1103" t="e">
        <f t="shared" si="27"/>
        <v>#DIV/0!</v>
      </c>
    </row>
    <row r="106" spans="1:18" s="47" customFormat="1" ht="38.25" x14ac:dyDescent="0.2">
      <c r="A106" s="430" t="s">
        <v>3932</v>
      </c>
      <c r="B106" s="430" t="s">
        <v>380</v>
      </c>
      <c r="C106" s="431">
        <v>16</v>
      </c>
      <c r="D106" s="432" t="s">
        <v>3762</v>
      </c>
      <c r="E106" s="51"/>
      <c r="F106" s="51"/>
      <c r="G106" s="51"/>
      <c r="H106" s="81" t="e">
        <f t="shared" si="25"/>
        <v>#DIV/0!</v>
      </c>
      <c r="I106" s="51"/>
      <c r="J106" s="51"/>
      <c r="K106" s="81" t="e">
        <f t="shared" si="26"/>
        <v>#DIV/0!</v>
      </c>
      <c r="L106" s="51">
        <f t="shared" si="30"/>
        <v>0</v>
      </c>
      <c r="M106" s="51">
        <f t="shared" si="31"/>
        <v>0</v>
      </c>
      <c r="N106" s="51">
        <f t="shared" si="32"/>
        <v>0</v>
      </c>
      <c r="O106" s="81" t="e">
        <f t="shared" si="33"/>
        <v>#DIV/0!</v>
      </c>
      <c r="P106" s="51">
        <f t="shared" si="34"/>
        <v>0</v>
      </c>
      <c r="Q106" s="51">
        <f t="shared" si="35"/>
        <v>0</v>
      </c>
      <c r="R106" s="1103" t="e">
        <f t="shared" si="27"/>
        <v>#DIV/0!</v>
      </c>
    </row>
    <row r="107" spans="1:18" s="47" customFormat="1" x14ac:dyDescent="0.2">
      <c r="A107" s="430" t="s">
        <v>3933</v>
      </c>
      <c r="B107" s="430" t="s">
        <v>381</v>
      </c>
      <c r="C107" s="431">
        <v>16</v>
      </c>
      <c r="D107" s="432" t="s">
        <v>3763</v>
      </c>
      <c r="E107" s="51"/>
      <c r="F107" s="51"/>
      <c r="G107" s="51"/>
      <c r="H107" s="81" t="e">
        <f t="shared" si="25"/>
        <v>#DIV/0!</v>
      </c>
      <c r="I107" s="51"/>
      <c r="J107" s="51"/>
      <c r="K107" s="81" t="e">
        <f t="shared" si="26"/>
        <v>#DIV/0!</v>
      </c>
      <c r="L107" s="51">
        <f t="shared" si="30"/>
        <v>0</v>
      </c>
      <c r="M107" s="51">
        <f t="shared" si="31"/>
        <v>0</v>
      </c>
      <c r="N107" s="51">
        <f t="shared" si="32"/>
        <v>0</v>
      </c>
      <c r="O107" s="81" t="e">
        <f t="shared" si="33"/>
        <v>#DIV/0!</v>
      </c>
      <c r="P107" s="51">
        <f t="shared" si="34"/>
        <v>0</v>
      </c>
      <c r="Q107" s="51">
        <f t="shared" si="35"/>
        <v>0</v>
      </c>
      <c r="R107" s="1103" t="e">
        <f t="shared" si="27"/>
        <v>#DIV/0!</v>
      </c>
    </row>
    <row r="108" spans="1:18" s="47" customFormat="1" x14ac:dyDescent="0.2">
      <c r="A108" s="430" t="s">
        <v>1761</v>
      </c>
      <c r="B108" s="430" t="s">
        <v>382</v>
      </c>
      <c r="C108" s="431">
        <v>8</v>
      </c>
      <c r="D108" s="432" t="s">
        <v>40</v>
      </c>
      <c r="E108" s="51"/>
      <c r="F108" s="51"/>
      <c r="G108" s="51"/>
      <c r="H108" s="81" t="e">
        <f t="shared" si="25"/>
        <v>#DIV/0!</v>
      </c>
      <c r="I108" s="51"/>
      <c r="J108" s="51"/>
      <c r="K108" s="81" t="e">
        <f t="shared" si="26"/>
        <v>#DIV/0!</v>
      </c>
      <c r="L108" s="51">
        <f t="shared" si="30"/>
        <v>0</v>
      </c>
      <c r="M108" s="51">
        <f t="shared" si="31"/>
        <v>0</v>
      </c>
      <c r="N108" s="51">
        <f t="shared" si="32"/>
        <v>0</v>
      </c>
      <c r="O108" s="81" t="e">
        <f t="shared" si="33"/>
        <v>#DIV/0!</v>
      </c>
      <c r="P108" s="51">
        <f t="shared" si="34"/>
        <v>0</v>
      </c>
      <c r="Q108" s="51">
        <f t="shared" si="35"/>
        <v>0</v>
      </c>
      <c r="R108" s="1103" t="e">
        <f t="shared" si="27"/>
        <v>#DIV/0!</v>
      </c>
    </row>
    <row r="109" spans="1:18" s="47" customFormat="1" ht="25.5" x14ac:dyDescent="0.2">
      <c r="A109" s="462" t="s">
        <v>1762</v>
      </c>
      <c r="B109" s="462" t="s">
        <v>4377</v>
      </c>
      <c r="C109" s="463">
        <v>11</v>
      </c>
      <c r="D109" s="464" t="s">
        <v>3688</v>
      </c>
      <c r="E109" s="46"/>
      <c r="F109" s="46"/>
      <c r="G109" s="46"/>
      <c r="H109" s="81" t="e">
        <f t="shared" si="25"/>
        <v>#DIV/0!</v>
      </c>
      <c r="I109" s="46"/>
      <c r="J109" s="46"/>
      <c r="K109" s="81" t="e">
        <f t="shared" si="26"/>
        <v>#DIV/0!</v>
      </c>
      <c r="L109" s="46">
        <f t="shared" si="30"/>
        <v>0</v>
      </c>
      <c r="M109" s="46">
        <f t="shared" si="31"/>
        <v>0</v>
      </c>
      <c r="N109" s="46">
        <f t="shared" si="32"/>
        <v>0</v>
      </c>
      <c r="O109" s="81" t="e">
        <f t="shared" si="33"/>
        <v>#DIV/0!</v>
      </c>
      <c r="P109" s="46">
        <f t="shared" si="34"/>
        <v>0</v>
      </c>
      <c r="Q109" s="46">
        <f t="shared" si="35"/>
        <v>0</v>
      </c>
      <c r="R109" s="1103" t="e">
        <f t="shared" si="27"/>
        <v>#DIV/0!</v>
      </c>
    </row>
    <row r="110" spans="1:18" s="47" customFormat="1" ht="38.25" x14ac:dyDescent="0.2">
      <c r="A110" s="462" t="s">
        <v>3988</v>
      </c>
      <c r="B110" s="462" t="s">
        <v>4378</v>
      </c>
      <c r="C110" s="463">
        <v>16</v>
      </c>
      <c r="D110" s="464" t="s">
        <v>3781</v>
      </c>
      <c r="E110" s="51"/>
      <c r="F110" s="51"/>
      <c r="G110" s="51"/>
      <c r="H110" s="81" t="e">
        <f t="shared" si="25"/>
        <v>#DIV/0!</v>
      </c>
      <c r="I110" s="51"/>
      <c r="J110" s="51"/>
      <c r="K110" s="81" t="e">
        <f t="shared" si="26"/>
        <v>#DIV/0!</v>
      </c>
      <c r="L110" s="51">
        <f t="shared" si="30"/>
        <v>0</v>
      </c>
      <c r="M110" s="51">
        <f t="shared" si="31"/>
        <v>0</v>
      </c>
      <c r="N110" s="51">
        <f t="shared" si="32"/>
        <v>0</v>
      </c>
      <c r="O110" s="81" t="e">
        <f t="shared" si="33"/>
        <v>#DIV/0!</v>
      </c>
      <c r="P110" s="51">
        <f t="shared" si="34"/>
        <v>0</v>
      </c>
      <c r="Q110" s="51">
        <f t="shared" si="35"/>
        <v>0</v>
      </c>
      <c r="R110" s="1103" t="e">
        <f t="shared" si="27"/>
        <v>#DIV/0!</v>
      </c>
    </row>
    <row r="111" spans="1:18" s="47" customFormat="1" ht="38.25" x14ac:dyDescent="0.2">
      <c r="A111" s="462" t="s">
        <v>4004</v>
      </c>
      <c r="B111" s="462" t="s">
        <v>4379</v>
      </c>
      <c r="C111" s="463">
        <v>16</v>
      </c>
      <c r="D111" s="464" t="s">
        <v>3787</v>
      </c>
      <c r="E111" s="51"/>
      <c r="F111" s="51"/>
      <c r="G111" s="51"/>
      <c r="H111" s="81" t="e">
        <f t="shared" si="25"/>
        <v>#DIV/0!</v>
      </c>
      <c r="I111" s="51"/>
      <c r="J111" s="51"/>
      <c r="K111" s="81" t="e">
        <f t="shared" si="26"/>
        <v>#DIV/0!</v>
      </c>
      <c r="L111" s="51">
        <f t="shared" si="30"/>
        <v>0</v>
      </c>
      <c r="M111" s="51">
        <f t="shared" si="31"/>
        <v>0</v>
      </c>
      <c r="N111" s="51">
        <f t="shared" si="32"/>
        <v>0</v>
      </c>
      <c r="O111" s="81" t="e">
        <f t="shared" si="33"/>
        <v>#DIV/0!</v>
      </c>
      <c r="P111" s="51">
        <f t="shared" si="34"/>
        <v>0</v>
      </c>
      <c r="Q111" s="51">
        <f t="shared" si="35"/>
        <v>0</v>
      </c>
      <c r="R111" s="1103" t="e">
        <f t="shared" si="27"/>
        <v>#DIV/0!</v>
      </c>
    </row>
    <row r="112" spans="1:18" s="47" customFormat="1" ht="25.5" x14ac:dyDescent="0.2">
      <c r="A112" s="462" t="s">
        <v>1763</v>
      </c>
      <c r="B112" s="462" t="s">
        <v>4380</v>
      </c>
      <c r="C112" s="463">
        <v>11</v>
      </c>
      <c r="D112" s="464" t="s">
        <v>3689</v>
      </c>
      <c r="E112" s="46"/>
      <c r="F112" s="46"/>
      <c r="G112" s="46"/>
      <c r="H112" s="81" t="e">
        <f t="shared" si="25"/>
        <v>#DIV/0!</v>
      </c>
      <c r="I112" s="46"/>
      <c r="J112" s="46"/>
      <c r="K112" s="81" t="e">
        <f t="shared" si="26"/>
        <v>#DIV/0!</v>
      </c>
      <c r="L112" s="46">
        <f t="shared" si="30"/>
        <v>0</v>
      </c>
      <c r="M112" s="46">
        <f t="shared" si="31"/>
        <v>0</v>
      </c>
      <c r="N112" s="46">
        <f t="shared" si="32"/>
        <v>0</v>
      </c>
      <c r="O112" s="81" t="e">
        <f t="shared" si="33"/>
        <v>#DIV/0!</v>
      </c>
      <c r="P112" s="46">
        <f t="shared" si="34"/>
        <v>0</v>
      </c>
      <c r="Q112" s="46">
        <f t="shared" si="35"/>
        <v>0</v>
      </c>
      <c r="R112" s="1103" t="e">
        <f t="shared" si="27"/>
        <v>#DIV/0!</v>
      </c>
    </row>
    <row r="113" spans="1:18" s="47" customFormat="1" ht="38.25" x14ac:dyDescent="0.2">
      <c r="A113" s="462" t="s">
        <v>3989</v>
      </c>
      <c r="B113" s="462" t="s">
        <v>4381</v>
      </c>
      <c r="C113" s="463">
        <v>16</v>
      </c>
      <c r="D113" s="464" t="s">
        <v>3782</v>
      </c>
      <c r="E113" s="51"/>
      <c r="F113" s="51"/>
      <c r="G113" s="51"/>
      <c r="H113" s="81" t="e">
        <f t="shared" si="25"/>
        <v>#DIV/0!</v>
      </c>
      <c r="I113" s="51"/>
      <c r="J113" s="51"/>
      <c r="K113" s="81" t="e">
        <f t="shared" si="26"/>
        <v>#DIV/0!</v>
      </c>
      <c r="L113" s="51">
        <f t="shared" si="30"/>
        <v>0</v>
      </c>
      <c r="M113" s="51">
        <f t="shared" si="31"/>
        <v>0</v>
      </c>
      <c r="N113" s="51">
        <f t="shared" si="32"/>
        <v>0</v>
      </c>
      <c r="O113" s="81" t="e">
        <f t="shared" si="33"/>
        <v>#DIV/0!</v>
      </c>
      <c r="P113" s="51">
        <f t="shared" si="34"/>
        <v>0</v>
      </c>
      <c r="Q113" s="51">
        <f t="shared" si="35"/>
        <v>0</v>
      </c>
      <c r="R113" s="1103" t="e">
        <f t="shared" si="27"/>
        <v>#DIV/0!</v>
      </c>
    </row>
    <row r="114" spans="1:18" s="47" customFormat="1" ht="38.25" x14ac:dyDescent="0.2">
      <c r="A114" s="462" t="s">
        <v>4005</v>
      </c>
      <c r="B114" s="462" t="s">
        <v>4382</v>
      </c>
      <c r="C114" s="463">
        <v>16</v>
      </c>
      <c r="D114" s="464" t="s">
        <v>4456</v>
      </c>
      <c r="E114" s="51"/>
      <c r="F114" s="51"/>
      <c r="G114" s="51"/>
      <c r="H114" s="81" t="e">
        <f t="shared" si="25"/>
        <v>#DIV/0!</v>
      </c>
      <c r="I114" s="51"/>
      <c r="J114" s="51"/>
      <c r="K114" s="81" t="e">
        <f t="shared" si="26"/>
        <v>#DIV/0!</v>
      </c>
      <c r="L114" s="51">
        <f t="shared" si="30"/>
        <v>0</v>
      </c>
      <c r="M114" s="51">
        <f t="shared" si="31"/>
        <v>0</v>
      </c>
      <c r="N114" s="51">
        <f t="shared" si="32"/>
        <v>0</v>
      </c>
      <c r="O114" s="81" t="e">
        <f t="shared" si="33"/>
        <v>#DIV/0!</v>
      </c>
      <c r="P114" s="51">
        <f t="shared" si="34"/>
        <v>0</v>
      </c>
      <c r="Q114" s="51">
        <f t="shared" si="35"/>
        <v>0</v>
      </c>
      <c r="R114" s="1103" t="e">
        <f t="shared" si="27"/>
        <v>#DIV/0!</v>
      </c>
    </row>
    <row r="115" spans="1:18" s="47" customFormat="1" ht="38.25" x14ac:dyDescent="0.2">
      <c r="A115" s="55"/>
      <c r="B115" s="55" t="s">
        <v>1253</v>
      </c>
      <c r="C115" s="53"/>
      <c r="D115" s="56" t="s">
        <v>1455</v>
      </c>
      <c r="E115" s="51">
        <f>SUM(E116:E117)</f>
        <v>0</v>
      </c>
      <c r="F115" s="51">
        <f t="shared" ref="F115:J115" si="42">SUM(F116:F117)</f>
        <v>0</v>
      </c>
      <c r="G115" s="51">
        <f t="shared" si="42"/>
        <v>0</v>
      </c>
      <c r="H115" s="81" t="e">
        <f t="shared" si="25"/>
        <v>#DIV/0!</v>
      </c>
      <c r="I115" s="51">
        <f t="shared" si="42"/>
        <v>0</v>
      </c>
      <c r="J115" s="51">
        <f t="shared" si="42"/>
        <v>0</v>
      </c>
      <c r="K115" s="81" t="e">
        <f t="shared" si="26"/>
        <v>#DIV/0!</v>
      </c>
      <c r="L115" s="51">
        <f t="shared" si="30"/>
        <v>0</v>
      </c>
      <c r="M115" s="51">
        <f t="shared" si="31"/>
        <v>0</v>
      </c>
      <c r="N115" s="51">
        <f t="shared" si="32"/>
        <v>0</v>
      </c>
      <c r="O115" s="81" t="e">
        <f t="shared" si="33"/>
        <v>#DIV/0!</v>
      </c>
      <c r="P115" s="51">
        <f t="shared" si="34"/>
        <v>0</v>
      </c>
      <c r="Q115" s="51">
        <f t="shared" si="35"/>
        <v>0</v>
      </c>
      <c r="R115" s="1103" t="e">
        <f t="shared" si="27"/>
        <v>#DIV/0!</v>
      </c>
    </row>
    <row r="116" spans="1:18" s="28" customFormat="1" x14ac:dyDescent="0.2">
      <c r="A116" s="465" t="s">
        <v>2150</v>
      </c>
      <c r="B116" s="465" t="s">
        <v>1254</v>
      </c>
      <c r="C116" s="466">
        <v>12</v>
      </c>
      <c r="D116" s="467" t="s">
        <v>873</v>
      </c>
      <c r="E116" s="458"/>
      <c r="F116" s="458"/>
      <c r="G116" s="458"/>
      <c r="H116" s="81" t="e">
        <f t="shared" si="25"/>
        <v>#DIV/0!</v>
      </c>
      <c r="I116" s="458"/>
      <c r="J116" s="458"/>
      <c r="K116" s="81" t="e">
        <f t="shared" si="26"/>
        <v>#DIV/0!</v>
      </c>
      <c r="L116" s="458">
        <f t="shared" si="30"/>
        <v>0</v>
      </c>
      <c r="M116" s="458">
        <f t="shared" si="31"/>
        <v>0</v>
      </c>
      <c r="N116" s="458">
        <f t="shared" si="32"/>
        <v>0</v>
      </c>
      <c r="O116" s="81" t="e">
        <f t="shared" si="33"/>
        <v>#DIV/0!</v>
      </c>
      <c r="P116" s="458">
        <f t="shared" si="34"/>
        <v>0</v>
      </c>
      <c r="Q116" s="458">
        <f t="shared" si="35"/>
        <v>0</v>
      </c>
      <c r="R116" s="1103" t="e">
        <f t="shared" si="27"/>
        <v>#DIV/0!</v>
      </c>
    </row>
    <row r="117" spans="1:18" s="28" customFormat="1" x14ac:dyDescent="0.2">
      <c r="A117" s="465" t="s">
        <v>2900</v>
      </c>
      <c r="B117" s="465" t="s">
        <v>1255</v>
      </c>
      <c r="C117" s="466">
        <v>12</v>
      </c>
      <c r="D117" s="467" t="s">
        <v>1452</v>
      </c>
      <c r="E117" s="458"/>
      <c r="F117" s="458"/>
      <c r="G117" s="458"/>
      <c r="H117" s="81" t="e">
        <f t="shared" si="25"/>
        <v>#DIV/0!</v>
      </c>
      <c r="I117" s="458"/>
      <c r="J117" s="458"/>
      <c r="K117" s="81" t="e">
        <f t="shared" si="26"/>
        <v>#DIV/0!</v>
      </c>
      <c r="L117" s="458">
        <f t="shared" si="30"/>
        <v>0</v>
      </c>
      <c r="M117" s="458">
        <f t="shared" si="31"/>
        <v>0</v>
      </c>
      <c r="N117" s="458">
        <f t="shared" si="32"/>
        <v>0</v>
      </c>
      <c r="O117" s="81" t="e">
        <f t="shared" si="33"/>
        <v>#DIV/0!</v>
      </c>
      <c r="P117" s="458">
        <f t="shared" si="34"/>
        <v>0</v>
      </c>
      <c r="Q117" s="458">
        <f t="shared" si="35"/>
        <v>0</v>
      </c>
      <c r="R117" s="1103" t="e">
        <f t="shared" si="27"/>
        <v>#DIV/0!</v>
      </c>
    </row>
    <row r="118" spans="1:18" s="39" customFormat="1" x14ac:dyDescent="0.2">
      <c r="A118" s="40" t="s">
        <v>1764</v>
      </c>
      <c r="B118" s="40" t="s">
        <v>612</v>
      </c>
      <c r="C118" s="41">
        <v>1</v>
      </c>
      <c r="D118" s="42" t="s">
        <v>565</v>
      </c>
      <c r="E118" s="38"/>
      <c r="F118" s="38"/>
      <c r="G118" s="38"/>
      <c r="H118" s="81" t="e">
        <f t="shared" si="25"/>
        <v>#DIV/0!</v>
      </c>
      <c r="I118" s="38"/>
      <c r="J118" s="38"/>
      <c r="K118" s="81" t="e">
        <f t="shared" si="26"/>
        <v>#DIV/0!</v>
      </c>
      <c r="L118" s="38">
        <f t="shared" si="30"/>
        <v>0</v>
      </c>
      <c r="M118" s="38">
        <f t="shared" si="31"/>
        <v>0</v>
      </c>
      <c r="N118" s="38">
        <f t="shared" si="32"/>
        <v>0</v>
      </c>
      <c r="O118" s="81" t="e">
        <f t="shared" si="33"/>
        <v>#DIV/0!</v>
      </c>
      <c r="P118" s="38">
        <f t="shared" si="34"/>
        <v>0</v>
      </c>
      <c r="Q118" s="38">
        <f t="shared" si="35"/>
        <v>0</v>
      </c>
      <c r="R118" s="1103" t="e">
        <f t="shared" si="27"/>
        <v>#DIV/0!</v>
      </c>
    </row>
    <row r="119" spans="1:18" s="39" customFormat="1" x14ac:dyDescent="0.2">
      <c r="A119" s="40" t="s">
        <v>2523</v>
      </c>
      <c r="B119" s="40" t="s">
        <v>4383</v>
      </c>
      <c r="C119" s="41">
        <v>1</v>
      </c>
      <c r="D119" s="42" t="s">
        <v>2330</v>
      </c>
      <c r="E119" s="38"/>
      <c r="F119" s="38"/>
      <c r="G119" s="38"/>
      <c r="H119" s="81" t="e">
        <f t="shared" si="25"/>
        <v>#DIV/0!</v>
      </c>
      <c r="I119" s="38"/>
      <c r="J119" s="38"/>
      <c r="K119" s="81" t="e">
        <f t="shared" si="26"/>
        <v>#DIV/0!</v>
      </c>
      <c r="L119" s="38">
        <f t="shared" si="30"/>
        <v>0</v>
      </c>
      <c r="M119" s="38">
        <f t="shared" si="31"/>
        <v>0</v>
      </c>
      <c r="N119" s="38">
        <f t="shared" si="32"/>
        <v>0</v>
      </c>
      <c r="O119" s="81" t="e">
        <f t="shared" si="33"/>
        <v>#DIV/0!</v>
      </c>
      <c r="P119" s="38">
        <f t="shared" si="34"/>
        <v>0</v>
      </c>
      <c r="Q119" s="38">
        <f t="shared" si="35"/>
        <v>0</v>
      </c>
      <c r="R119" s="1103" t="e">
        <f t="shared" si="27"/>
        <v>#DIV/0!</v>
      </c>
    </row>
    <row r="120" spans="1:18" s="39" customFormat="1" ht="51" x14ac:dyDescent="0.2">
      <c r="A120" s="35"/>
      <c r="B120" s="35" t="s">
        <v>1256</v>
      </c>
      <c r="C120" s="36"/>
      <c r="D120" s="37" t="s">
        <v>1646</v>
      </c>
      <c r="E120" s="38">
        <f>SUM(E121:E130)</f>
        <v>0</v>
      </c>
      <c r="F120" s="38">
        <f t="shared" ref="F120:J120" si="43">SUM(F121:F130)</f>
        <v>0</v>
      </c>
      <c r="G120" s="38">
        <f t="shared" si="43"/>
        <v>0</v>
      </c>
      <c r="H120" s="81" t="e">
        <f t="shared" si="25"/>
        <v>#DIV/0!</v>
      </c>
      <c r="I120" s="38">
        <f t="shared" si="43"/>
        <v>0</v>
      </c>
      <c r="J120" s="38">
        <f t="shared" si="43"/>
        <v>0</v>
      </c>
      <c r="K120" s="81" t="e">
        <f t="shared" si="26"/>
        <v>#DIV/0!</v>
      </c>
      <c r="L120" s="38">
        <f t="shared" si="30"/>
        <v>0</v>
      </c>
      <c r="M120" s="38">
        <f t="shared" si="31"/>
        <v>0</v>
      </c>
      <c r="N120" s="38">
        <f t="shared" si="32"/>
        <v>0</v>
      </c>
      <c r="O120" s="81" t="e">
        <f t="shared" si="33"/>
        <v>#DIV/0!</v>
      </c>
      <c r="P120" s="38">
        <f t="shared" si="34"/>
        <v>0</v>
      </c>
      <c r="Q120" s="38">
        <f t="shared" si="35"/>
        <v>0</v>
      </c>
      <c r="R120" s="1103" t="e">
        <f t="shared" si="27"/>
        <v>#DIV/0!</v>
      </c>
    </row>
    <row r="121" spans="1:18" s="47" customFormat="1" x14ac:dyDescent="0.2">
      <c r="A121" s="52" t="s">
        <v>1765</v>
      </c>
      <c r="B121" s="52" t="s">
        <v>1546</v>
      </c>
      <c r="C121" s="53">
        <v>3</v>
      </c>
      <c r="D121" s="54" t="s">
        <v>2615</v>
      </c>
      <c r="E121" s="51"/>
      <c r="F121" s="51"/>
      <c r="G121" s="51"/>
      <c r="H121" s="81" t="e">
        <f t="shared" si="25"/>
        <v>#DIV/0!</v>
      </c>
      <c r="I121" s="51"/>
      <c r="J121" s="51"/>
      <c r="K121" s="81" t="e">
        <f t="shared" si="26"/>
        <v>#DIV/0!</v>
      </c>
      <c r="L121" s="51">
        <f t="shared" si="30"/>
        <v>0</v>
      </c>
      <c r="M121" s="51">
        <f t="shared" si="31"/>
        <v>0</v>
      </c>
      <c r="N121" s="51">
        <f t="shared" si="32"/>
        <v>0</v>
      </c>
      <c r="O121" s="81" t="e">
        <f t="shared" si="33"/>
        <v>#DIV/0!</v>
      </c>
      <c r="P121" s="51">
        <f t="shared" si="34"/>
        <v>0</v>
      </c>
      <c r="Q121" s="51">
        <f t="shared" si="35"/>
        <v>0</v>
      </c>
      <c r="R121" s="1103" t="e">
        <f t="shared" si="27"/>
        <v>#DIV/0!</v>
      </c>
    </row>
    <row r="122" spans="1:18" s="47" customFormat="1" x14ac:dyDescent="0.2">
      <c r="A122" s="52" t="s">
        <v>1766</v>
      </c>
      <c r="B122" s="52" t="s">
        <v>1547</v>
      </c>
      <c r="C122" s="53">
        <v>3</v>
      </c>
      <c r="D122" s="54" t="s">
        <v>2614</v>
      </c>
      <c r="E122" s="51"/>
      <c r="F122" s="51"/>
      <c r="G122" s="51"/>
      <c r="H122" s="81" t="e">
        <f t="shared" si="25"/>
        <v>#DIV/0!</v>
      </c>
      <c r="I122" s="51"/>
      <c r="J122" s="51"/>
      <c r="K122" s="81" t="e">
        <f t="shared" si="26"/>
        <v>#DIV/0!</v>
      </c>
      <c r="L122" s="51">
        <f t="shared" si="30"/>
        <v>0</v>
      </c>
      <c r="M122" s="51">
        <f t="shared" si="31"/>
        <v>0</v>
      </c>
      <c r="N122" s="51">
        <f t="shared" si="32"/>
        <v>0</v>
      </c>
      <c r="O122" s="81" t="e">
        <f t="shared" si="33"/>
        <v>#DIV/0!</v>
      </c>
      <c r="P122" s="51">
        <f t="shared" si="34"/>
        <v>0</v>
      </c>
      <c r="Q122" s="51">
        <f t="shared" si="35"/>
        <v>0</v>
      </c>
      <c r="R122" s="1103" t="e">
        <f t="shared" si="27"/>
        <v>#DIV/0!</v>
      </c>
    </row>
    <row r="123" spans="1:18" s="47" customFormat="1" x14ac:dyDescent="0.2">
      <c r="A123" s="52" t="s">
        <v>2613</v>
      </c>
      <c r="B123" s="52" t="s">
        <v>1547</v>
      </c>
      <c r="C123" s="53">
        <v>6</v>
      </c>
      <c r="D123" s="54" t="s">
        <v>5084</v>
      </c>
      <c r="E123" s="51"/>
      <c r="F123" s="51"/>
      <c r="G123" s="51"/>
      <c r="H123" s="81"/>
      <c r="I123" s="51"/>
      <c r="J123" s="51"/>
      <c r="K123" s="81"/>
      <c r="L123" s="51"/>
      <c r="M123" s="51"/>
      <c r="N123" s="51"/>
      <c r="O123" s="81"/>
      <c r="P123" s="51"/>
      <c r="Q123" s="51"/>
      <c r="R123" s="1103"/>
    </row>
    <row r="124" spans="1:18" s="47" customFormat="1" x14ac:dyDescent="0.2">
      <c r="A124" s="48" t="s">
        <v>4404</v>
      </c>
      <c r="B124" s="48" t="s">
        <v>1549</v>
      </c>
      <c r="C124" s="49">
        <v>1</v>
      </c>
      <c r="D124" s="50" t="s">
        <v>3374</v>
      </c>
      <c r="E124" s="51"/>
      <c r="F124" s="51"/>
      <c r="G124" s="51"/>
      <c r="H124" s="81" t="e">
        <f t="shared" si="25"/>
        <v>#DIV/0!</v>
      </c>
      <c r="I124" s="51"/>
      <c r="J124" s="51"/>
      <c r="K124" s="81" t="e">
        <f t="shared" si="26"/>
        <v>#DIV/0!</v>
      </c>
      <c r="L124" s="51">
        <f t="shared" si="30"/>
        <v>0</v>
      </c>
      <c r="M124" s="51">
        <f t="shared" si="31"/>
        <v>0</v>
      </c>
      <c r="N124" s="51">
        <f t="shared" si="32"/>
        <v>0</v>
      </c>
      <c r="O124" s="81" t="e">
        <f t="shared" si="33"/>
        <v>#DIV/0!</v>
      </c>
      <c r="P124" s="51">
        <f t="shared" si="34"/>
        <v>0</v>
      </c>
      <c r="Q124" s="51">
        <f t="shared" si="35"/>
        <v>0</v>
      </c>
      <c r="R124" s="1103" t="e">
        <f t="shared" si="27"/>
        <v>#DIV/0!</v>
      </c>
    </row>
    <row r="125" spans="1:18" s="47" customFormat="1" ht="25.5" x14ac:dyDescent="0.2">
      <c r="A125" s="52" t="s">
        <v>2531</v>
      </c>
      <c r="B125" s="52" t="s">
        <v>4384</v>
      </c>
      <c r="C125" s="53">
        <v>3</v>
      </c>
      <c r="D125" s="54" t="s">
        <v>2532</v>
      </c>
      <c r="E125" s="51"/>
      <c r="F125" s="51"/>
      <c r="G125" s="51"/>
      <c r="H125" s="81" t="e">
        <f t="shared" si="25"/>
        <v>#DIV/0!</v>
      </c>
      <c r="I125" s="51"/>
      <c r="J125" s="51"/>
      <c r="K125" s="81" t="e">
        <f t="shared" si="26"/>
        <v>#DIV/0!</v>
      </c>
      <c r="L125" s="51">
        <f t="shared" si="30"/>
        <v>0</v>
      </c>
      <c r="M125" s="51">
        <f t="shared" si="31"/>
        <v>0</v>
      </c>
      <c r="N125" s="51">
        <f t="shared" si="32"/>
        <v>0</v>
      </c>
      <c r="O125" s="81" t="e">
        <f t="shared" si="33"/>
        <v>#DIV/0!</v>
      </c>
      <c r="P125" s="51">
        <f t="shared" si="34"/>
        <v>0</v>
      </c>
      <c r="Q125" s="51">
        <f t="shared" si="35"/>
        <v>0</v>
      </c>
      <c r="R125" s="1103" t="e">
        <f t="shared" si="27"/>
        <v>#DIV/0!</v>
      </c>
    </row>
    <row r="126" spans="1:18" s="47" customFormat="1" ht="25.5" x14ac:dyDescent="0.2">
      <c r="A126" s="462" t="s">
        <v>1767</v>
      </c>
      <c r="B126" s="462" t="s">
        <v>4385</v>
      </c>
      <c r="C126" s="463">
        <v>11</v>
      </c>
      <c r="D126" s="464" t="s">
        <v>3690</v>
      </c>
      <c r="E126" s="46"/>
      <c r="F126" s="46"/>
      <c r="G126" s="46"/>
      <c r="H126" s="81" t="e">
        <f t="shared" si="25"/>
        <v>#DIV/0!</v>
      </c>
      <c r="I126" s="46"/>
      <c r="J126" s="46"/>
      <c r="K126" s="81" t="e">
        <f t="shared" si="26"/>
        <v>#DIV/0!</v>
      </c>
      <c r="L126" s="46">
        <f t="shared" si="30"/>
        <v>0</v>
      </c>
      <c r="M126" s="46">
        <f t="shared" si="31"/>
        <v>0</v>
      </c>
      <c r="N126" s="46">
        <f t="shared" si="32"/>
        <v>0</v>
      </c>
      <c r="O126" s="81" t="e">
        <f t="shared" si="33"/>
        <v>#DIV/0!</v>
      </c>
      <c r="P126" s="46">
        <f t="shared" si="34"/>
        <v>0</v>
      </c>
      <c r="Q126" s="46">
        <f t="shared" si="35"/>
        <v>0</v>
      </c>
      <c r="R126" s="1103" t="e">
        <f t="shared" si="27"/>
        <v>#DIV/0!</v>
      </c>
    </row>
    <row r="127" spans="1:18" s="47" customFormat="1" x14ac:dyDescent="0.2">
      <c r="A127" s="441" t="s">
        <v>2838</v>
      </c>
      <c r="B127" s="441" t="s">
        <v>4386</v>
      </c>
      <c r="C127" s="442" t="s">
        <v>4447</v>
      </c>
      <c r="D127" s="443" t="s">
        <v>2839</v>
      </c>
      <c r="E127" s="436"/>
      <c r="F127" s="436"/>
      <c r="G127" s="436"/>
      <c r="H127" s="81" t="e">
        <f t="shared" si="25"/>
        <v>#DIV/0!</v>
      </c>
      <c r="I127" s="436"/>
      <c r="J127" s="436"/>
      <c r="K127" s="81" t="e">
        <f t="shared" si="26"/>
        <v>#DIV/0!</v>
      </c>
      <c r="L127" s="436">
        <f t="shared" si="30"/>
        <v>0</v>
      </c>
      <c r="M127" s="436">
        <f t="shared" si="31"/>
        <v>0</v>
      </c>
      <c r="N127" s="436">
        <f t="shared" si="32"/>
        <v>0</v>
      </c>
      <c r="O127" s="81" t="e">
        <f t="shared" si="33"/>
        <v>#DIV/0!</v>
      </c>
      <c r="P127" s="436">
        <f t="shared" si="34"/>
        <v>0</v>
      </c>
      <c r="Q127" s="436">
        <f t="shared" si="35"/>
        <v>0</v>
      </c>
      <c r="R127" s="1103" t="e">
        <f t="shared" si="27"/>
        <v>#DIV/0!</v>
      </c>
    </row>
    <row r="128" spans="1:18" s="47" customFormat="1" ht="25.5" x14ac:dyDescent="0.2">
      <c r="A128" s="48" t="s">
        <v>3811</v>
      </c>
      <c r="B128" s="48" t="s">
        <v>1550</v>
      </c>
      <c r="C128" s="49">
        <v>1</v>
      </c>
      <c r="D128" s="50" t="s">
        <v>1551</v>
      </c>
      <c r="E128" s="51"/>
      <c r="F128" s="51"/>
      <c r="G128" s="51"/>
      <c r="H128" s="81" t="e">
        <f t="shared" si="25"/>
        <v>#DIV/0!</v>
      </c>
      <c r="I128" s="51"/>
      <c r="J128" s="51"/>
      <c r="K128" s="81" t="e">
        <f t="shared" si="26"/>
        <v>#DIV/0!</v>
      </c>
      <c r="L128" s="51">
        <f t="shared" si="30"/>
        <v>0</v>
      </c>
      <c r="M128" s="51">
        <f t="shared" si="31"/>
        <v>0</v>
      </c>
      <c r="N128" s="51">
        <f t="shared" si="32"/>
        <v>0</v>
      </c>
      <c r="O128" s="81" t="e">
        <f t="shared" si="33"/>
        <v>#DIV/0!</v>
      </c>
      <c r="P128" s="51">
        <f t="shared" si="34"/>
        <v>0</v>
      </c>
      <c r="Q128" s="51">
        <f t="shared" si="35"/>
        <v>0</v>
      </c>
      <c r="R128" s="1103" t="e">
        <f t="shared" si="27"/>
        <v>#DIV/0!</v>
      </c>
    </row>
    <row r="129" spans="1:18" s="47" customFormat="1" ht="38.25" x14ac:dyDescent="0.2">
      <c r="A129" s="52" t="s">
        <v>2537</v>
      </c>
      <c r="B129" s="52" t="s">
        <v>4387</v>
      </c>
      <c r="C129" s="53">
        <v>3</v>
      </c>
      <c r="D129" s="54" t="s">
        <v>2538</v>
      </c>
      <c r="E129" s="51"/>
      <c r="F129" s="51"/>
      <c r="G129" s="51"/>
      <c r="H129" s="81" t="e">
        <f t="shared" si="25"/>
        <v>#DIV/0!</v>
      </c>
      <c r="I129" s="51"/>
      <c r="J129" s="51"/>
      <c r="K129" s="81" t="e">
        <f t="shared" si="26"/>
        <v>#DIV/0!</v>
      </c>
      <c r="L129" s="51">
        <f t="shared" si="30"/>
        <v>0</v>
      </c>
      <c r="M129" s="51">
        <f t="shared" si="31"/>
        <v>0</v>
      </c>
      <c r="N129" s="51">
        <f t="shared" si="32"/>
        <v>0</v>
      </c>
      <c r="O129" s="81" t="e">
        <f t="shared" si="33"/>
        <v>#DIV/0!</v>
      </c>
      <c r="P129" s="51">
        <f t="shared" si="34"/>
        <v>0</v>
      </c>
      <c r="Q129" s="51">
        <f t="shared" si="35"/>
        <v>0</v>
      </c>
      <c r="R129" s="1103" t="e">
        <f t="shared" si="27"/>
        <v>#DIV/0!</v>
      </c>
    </row>
    <row r="130" spans="1:18" s="47" customFormat="1" x14ac:dyDescent="0.2">
      <c r="A130" s="468" t="s">
        <v>2567</v>
      </c>
      <c r="B130" s="468" t="s">
        <v>4388</v>
      </c>
      <c r="C130" s="469">
        <v>14</v>
      </c>
      <c r="D130" s="470" t="s">
        <v>2568</v>
      </c>
      <c r="E130" s="51"/>
      <c r="F130" s="51"/>
      <c r="G130" s="51"/>
      <c r="H130" s="81" t="e">
        <f t="shared" si="25"/>
        <v>#DIV/0!</v>
      </c>
      <c r="I130" s="51"/>
      <c r="J130" s="51"/>
      <c r="K130" s="81" t="e">
        <f t="shared" si="26"/>
        <v>#DIV/0!</v>
      </c>
      <c r="L130" s="51">
        <f t="shared" si="30"/>
        <v>0</v>
      </c>
      <c r="M130" s="51">
        <f t="shared" si="31"/>
        <v>0</v>
      </c>
      <c r="N130" s="51">
        <f t="shared" si="32"/>
        <v>0</v>
      </c>
      <c r="O130" s="81" t="e">
        <f t="shared" si="33"/>
        <v>#DIV/0!</v>
      </c>
      <c r="P130" s="51">
        <f t="shared" si="34"/>
        <v>0</v>
      </c>
      <c r="Q130" s="51">
        <f t="shared" si="35"/>
        <v>0</v>
      </c>
      <c r="R130" s="1103" t="e">
        <f t="shared" si="27"/>
        <v>#DIV/0!</v>
      </c>
    </row>
    <row r="131" spans="1:18" s="89" customFormat="1" ht="25.5" x14ac:dyDescent="0.2">
      <c r="A131" s="84"/>
      <c r="B131" s="84" t="s">
        <v>98</v>
      </c>
      <c r="C131" s="85"/>
      <c r="D131" s="86" t="s">
        <v>795</v>
      </c>
      <c r="E131" s="87">
        <f>E132+E140</f>
        <v>0</v>
      </c>
      <c r="F131" s="87">
        <f t="shared" ref="F131:J131" si="44">F132+F140</f>
        <v>0</v>
      </c>
      <c r="G131" s="87">
        <f t="shared" si="44"/>
        <v>0</v>
      </c>
      <c r="H131" s="81" t="e">
        <f t="shared" si="25"/>
        <v>#DIV/0!</v>
      </c>
      <c r="I131" s="87">
        <f t="shared" si="44"/>
        <v>0</v>
      </c>
      <c r="J131" s="87">
        <f t="shared" si="44"/>
        <v>0</v>
      </c>
      <c r="K131" s="81" t="e">
        <f t="shared" si="26"/>
        <v>#DIV/0!</v>
      </c>
      <c r="L131" s="87">
        <f t="shared" si="30"/>
        <v>0</v>
      </c>
      <c r="M131" s="87">
        <f t="shared" si="31"/>
        <v>0</v>
      </c>
      <c r="N131" s="87">
        <f t="shared" si="32"/>
        <v>0</v>
      </c>
      <c r="O131" s="81" t="e">
        <f t="shared" si="33"/>
        <v>#DIV/0!</v>
      </c>
      <c r="P131" s="87">
        <f t="shared" si="34"/>
        <v>0</v>
      </c>
      <c r="Q131" s="87">
        <f t="shared" si="35"/>
        <v>0</v>
      </c>
      <c r="R131" s="1103" t="e">
        <f t="shared" si="27"/>
        <v>#DIV/0!</v>
      </c>
    </row>
    <row r="132" spans="1:18" s="39" customFormat="1" x14ac:dyDescent="0.2">
      <c r="A132" s="471"/>
      <c r="B132" s="471" t="s">
        <v>99</v>
      </c>
      <c r="C132" s="472"/>
      <c r="D132" s="473" t="s">
        <v>635</v>
      </c>
      <c r="E132" s="38">
        <f>SUM(E133:E139)</f>
        <v>0</v>
      </c>
      <c r="F132" s="38">
        <f t="shared" ref="F132:J132" si="45">SUM(F133:F139)</f>
        <v>0</v>
      </c>
      <c r="G132" s="38">
        <f t="shared" si="45"/>
        <v>0</v>
      </c>
      <c r="H132" s="81" t="e">
        <f t="shared" si="25"/>
        <v>#DIV/0!</v>
      </c>
      <c r="I132" s="38">
        <f t="shared" si="45"/>
        <v>0</v>
      </c>
      <c r="J132" s="38">
        <f t="shared" si="45"/>
        <v>0</v>
      </c>
      <c r="K132" s="81" t="e">
        <f t="shared" si="26"/>
        <v>#DIV/0!</v>
      </c>
      <c r="L132" s="38">
        <f t="shared" si="30"/>
        <v>0</v>
      </c>
      <c r="M132" s="38">
        <f t="shared" si="31"/>
        <v>0</v>
      </c>
      <c r="N132" s="38">
        <f t="shared" si="32"/>
        <v>0</v>
      </c>
      <c r="O132" s="81" t="e">
        <f t="shared" si="33"/>
        <v>#DIV/0!</v>
      </c>
      <c r="P132" s="38">
        <f t="shared" si="34"/>
        <v>0</v>
      </c>
      <c r="Q132" s="38">
        <f t="shared" si="35"/>
        <v>0</v>
      </c>
      <c r="R132" s="1103" t="e">
        <f t="shared" si="27"/>
        <v>#DIV/0!</v>
      </c>
    </row>
    <row r="133" spans="1:18" s="47" customFormat="1" x14ac:dyDescent="0.2">
      <c r="A133" s="430" t="s">
        <v>2152</v>
      </c>
      <c r="B133" s="430" t="s">
        <v>383</v>
      </c>
      <c r="C133" s="431">
        <v>9</v>
      </c>
      <c r="D133" s="432" t="s">
        <v>2155</v>
      </c>
      <c r="E133" s="51"/>
      <c r="F133" s="51"/>
      <c r="G133" s="51"/>
      <c r="H133" s="81" t="e">
        <f t="shared" si="25"/>
        <v>#DIV/0!</v>
      </c>
      <c r="I133" s="51"/>
      <c r="J133" s="51"/>
      <c r="K133" s="81" t="e">
        <f t="shared" si="26"/>
        <v>#DIV/0!</v>
      </c>
      <c r="L133" s="51">
        <f t="shared" si="30"/>
        <v>0</v>
      </c>
      <c r="M133" s="51">
        <f t="shared" si="31"/>
        <v>0</v>
      </c>
      <c r="N133" s="51">
        <f t="shared" si="32"/>
        <v>0</v>
      </c>
      <c r="O133" s="81" t="e">
        <f t="shared" si="33"/>
        <v>#DIV/0!</v>
      </c>
      <c r="P133" s="51">
        <f t="shared" si="34"/>
        <v>0</v>
      </c>
      <c r="Q133" s="51">
        <f t="shared" si="35"/>
        <v>0</v>
      </c>
      <c r="R133" s="1103" t="e">
        <f t="shared" si="27"/>
        <v>#DIV/0!</v>
      </c>
    </row>
    <row r="134" spans="1:18" s="47" customFormat="1" x14ac:dyDescent="0.2">
      <c r="A134" s="430" t="s">
        <v>3934</v>
      </c>
      <c r="B134" s="430" t="s">
        <v>383</v>
      </c>
      <c r="C134" s="431">
        <v>16</v>
      </c>
      <c r="D134" s="432" t="s">
        <v>2156</v>
      </c>
      <c r="E134" s="51"/>
      <c r="F134" s="51"/>
      <c r="G134" s="51"/>
      <c r="H134" s="81" t="e">
        <f t="shared" si="25"/>
        <v>#DIV/0!</v>
      </c>
      <c r="I134" s="51"/>
      <c r="J134" s="51"/>
      <c r="K134" s="81" t="e">
        <f t="shared" si="26"/>
        <v>#DIV/0!</v>
      </c>
      <c r="L134" s="51">
        <f t="shared" si="30"/>
        <v>0</v>
      </c>
      <c r="M134" s="51">
        <f t="shared" si="31"/>
        <v>0</v>
      </c>
      <c r="N134" s="51">
        <f t="shared" si="32"/>
        <v>0</v>
      </c>
      <c r="O134" s="81" t="e">
        <f t="shared" si="33"/>
        <v>#DIV/0!</v>
      </c>
      <c r="P134" s="51">
        <f t="shared" si="34"/>
        <v>0</v>
      </c>
      <c r="Q134" s="51">
        <f t="shared" si="35"/>
        <v>0</v>
      </c>
      <c r="R134" s="1103" t="e">
        <f t="shared" si="27"/>
        <v>#DIV/0!</v>
      </c>
    </row>
    <row r="135" spans="1:18" s="47" customFormat="1" x14ac:dyDescent="0.2">
      <c r="A135" s="430" t="s">
        <v>2151</v>
      </c>
      <c r="B135" s="430" t="s">
        <v>384</v>
      </c>
      <c r="C135" s="431">
        <v>5</v>
      </c>
      <c r="D135" s="432" t="s">
        <v>2154</v>
      </c>
      <c r="E135" s="51"/>
      <c r="F135" s="51"/>
      <c r="G135" s="51"/>
      <c r="H135" s="81" t="e">
        <f t="shared" si="25"/>
        <v>#DIV/0!</v>
      </c>
      <c r="I135" s="51"/>
      <c r="J135" s="51"/>
      <c r="K135" s="81" t="e">
        <f t="shared" si="26"/>
        <v>#DIV/0!</v>
      </c>
      <c r="L135" s="51">
        <f t="shared" si="30"/>
        <v>0</v>
      </c>
      <c r="M135" s="51">
        <f t="shared" si="31"/>
        <v>0</v>
      </c>
      <c r="N135" s="51">
        <f t="shared" si="32"/>
        <v>0</v>
      </c>
      <c r="O135" s="81" t="e">
        <f t="shared" si="33"/>
        <v>#DIV/0!</v>
      </c>
      <c r="P135" s="51">
        <f t="shared" si="34"/>
        <v>0</v>
      </c>
      <c r="Q135" s="51">
        <f t="shared" si="35"/>
        <v>0</v>
      </c>
      <c r="R135" s="1103" t="e">
        <f t="shared" si="27"/>
        <v>#DIV/0!</v>
      </c>
    </row>
    <row r="136" spans="1:18" s="47" customFormat="1" ht="25.5" x14ac:dyDescent="0.2">
      <c r="A136" s="430" t="s">
        <v>3841</v>
      </c>
      <c r="B136" s="430" t="s">
        <v>5256</v>
      </c>
      <c r="C136" s="431">
        <v>1</v>
      </c>
      <c r="D136" s="432" t="s">
        <v>4406</v>
      </c>
      <c r="E136" s="51"/>
      <c r="F136" s="51"/>
      <c r="G136" s="51"/>
      <c r="H136" s="81" t="e">
        <f t="shared" si="25"/>
        <v>#DIV/0!</v>
      </c>
      <c r="I136" s="51"/>
      <c r="J136" s="51"/>
      <c r="K136" s="81" t="e">
        <f t="shared" si="26"/>
        <v>#DIV/0!</v>
      </c>
      <c r="L136" s="51">
        <f t="shared" si="30"/>
        <v>0</v>
      </c>
      <c r="M136" s="51">
        <f t="shared" si="31"/>
        <v>0</v>
      </c>
      <c r="N136" s="51">
        <f t="shared" si="32"/>
        <v>0</v>
      </c>
      <c r="O136" s="81" t="e">
        <f t="shared" si="33"/>
        <v>#DIV/0!</v>
      </c>
      <c r="P136" s="51">
        <f t="shared" si="34"/>
        <v>0</v>
      </c>
      <c r="Q136" s="51">
        <f t="shared" si="35"/>
        <v>0</v>
      </c>
      <c r="R136" s="1103" t="e">
        <f t="shared" si="27"/>
        <v>#DIV/0!</v>
      </c>
    </row>
    <row r="137" spans="1:18" s="47" customFormat="1" x14ac:dyDescent="0.2">
      <c r="A137" s="430" t="s">
        <v>2526</v>
      </c>
      <c r="B137" s="430" t="s">
        <v>385</v>
      </c>
      <c r="C137" s="431">
        <v>1</v>
      </c>
      <c r="D137" s="432" t="s">
        <v>2158</v>
      </c>
      <c r="E137" s="51"/>
      <c r="F137" s="51"/>
      <c r="G137" s="51"/>
      <c r="H137" s="81" t="e">
        <f t="shared" si="25"/>
        <v>#DIV/0!</v>
      </c>
      <c r="I137" s="51"/>
      <c r="J137" s="51"/>
      <c r="K137" s="81" t="e">
        <f t="shared" si="26"/>
        <v>#DIV/0!</v>
      </c>
      <c r="L137" s="51">
        <f t="shared" si="30"/>
        <v>0</v>
      </c>
      <c r="M137" s="51">
        <f t="shared" si="31"/>
        <v>0</v>
      </c>
      <c r="N137" s="51">
        <f t="shared" si="32"/>
        <v>0</v>
      </c>
      <c r="O137" s="81" t="e">
        <f t="shared" si="33"/>
        <v>#DIV/0!</v>
      </c>
      <c r="P137" s="51">
        <f t="shared" si="34"/>
        <v>0</v>
      </c>
      <c r="Q137" s="51">
        <f t="shared" si="35"/>
        <v>0</v>
      </c>
      <c r="R137" s="1103" t="e">
        <f t="shared" si="27"/>
        <v>#DIV/0!</v>
      </c>
    </row>
    <row r="138" spans="1:18" s="47" customFormat="1" x14ac:dyDescent="0.2">
      <c r="A138" s="430" t="s">
        <v>2153</v>
      </c>
      <c r="B138" s="430" t="s">
        <v>393</v>
      </c>
      <c r="C138" s="431">
        <v>2</v>
      </c>
      <c r="D138" s="432" t="s">
        <v>2159</v>
      </c>
      <c r="E138" s="51"/>
      <c r="F138" s="51"/>
      <c r="G138" s="51"/>
      <c r="H138" s="81" t="e">
        <f t="shared" si="25"/>
        <v>#DIV/0!</v>
      </c>
      <c r="I138" s="51"/>
      <c r="J138" s="51"/>
      <c r="K138" s="81" t="e">
        <f t="shared" si="26"/>
        <v>#DIV/0!</v>
      </c>
      <c r="L138" s="51">
        <f t="shared" si="30"/>
        <v>0</v>
      </c>
      <c r="M138" s="51">
        <f t="shared" si="31"/>
        <v>0</v>
      </c>
      <c r="N138" s="51">
        <f t="shared" si="32"/>
        <v>0</v>
      </c>
      <c r="O138" s="81" t="e">
        <f t="shared" si="33"/>
        <v>#DIV/0!</v>
      </c>
      <c r="P138" s="51">
        <f t="shared" si="34"/>
        <v>0</v>
      </c>
      <c r="Q138" s="51">
        <f t="shared" si="35"/>
        <v>0</v>
      </c>
      <c r="R138" s="1103" t="e">
        <f t="shared" si="27"/>
        <v>#DIV/0!</v>
      </c>
    </row>
    <row r="139" spans="1:18" s="47" customFormat="1" ht="25.5" x14ac:dyDescent="0.2">
      <c r="A139" s="430" t="s">
        <v>3966</v>
      </c>
      <c r="B139" s="430" t="s">
        <v>5257</v>
      </c>
      <c r="C139" s="431">
        <v>16</v>
      </c>
      <c r="D139" s="432" t="s">
        <v>2157</v>
      </c>
      <c r="E139" s="51"/>
      <c r="F139" s="51"/>
      <c r="G139" s="51"/>
      <c r="H139" s="81" t="e">
        <f t="shared" si="25"/>
        <v>#DIV/0!</v>
      </c>
      <c r="I139" s="51"/>
      <c r="J139" s="51"/>
      <c r="K139" s="81" t="e">
        <f t="shared" si="26"/>
        <v>#DIV/0!</v>
      </c>
      <c r="L139" s="51">
        <f t="shared" si="30"/>
        <v>0</v>
      </c>
      <c r="M139" s="51">
        <f t="shared" si="31"/>
        <v>0</v>
      </c>
      <c r="N139" s="51">
        <f t="shared" si="32"/>
        <v>0</v>
      </c>
      <c r="O139" s="81" t="e">
        <f t="shared" si="33"/>
        <v>#DIV/0!</v>
      </c>
      <c r="P139" s="51">
        <f t="shared" si="34"/>
        <v>0</v>
      </c>
      <c r="Q139" s="51">
        <f t="shared" si="35"/>
        <v>0</v>
      </c>
      <c r="R139" s="1103" t="e">
        <f t="shared" si="27"/>
        <v>#DIV/0!</v>
      </c>
    </row>
    <row r="140" spans="1:18" s="39" customFormat="1" x14ac:dyDescent="0.2">
      <c r="A140" s="73"/>
      <c r="B140" s="73" t="s">
        <v>100</v>
      </c>
      <c r="C140" s="36"/>
      <c r="D140" s="74" t="s">
        <v>613</v>
      </c>
      <c r="E140" s="38">
        <f>SUM(E141:E146)</f>
        <v>0</v>
      </c>
      <c r="F140" s="38">
        <f t="shared" ref="F140:J140" si="46">SUM(F141:F146)</f>
        <v>0</v>
      </c>
      <c r="G140" s="38">
        <f t="shared" si="46"/>
        <v>0</v>
      </c>
      <c r="H140" s="81" t="e">
        <f t="shared" ref="H140:H203" si="47">+(F140-G140)/F140</f>
        <v>#DIV/0!</v>
      </c>
      <c r="I140" s="38">
        <f t="shared" si="46"/>
        <v>0</v>
      </c>
      <c r="J140" s="38">
        <f t="shared" si="46"/>
        <v>0</v>
      </c>
      <c r="K140" s="81" t="e">
        <f t="shared" ref="K140:K203" si="48">+(I140-J140)/I140</f>
        <v>#DIV/0!</v>
      </c>
      <c r="L140" s="38">
        <f t="shared" si="30"/>
        <v>0</v>
      </c>
      <c r="M140" s="38">
        <f t="shared" si="31"/>
        <v>0</v>
      </c>
      <c r="N140" s="38">
        <f t="shared" si="32"/>
        <v>0</v>
      </c>
      <c r="O140" s="81" t="e">
        <f t="shared" si="33"/>
        <v>#DIV/0!</v>
      </c>
      <c r="P140" s="38">
        <f t="shared" si="34"/>
        <v>0</v>
      </c>
      <c r="Q140" s="38">
        <f t="shared" si="35"/>
        <v>0</v>
      </c>
      <c r="R140" s="1103" t="e">
        <f t="shared" si="27"/>
        <v>#DIV/0!</v>
      </c>
    </row>
    <row r="141" spans="1:18" s="47" customFormat="1" x14ac:dyDescent="0.2">
      <c r="A141" s="52" t="s">
        <v>2160</v>
      </c>
      <c r="B141" s="52" t="s">
        <v>796</v>
      </c>
      <c r="C141" s="53">
        <v>3</v>
      </c>
      <c r="D141" s="54" t="s">
        <v>548</v>
      </c>
      <c r="E141" s="51"/>
      <c r="F141" s="51"/>
      <c r="G141" s="51"/>
      <c r="H141" s="81" t="e">
        <f t="shared" si="47"/>
        <v>#DIV/0!</v>
      </c>
      <c r="I141" s="51"/>
      <c r="J141" s="51"/>
      <c r="K141" s="81" t="e">
        <f t="shared" si="48"/>
        <v>#DIV/0!</v>
      </c>
      <c r="L141" s="51">
        <f t="shared" si="30"/>
        <v>0</v>
      </c>
      <c r="M141" s="51">
        <f t="shared" si="31"/>
        <v>0</v>
      </c>
      <c r="N141" s="51">
        <f t="shared" si="32"/>
        <v>0</v>
      </c>
      <c r="O141" s="81" t="e">
        <f t="shared" si="33"/>
        <v>#DIV/0!</v>
      </c>
      <c r="P141" s="51">
        <f t="shared" si="34"/>
        <v>0</v>
      </c>
      <c r="Q141" s="51">
        <f t="shared" si="35"/>
        <v>0</v>
      </c>
      <c r="R141" s="1103" t="e">
        <f t="shared" ref="R141:R204" si="49">+(P141-Q141)/P141</f>
        <v>#DIV/0!</v>
      </c>
    </row>
    <row r="142" spans="1:18" s="47" customFormat="1" x14ac:dyDescent="0.2">
      <c r="A142" s="52" t="s">
        <v>2161</v>
      </c>
      <c r="B142" s="52" t="s">
        <v>797</v>
      </c>
      <c r="C142" s="53">
        <v>2</v>
      </c>
      <c r="D142" s="54" t="s">
        <v>798</v>
      </c>
      <c r="E142" s="51"/>
      <c r="F142" s="51"/>
      <c r="G142" s="51"/>
      <c r="H142" s="81" t="e">
        <f t="shared" si="47"/>
        <v>#DIV/0!</v>
      </c>
      <c r="I142" s="51"/>
      <c r="J142" s="51"/>
      <c r="K142" s="81" t="e">
        <f t="shared" si="48"/>
        <v>#DIV/0!</v>
      </c>
      <c r="L142" s="51">
        <f t="shared" si="30"/>
        <v>0</v>
      </c>
      <c r="M142" s="51">
        <f t="shared" si="31"/>
        <v>0</v>
      </c>
      <c r="N142" s="51">
        <f t="shared" si="32"/>
        <v>0</v>
      </c>
      <c r="O142" s="81" t="e">
        <f t="shared" si="33"/>
        <v>#DIV/0!</v>
      </c>
      <c r="P142" s="51">
        <f t="shared" si="34"/>
        <v>0</v>
      </c>
      <c r="Q142" s="51">
        <f t="shared" si="35"/>
        <v>0</v>
      </c>
      <c r="R142" s="1103" t="e">
        <f t="shared" si="49"/>
        <v>#DIV/0!</v>
      </c>
    </row>
    <row r="143" spans="1:18" s="47" customFormat="1" ht="25.5" x14ac:dyDescent="0.2">
      <c r="A143" s="52" t="s">
        <v>2162</v>
      </c>
      <c r="B143" s="52" t="s">
        <v>799</v>
      </c>
      <c r="C143" s="53">
        <v>2</v>
      </c>
      <c r="D143" s="54" t="s">
        <v>2164</v>
      </c>
      <c r="E143" s="51"/>
      <c r="F143" s="51"/>
      <c r="G143" s="51"/>
      <c r="H143" s="81" t="e">
        <f t="shared" si="47"/>
        <v>#DIV/0!</v>
      </c>
      <c r="I143" s="51"/>
      <c r="J143" s="51"/>
      <c r="K143" s="81" t="e">
        <f t="shared" si="48"/>
        <v>#DIV/0!</v>
      </c>
      <c r="L143" s="51">
        <f t="shared" si="30"/>
        <v>0</v>
      </c>
      <c r="M143" s="51">
        <f t="shared" si="31"/>
        <v>0</v>
      </c>
      <c r="N143" s="51">
        <f t="shared" si="32"/>
        <v>0</v>
      </c>
      <c r="O143" s="81" t="e">
        <f t="shared" si="33"/>
        <v>#DIV/0!</v>
      </c>
      <c r="P143" s="51">
        <f t="shared" si="34"/>
        <v>0</v>
      </c>
      <c r="Q143" s="51">
        <f t="shared" si="35"/>
        <v>0</v>
      </c>
      <c r="R143" s="1103" t="e">
        <f t="shared" si="49"/>
        <v>#DIV/0!</v>
      </c>
    </row>
    <row r="144" spans="1:18" s="47" customFormat="1" x14ac:dyDescent="0.2">
      <c r="A144" s="52" t="s">
        <v>2163</v>
      </c>
      <c r="B144" s="52" t="s">
        <v>2165</v>
      </c>
      <c r="C144" s="53">
        <v>12</v>
      </c>
      <c r="D144" s="54" t="s">
        <v>2166</v>
      </c>
      <c r="E144" s="436"/>
      <c r="F144" s="436"/>
      <c r="G144" s="436"/>
      <c r="H144" s="81" t="e">
        <f t="shared" si="47"/>
        <v>#DIV/0!</v>
      </c>
      <c r="I144" s="436"/>
      <c r="J144" s="436"/>
      <c r="K144" s="81" t="e">
        <f t="shared" si="48"/>
        <v>#DIV/0!</v>
      </c>
      <c r="L144" s="436">
        <f t="shared" si="30"/>
        <v>0</v>
      </c>
      <c r="M144" s="436">
        <f t="shared" si="31"/>
        <v>0</v>
      </c>
      <c r="N144" s="436">
        <f t="shared" si="32"/>
        <v>0</v>
      </c>
      <c r="O144" s="81" t="e">
        <f t="shared" si="33"/>
        <v>#DIV/0!</v>
      </c>
      <c r="P144" s="436">
        <f t="shared" si="34"/>
        <v>0</v>
      </c>
      <c r="Q144" s="436">
        <f t="shared" si="35"/>
        <v>0</v>
      </c>
      <c r="R144" s="1103" t="e">
        <f t="shared" si="49"/>
        <v>#DIV/0!</v>
      </c>
    </row>
    <row r="145" spans="1:18" s="47" customFormat="1" x14ac:dyDescent="0.2">
      <c r="A145" s="48" t="s">
        <v>3262</v>
      </c>
      <c r="B145" s="52" t="s">
        <v>5258</v>
      </c>
      <c r="C145" s="49">
        <v>1</v>
      </c>
      <c r="D145" s="50" t="s">
        <v>4392</v>
      </c>
      <c r="E145" s="51"/>
      <c r="F145" s="51"/>
      <c r="G145" s="51"/>
      <c r="H145" s="81" t="e">
        <f t="shared" si="47"/>
        <v>#DIV/0!</v>
      </c>
      <c r="I145" s="51"/>
      <c r="J145" s="51"/>
      <c r="K145" s="81" t="e">
        <f t="shared" si="48"/>
        <v>#DIV/0!</v>
      </c>
      <c r="L145" s="51">
        <f t="shared" si="30"/>
        <v>0</v>
      </c>
      <c r="M145" s="51">
        <f t="shared" si="31"/>
        <v>0</v>
      </c>
      <c r="N145" s="51">
        <f t="shared" si="32"/>
        <v>0</v>
      </c>
      <c r="O145" s="81" t="e">
        <f t="shared" si="33"/>
        <v>#DIV/0!</v>
      </c>
      <c r="P145" s="51">
        <f t="shared" si="34"/>
        <v>0</v>
      </c>
      <c r="Q145" s="51">
        <f t="shared" si="35"/>
        <v>0</v>
      </c>
      <c r="R145" s="1103" t="e">
        <f t="shared" si="49"/>
        <v>#DIV/0!</v>
      </c>
    </row>
    <row r="146" spans="1:18" s="47" customFormat="1" x14ac:dyDescent="0.2">
      <c r="A146" s="48" t="s">
        <v>2519</v>
      </c>
      <c r="B146" s="52" t="s">
        <v>5259</v>
      </c>
      <c r="C146" s="49">
        <v>1</v>
      </c>
      <c r="D146" s="50" t="s">
        <v>2330</v>
      </c>
      <c r="E146" s="51"/>
      <c r="F146" s="51"/>
      <c r="G146" s="51"/>
      <c r="H146" s="81" t="e">
        <f t="shared" si="47"/>
        <v>#DIV/0!</v>
      </c>
      <c r="I146" s="51"/>
      <c r="J146" s="51"/>
      <c r="K146" s="81" t="e">
        <f t="shared" si="48"/>
        <v>#DIV/0!</v>
      </c>
      <c r="L146" s="51">
        <f t="shared" si="30"/>
        <v>0</v>
      </c>
      <c r="M146" s="51">
        <f t="shared" si="31"/>
        <v>0</v>
      </c>
      <c r="N146" s="51">
        <f t="shared" si="32"/>
        <v>0</v>
      </c>
      <c r="O146" s="81" t="e">
        <f t="shared" si="33"/>
        <v>#DIV/0!</v>
      </c>
      <c r="P146" s="51">
        <f t="shared" si="34"/>
        <v>0</v>
      </c>
      <c r="Q146" s="51">
        <f t="shared" si="35"/>
        <v>0</v>
      </c>
      <c r="R146" s="1103" t="e">
        <f t="shared" si="49"/>
        <v>#DIV/0!</v>
      </c>
    </row>
    <row r="147" spans="1:18" s="89" customFormat="1" x14ac:dyDescent="0.2">
      <c r="A147" s="84"/>
      <c r="B147" s="84" t="s">
        <v>101</v>
      </c>
      <c r="C147" s="85"/>
      <c r="D147" s="86" t="s">
        <v>546</v>
      </c>
      <c r="E147" s="87">
        <f>E148+SUM(E157:E159)</f>
        <v>0</v>
      </c>
      <c r="F147" s="87">
        <f t="shared" ref="F147:J147" si="50">F148+SUM(F157:F159)</f>
        <v>0</v>
      </c>
      <c r="G147" s="87">
        <f t="shared" si="50"/>
        <v>0</v>
      </c>
      <c r="H147" s="81" t="e">
        <f t="shared" si="47"/>
        <v>#DIV/0!</v>
      </c>
      <c r="I147" s="87">
        <f t="shared" si="50"/>
        <v>0</v>
      </c>
      <c r="J147" s="87">
        <f t="shared" si="50"/>
        <v>0</v>
      </c>
      <c r="K147" s="81" t="e">
        <f t="shared" si="48"/>
        <v>#DIV/0!</v>
      </c>
      <c r="L147" s="87">
        <f t="shared" si="30"/>
        <v>0</v>
      </c>
      <c r="M147" s="87">
        <f t="shared" si="31"/>
        <v>0</v>
      </c>
      <c r="N147" s="87">
        <f t="shared" si="32"/>
        <v>0</v>
      </c>
      <c r="O147" s="81" t="e">
        <f t="shared" si="33"/>
        <v>#DIV/0!</v>
      </c>
      <c r="P147" s="87">
        <f t="shared" si="34"/>
        <v>0</v>
      </c>
      <c r="Q147" s="87">
        <f t="shared" si="35"/>
        <v>0</v>
      </c>
      <c r="R147" s="1103" t="e">
        <f t="shared" si="49"/>
        <v>#DIV/0!</v>
      </c>
    </row>
    <row r="148" spans="1:18" s="39" customFormat="1" ht="25.5" x14ac:dyDescent="0.2">
      <c r="A148" s="35"/>
      <c r="B148" s="35" t="s">
        <v>386</v>
      </c>
      <c r="C148" s="36"/>
      <c r="D148" s="37" t="s">
        <v>1401</v>
      </c>
      <c r="E148" s="38">
        <f>SUM(E149:E156)</f>
        <v>0</v>
      </c>
      <c r="F148" s="38">
        <f t="shared" ref="F148:J148" si="51">SUM(F149:F156)</f>
        <v>0</v>
      </c>
      <c r="G148" s="38">
        <f t="shared" si="51"/>
        <v>0</v>
      </c>
      <c r="H148" s="81" t="e">
        <f t="shared" si="47"/>
        <v>#DIV/0!</v>
      </c>
      <c r="I148" s="38">
        <f t="shared" si="51"/>
        <v>0</v>
      </c>
      <c r="J148" s="38">
        <f t="shared" si="51"/>
        <v>0</v>
      </c>
      <c r="K148" s="81" t="e">
        <f t="shared" si="48"/>
        <v>#DIV/0!</v>
      </c>
      <c r="L148" s="38">
        <f t="shared" si="30"/>
        <v>0</v>
      </c>
      <c r="M148" s="38">
        <f t="shared" si="31"/>
        <v>0</v>
      </c>
      <c r="N148" s="38">
        <f t="shared" si="32"/>
        <v>0</v>
      </c>
      <c r="O148" s="81" t="e">
        <f t="shared" si="33"/>
        <v>#DIV/0!</v>
      </c>
      <c r="P148" s="38">
        <f t="shared" si="34"/>
        <v>0</v>
      </c>
      <c r="Q148" s="38">
        <f t="shared" si="35"/>
        <v>0</v>
      </c>
      <c r="R148" s="1103" t="e">
        <f t="shared" si="49"/>
        <v>#DIV/0!</v>
      </c>
    </row>
    <row r="149" spans="1:18" s="47" customFormat="1" ht="25.5" x14ac:dyDescent="0.2">
      <c r="A149" s="474" t="s">
        <v>1768</v>
      </c>
      <c r="B149" s="474" t="s">
        <v>547</v>
      </c>
      <c r="C149" s="475">
        <v>12</v>
      </c>
      <c r="D149" s="443" t="s">
        <v>2840</v>
      </c>
      <c r="E149" s="436"/>
      <c r="F149" s="436"/>
      <c r="G149" s="436"/>
      <c r="H149" s="81" t="e">
        <f t="shared" si="47"/>
        <v>#DIV/0!</v>
      </c>
      <c r="I149" s="436"/>
      <c r="J149" s="436"/>
      <c r="K149" s="81" t="e">
        <f t="shared" si="48"/>
        <v>#DIV/0!</v>
      </c>
      <c r="L149" s="436">
        <f t="shared" ref="L149:L212" si="52">E149</f>
        <v>0</v>
      </c>
      <c r="M149" s="436">
        <f t="shared" ref="M149:M212" si="53">F149</f>
        <v>0</v>
      </c>
      <c r="N149" s="436">
        <f t="shared" ref="N149:N212" si="54">G149</f>
        <v>0</v>
      </c>
      <c r="O149" s="81" t="e">
        <f t="shared" ref="O149:O212" si="55">+(M149-N149)/M149</f>
        <v>#DIV/0!</v>
      </c>
      <c r="P149" s="436">
        <f t="shared" ref="P149:P212" si="56">I149</f>
        <v>0</v>
      </c>
      <c r="Q149" s="436">
        <f t="shared" ref="Q149:Q212" si="57">J149</f>
        <v>0</v>
      </c>
      <c r="R149" s="1103" t="e">
        <f t="shared" si="49"/>
        <v>#DIV/0!</v>
      </c>
    </row>
    <row r="150" spans="1:18" s="47" customFormat="1" x14ac:dyDescent="0.2">
      <c r="A150" s="474" t="s">
        <v>4138</v>
      </c>
      <c r="B150" s="474" t="s">
        <v>5260</v>
      </c>
      <c r="C150" s="475">
        <v>16</v>
      </c>
      <c r="D150" s="443" t="s">
        <v>568</v>
      </c>
      <c r="E150" s="51"/>
      <c r="F150" s="51"/>
      <c r="G150" s="51"/>
      <c r="H150" s="81" t="e">
        <f t="shared" si="47"/>
        <v>#DIV/0!</v>
      </c>
      <c r="I150" s="51"/>
      <c r="J150" s="51"/>
      <c r="K150" s="81" t="e">
        <f t="shared" si="48"/>
        <v>#DIV/0!</v>
      </c>
      <c r="L150" s="51">
        <f t="shared" si="52"/>
        <v>0</v>
      </c>
      <c r="M150" s="51">
        <f t="shared" si="53"/>
        <v>0</v>
      </c>
      <c r="N150" s="51">
        <f t="shared" si="54"/>
        <v>0</v>
      </c>
      <c r="O150" s="81" t="e">
        <f t="shared" si="55"/>
        <v>#DIV/0!</v>
      </c>
      <c r="P150" s="51">
        <f t="shared" si="56"/>
        <v>0</v>
      </c>
      <c r="Q150" s="51">
        <f t="shared" si="57"/>
        <v>0</v>
      </c>
      <c r="R150" s="1103" t="e">
        <f t="shared" si="49"/>
        <v>#DIV/0!</v>
      </c>
    </row>
    <row r="151" spans="1:18" s="47" customFormat="1" ht="25.5" x14ac:dyDescent="0.2">
      <c r="A151" s="474" t="s">
        <v>3922</v>
      </c>
      <c r="B151" s="474" t="s">
        <v>636</v>
      </c>
      <c r="C151" s="475">
        <v>16</v>
      </c>
      <c r="D151" s="443" t="s">
        <v>3759</v>
      </c>
      <c r="E151" s="51"/>
      <c r="F151" s="51"/>
      <c r="G151" s="51"/>
      <c r="H151" s="81" t="e">
        <f t="shared" si="47"/>
        <v>#DIV/0!</v>
      </c>
      <c r="I151" s="51"/>
      <c r="J151" s="51"/>
      <c r="K151" s="81" t="e">
        <f t="shared" si="48"/>
        <v>#DIV/0!</v>
      </c>
      <c r="L151" s="51">
        <f t="shared" si="52"/>
        <v>0</v>
      </c>
      <c r="M151" s="51">
        <f t="shared" si="53"/>
        <v>0</v>
      </c>
      <c r="N151" s="51">
        <f t="shared" si="54"/>
        <v>0</v>
      </c>
      <c r="O151" s="81" t="e">
        <f t="shared" si="55"/>
        <v>#DIV/0!</v>
      </c>
      <c r="P151" s="51">
        <f t="shared" si="56"/>
        <v>0</v>
      </c>
      <c r="Q151" s="51">
        <f t="shared" si="57"/>
        <v>0</v>
      </c>
      <c r="R151" s="1103" t="e">
        <f t="shared" si="49"/>
        <v>#DIV/0!</v>
      </c>
    </row>
    <row r="152" spans="1:18" s="47" customFormat="1" x14ac:dyDescent="0.2">
      <c r="A152" s="474" t="s">
        <v>3935</v>
      </c>
      <c r="B152" s="474" t="s">
        <v>5261</v>
      </c>
      <c r="C152" s="475">
        <v>16</v>
      </c>
      <c r="D152" s="443" t="s">
        <v>3764</v>
      </c>
      <c r="E152" s="51"/>
      <c r="F152" s="51"/>
      <c r="G152" s="51"/>
      <c r="H152" s="81" t="e">
        <f t="shared" si="47"/>
        <v>#DIV/0!</v>
      </c>
      <c r="I152" s="51"/>
      <c r="J152" s="51"/>
      <c r="K152" s="81" t="e">
        <f t="shared" si="48"/>
        <v>#DIV/0!</v>
      </c>
      <c r="L152" s="51">
        <f t="shared" si="52"/>
        <v>0</v>
      </c>
      <c r="M152" s="51">
        <f t="shared" si="53"/>
        <v>0</v>
      </c>
      <c r="N152" s="51">
        <f t="shared" si="54"/>
        <v>0</v>
      </c>
      <c r="O152" s="81" t="e">
        <f t="shared" si="55"/>
        <v>#DIV/0!</v>
      </c>
      <c r="P152" s="51">
        <f t="shared" si="56"/>
        <v>0</v>
      </c>
      <c r="Q152" s="51">
        <f t="shared" si="57"/>
        <v>0</v>
      </c>
      <c r="R152" s="1103" t="e">
        <f t="shared" si="49"/>
        <v>#DIV/0!</v>
      </c>
    </row>
    <row r="153" spans="1:18" s="47" customFormat="1" x14ac:dyDescent="0.2">
      <c r="A153" s="43" t="s">
        <v>1769</v>
      </c>
      <c r="B153" s="43" t="s">
        <v>637</v>
      </c>
      <c r="C153" s="44">
        <v>2</v>
      </c>
      <c r="D153" s="45" t="s">
        <v>569</v>
      </c>
      <c r="E153" s="46"/>
      <c r="F153" s="46"/>
      <c r="G153" s="46"/>
      <c r="H153" s="81" t="e">
        <f t="shared" si="47"/>
        <v>#DIV/0!</v>
      </c>
      <c r="I153" s="46"/>
      <c r="J153" s="46"/>
      <c r="K153" s="81" t="e">
        <f t="shared" si="48"/>
        <v>#DIV/0!</v>
      </c>
      <c r="L153" s="46">
        <f t="shared" si="52"/>
        <v>0</v>
      </c>
      <c r="M153" s="46">
        <f t="shared" si="53"/>
        <v>0</v>
      </c>
      <c r="N153" s="46">
        <f t="shared" si="54"/>
        <v>0</v>
      </c>
      <c r="O153" s="81" t="e">
        <f t="shared" si="55"/>
        <v>#DIV/0!</v>
      </c>
      <c r="P153" s="46">
        <f t="shared" si="56"/>
        <v>0</v>
      </c>
      <c r="Q153" s="46">
        <f t="shared" si="57"/>
        <v>0</v>
      </c>
      <c r="R153" s="1103" t="e">
        <f t="shared" si="49"/>
        <v>#DIV/0!</v>
      </c>
    </row>
    <row r="154" spans="1:18" s="47" customFormat="1" ht="25.5" x14ac:dyDescent="0.2">
      <c r="A154" s="48" t="s">
        <v>1770</v>
      </c>
      <c r="B154" s="48" t="s">
        <v>3822</v>
      </c>
      <c r="C154" s="49">
        <v>1</v>
      </c>
      <c r="D154" s="50" t="s">
        <v>3377</v>
      </c>
      <c r="E154" s="51"/>
      <c r="F154" s="51"/>
      <c r="G154" s="51"/>
      <c r="H154" s="81" t="e">
        <f t="shared" si="47"/>
        <v>#DIV/0!</v>
      </c>
      <c r="I154" s="51"/>
      <c r="J154" s="51"/>
      <c r="K154" s="81" t="e">
        <f t="shared" si="48"/>
        <v>#DIV/0!</v>
      </c>
      <c r="L154" s="51">
        <f t="shared" si="52"/>
        <v>0</v>
      </c>
      <c r="M154" s="51">
        <f t="shared" si="53"/>
        <v>0</v>
      </c>
      <c r="N154" s="51">
        <f t="shared" si="54"/>
        <v>0</v>
      </c>
      <c r="O154" s="81" t="e">
        <f t="shared" si="55"/>
        <v>#DIV/0!</v>
      </c>
      <c r="P154" s="51">
        <f t="shared" si="56"/>
        <v>0</v>
      </c>
      <c r="Q154" s="51">
        <f t="shared" si="57"/>
        <v>0</v>
      </c>
      <c r="R154" s="1103" t="e">
        <f t="shared" si="49"/>
        <v>#DIV/0!</v>
      </c>
    </row>
    <row r="155" spans="1:18" s="47" customFormat="1" ht="51" x14ac:dyDescent="0.2">
      <c r="A155" s="48" t="s">
        <v>1771</v>
      </c>
      <c r="B155" s="48" t="s">
        <v>847</v>
      </c>
      <c r="C155" s="49">
        <v>1</v>
      </c>
      <c r="D155" s="50" t="s">
        <v>1554</v>
      </c>
      <c r="E155" s="51"/>
      <c r="F155" s="51"/>
      <c r="G155" s="51"/>
      <c r="H155" s="81" t="e">
        <f t="shared" si="47"/>
        <v>#DIV/0!</v>
      </c>
      <c r="I155" s="51"/>
      <c r="J155" s="51"/>
      <c r="K155" s="81" t="e">
        <f t="shared" si="48"/>
        <v>#DIV/0!</v>
      </c>
      <c r="L155" s="51">
        <f t="shared" si="52"/>
        <v>0</v>
      </c>
      <c r="M155" s="51">
        <f t="shared" si="53"/>
        <v>0</v>
      </c>
      <c r="N155" s="51">
        <f t="shared" si="54"/>
        <v>0</v>
      </c>
      <c r="O155" s="81" t="e">
        <f t="shared" si="55"/>
        <v>#DIV/0!</v>
      </c>
      <c r="P155" s="51">
        <f t="shared" si="56"/>
        <v>0</v>
      </c>
      <c r="Q155" s="51">
        <f t="shared" si="57"/>
        <v>0</v>
      </c>
      <c r="R155" s="1103" t="e">
        <f t="shared" si="49"/>
        <v>#DIV/0!</v>
      </c>
    </row>
    <row r="156" spans="1:18" s="47" customFormat="1" ht="63.75" x14ac:dyDescent="0.2">
      <c r="A156" s="48" t="s">
        <v>1772</v>
      </c>
      <c r="B156" s="48" t="s">
        <v>848</v>
      </c>
      <c r="C156" s="49">
        <v>1</v>
      </c>
      <c r="D156" s="50" t="s">
        <v>1555</v>
      </c>
      <c r="E156" s="51"/>
      <c r="F156" s="51"/>
      <c r="G156" s="51"/>
      <c r="H156" s="81" t="e">
        <f t="shared" si="47"/>
        <v>#DIV/0!</v>
      </c>
      <c r="I156" s="51"/>
      <c r="J156" s="51"/>
      <c r="K156" s="81" t="e">
        <f t="shared" si="48"/>
        <v>#DIV/0!</v>
      </c>
      <c r="L156" s="51">
        <f t="shared" si="52"/>
        <v>0</v>
      </c>
      <c r="M156" s="51">
        <f t="shared" si="53"/>
        <v>0</v>
      </c>
      <c r="N156" s="51">
        <f t="shared" si="54"/>
        <v>0</v>
      </c>
      <c r="O156" s="81" t="e">
        <f t="shared" si="55"/>
        <v>#DIV/0!</v>
      </c>
      <c r="P156" s="51">
        <f t="shared" si="56"/>
        <v>0</v>
      </c>
      <c r="Q156" s="51">
        <f t="shared" si="57"/>
        <v>0</v>
      </c>
      <c r="R156" s="1103" t="e">
        <f t="shared" si="49"/>
        <v>#DIV/0!</v>
      </c>
    </row>
    <row r="157" spans="1:18" s="39" customFormat="1" ht="38.25" x14ac:dyDescent="0.2">
      <c r="A157" s="40" t="s">
        <v>1773</v>
      </c>
      <c r="B157" s="40" t="s">
        <v>387</v>
      </c>
      <c r="C157" s="41">
        <v>1</v>
      </c>
      <c r="D157" s="42" t="s">
        <v>3345</v>
      </c>
      <c r="E157" s="38"/>
      <c r="F157" s="38"/>
      <c r="G157" s="38"/>
      <c r="H157" s="81" t="e">
        <f t="shared" si="47"/>
        <v>#DIV/0!</v>
      </c>
      <c r="I157" s="38"/>
      <c r="J157" s="38"/>
      <c r="K157" s="81" t="e">
        <f t="shared" si="48"/>
        <v>#DIV/0!</v>
      </c>
      <c r="L157" s="38">
        <f t="shared" si="52"/>
        <v>0</v>
      </c>
      <c r="M157" s="38">
        <f t="shared" si="53"/>
        <v>0</v>
      </c>
      <c r="N157" s="38">
        <f t="shared" si="54"/>
        <v>0</v>
      </c>
      <c r="O157" s="81" t="e">
        <f t="shared" si="55"/>
        <v>#DIV/0!</v>
      </c>
      <c r="P157" s="38">
        <f t="shared" si="56"/>
        <v>0</v>
      </c>
      <c r="Q157" s="38">
        <f t="shared" si="57"/>
        <v>0</v>
      </c>
      <c r="R157" s="1103" t="e">
        <f t="shared" si="49"/>
        <v>#DIV/0!</v>
      </c>
    </row>
    <row r="158" spans="1:18" s="39" customFormat="1" x14ac:dyDescent="0.2">
      <c r="A158" s="40" t="s">
        <v>2517</v>
      </c>
      <c r="B158" s="40" t="s">
        <v>5262</v>
      </c>
      <c r="C158" s="41">
        <v>1</v>
      </c>
      <c r="D158" s="42" t="s">
        <v>2330</v>
      </c>
      <c r="E158" s="38"/>
      <c r="F158" s="38"/>
      <c r="G158" s="38"/>
      <c r="H158" s="81" t="e">
        <f t="shared" si="47"/>
        <v>#DIV/0!</v>
      </c>
      <c r="I158" s="38"/>
      <c r="J158" s="38"/>
      <c r="K158" s="81" t="e">
        <f t="shared" si="48"/>
        <v>#DIV/0!</v>
      </c>
      <c r="L158" s="38">
        <f t="shared" si="52"/>
        <v>0</v>
      </c>
      <c r="M158" s="38">
        <f t="shared" si="53"/>
        <v>0</v>
      </c>
      <c r="N158" s="38">
        <f t="shared" si="54"/>
        <v>0</v>
      </c>
      <c r="O158" s="81" t="e">
        <f t="shared" si="55"/>
        <v>#DIV/0!</v>
      </c>
      <c r="P158" s="38">
        <f t="shared" si="56"/>
        <v>0</v>
      </c>
      <c r="Q158" s="38">
        <f t="shared" si="57"/>
        <v>0</v>
      </c>
      <c r="R158" s="1103" t="e">
        <f t="shared" si="49"/>
        <v>#DIV/0!</v>
      </c>
    </row>
    <row r="159" spans="1:18" s="39" customFormat="1" x14ac:dyDescent="0.2">
      <c r="A159" s="35"/>
      <c r="B159" s="35" t="s">
        <v>1257</v>
      </c>
      <c r="C159" s="36"/>
      <c r="D159" s="37" t="s">
        <v>1258</v>
      </c>
      <c r="E159" s="38">
        <f>SUM(E160:E161)</f>
        <v>0</v>
      </c>
      <c r="F159" s="38">
        <f t="shared" ref="F159:J159" si="58">SUM(F160:F161)</f>
        <v>0</v>
      </c>
      <c r="G159" s="38">
        <f t="shared" si="58"/>
        <v>0</v>
      </c>
      <c r="H159" s="81" t="e">
        <f t="shared" si="47"/>
        <v>#DIV/0!</v>
      </c>
      <c r="I159" s="38">
        <f t="shared" si="58"/>
        <v>0</v>
      </c>
      <c r="J159" s="38">
        <f t="shared" si="58"/>
        <v>0</v>
      </c>
      <c r="K159" s="81" t="e">
        <f t="shared" si="48"/>
        <v>#DIV/0!</v>
      </c>
      <c r="L159" s="38">
        <f t="shared" si="52"/>
        <v>0</v>
      </c>
      <c r="M159" s="38">
        <f t="shared" si="53"/>
        <v>0</v>
      </c>
      <c r="N159" s="38">
        <f t="shared" si="54"/>
        <v>0</v>
      </c>
      <c r="O159" s="81" t="e">
        <f t="shared" si="55"/>
        <v>#DIV/0!</v>
      </c>
      <c r="P159" s="38">
        <f t="shared" si="56"/>
        <v>0</v>
      </c>
      <c r="Q159" s="38">
        <f t="shared" si="57"/>
        <v>0</v>
      </c>
      <c r="R159" s="1103" t="e">
        <f t="shared" si="49"/>
        <v>#DIV/0!</v>
      </c>
    </row>
    <row r="160" spans="1:18" s="47" customFormat="1" x14ac:dyDescent="0.2">
      <c r="A160" s="474" t="s">
        <v>1774</v>
      </c>
      <c r="B160" s="474" t="s">
        <v>1556</v>
      </c>
      <c r="C160" s="475">
        <v>12</v>
      </c>
      <c r="D160" s="443" t="s">
        <v>1557</v>
      </c>
      <c r="E160" s="436"/>
      <c r="F160" s="436"/>
      <c r="G160" s="436"/>
      <c r="H160" s="81" t="e">
        <f t="shared" si="47"/>
        <v>#DIV/0!</v>
      </c>
      <c r="I160" s="436"/>
      <c r="J160" s="436"/>
      <c r="K160" s="81" t="e">
        <f t="shared" si="48"/>
        <v>#DIV/0!</v>
      </c>
      <c r="L160" s="436">
        <f t="shared" si="52"/>
        <v>0</v>
      </c>
      <c r="M160" s="436">
        <f t="shared" si="53"/>
        <v>0</v>
      </c>
      <c r="N160" s="436">
        <f t="shared" si="54"/>
        <v>0</v>
      </c>
      <c r="O160" s="81" t="e">
        <f t="shared" si="55"/>
        <v>#DIV/0!</v>
      </c>
      <c r="P160" s="436">
        <f t="shared" si="56"/>
        <v>0</v>
      </c>
      <c r="Q160" s="436">
        <f t="shared" si="57"/>
        <v>0</v>
      </c>
      <c r="R160" s="1103" t="e">
        <f t="shared" si="49"/>
        <v>#DIV/0!</v>
      </c>
    </row>
    <row r="161" spans="1:18" s="47" customFormat="1" x14ac:dyDescent="0.2">
      <c r="A161" s="474" t="s">
        <v>1775</v>
      </c>
      <c r="B161" s="474" t="s">
        <v>1558</v>
      </c>
      <c r="C161" s="475">
        <v>12</v>
      </c>
      <c r="D161" s="443" t="s">
        <v>1559</v>
      </c>
      <c r="E161" s="436"/>
      <c r="F161" s="436"/>
      <c r="G161" s="436"/>
      <c r="H161" s="81" t="e">
        <f t="shared" si="47"/>
        <v>#DIV/0!</v>
      </c>
      <c r="I161" s="436"/>
      <c r="J161" s="436"/>
      <c r="K161" s="81" t="e">
        <f t="shared" si="48"/>
        <v>#DIV/0!</v>
      </c>
      <c r="L161" s="436">
        <f t="shared" si="52"/>
        <v>0</v>
      </c>
      <c r="M161" s="436">
        <f t="shared" si="53"/>
        <v>0</v>
      </c>
      <c r="N161" s="436">
        <f t="shared" si="54"/>
        <v>0</v>
      </c>
      <c r="O161" s="81" t="e">
        <f t="shared" si="55"/>
        <v>#DIV/0!</v>
      </c>
      <c r="P161" s="436">
        <f t="shared" si="56"/>
        <v>0</v>
      </c>
      <c r="Q161" s="436">
        <f t="shared" si="57"/>
        <v>0</v>
      </c>
      <c r="R161" s="1103" t="e">
        <f t="shared" si="49"/>
        <v>#DIV/0!</v>
      </c>
    </row>
    <row r="162" spans="1:18" s="89" customFormat="1" x14ac:dyDescent="0.2">
      <c r="A162" s="90"/>
      <c r="B162" s="90" t="s">
        <v>102</v>
      </c>
      <c r="C162" s="91"/>
      <c r="D162" s="92" t="s">
        <v>15</v>
      </c>
      <c r="E162" s="87">
        <f>SUM(E163:E164)</f>
        <v>0</v>
      </c>
      <c r="F162" s="87">
        <f t="shared" ref="F162:J162" si="59">SUM(F163:F164)</f>
        <v>0</v>
      </c>
      <c r="G162" s="87">
        <f t="shared" si="59"/>
        <v>0</v>
      </c>
      <c r="H162" s="81" t="e">
        <f t="shared" si="47"/>
        <v>#DIV/0!</v>
      </c>
      <c r="I162" s="87">
        <f t="shared" si="59"/>
        <v>0</v>
      </c>
      <c r="J162" s="87">
        <f t="shared" si="59"/>
        <v>0</v>
      </c>
      <c r="K162" s="81" t="e">
        <f t="shared" si="48"/>
        <v>#DIV/0!</v>
      </c>
      <c r="L162" s="87">
        <f t="shared" si="52"/>
        <v>0</v>
      </c>
      <c r="M162" s="87">
        <f t="shared" si="53"/>
        <v>0</v>
      </c>
      <c r="N162" s="87">
        <f t="shared" si="54"/>
        <v>0</v>
      </c>
      <c r="O162" s="81" t="e">
        <f t="shared" si="55"/>
        <v>#DIV/0!</v>
      </c>
      <c r="P162" s="87">
        <f t="shared" si="56"/>
        <v>0</v>
      </c>
      <c r="Q162" s="87">
        <f t="shared" si="57"/>
        <v>0</v>
      </c>
      <c r="R162" s="1103" t="e">
        <f t="shared" si="49"/>
        <v>#DIV/0!</v>
      </c>
    </row>
    <row r="163" spans="1:18" s="39" customFormat="1" x14ac:dyDescent="0.2">
      <c r="A163" s="40" t="s">
        <v>2170</v>
      </c>
      <c r="B163" s="40" t="s">
        <v>2172</v>
      </c>
      <c r="C163" s="41">
        <v>1</v>
      </c>
      <c r="D163" s="42" t="s">
        <v>2173</v>
      </c>
      <c r="E163" s="38"/>
      <c r="F163" s="38"/>
      <c r="G163" s="38"/>
      <c r="H163" s="81" t="e">
        <f t="shared" si="47"/>
        <v>#DIV/0!</v>
      </c>
      <c r="I163" s="38"/>
      <c r="J163" s="38"/>
      <c r="K163" s="81" t="e">
        <f t="shared" si="48"/>
        <v>#DIV/0!</v>
      </c>
      <c r="L163" s="38">
        <f t="shared" si="52"/>
        <v>0</v>
      </c>
      <c r="M163" s="38">
        <f t="shared" si="53"/>
        <v>0</v>
      </c>
      <c r="N163" s="38">
        <f t="shared" si="54"/>
        <v>0</v>
      </c>
      <c r="O163" s="81" t="e">
        <f t="shared" si="55"/>
        <v>#DIV/0!</v>
      </c>
      <c r="P163" s="38">
        <f t="shared" si="56"/>
        <v>0</v>
      </c>
      <c r="Q163" s="38">
        <f t="shared" si="57"/>
        <v>0</v>
      </c>
      <c r="R163" s="1103" t="e">
        <f t="shared" si="49"/>
        <v>#DIV/0!</v>
      </c>
    </row>
    <row r="164" spans="1:18" s="39" customFormat="1" x14ac:dyDescent="0.2">
      <c r="A164" s="40" t="s">
        <v>2171</v>
      </c>
      <c r="B164" s="40" t="s">
        <v>2174</v>
      </c>
      <c r="C164" s="41">
        <v>2</v>
      </c>
      <c r="D164" s="42" t="s">
        <v>2175</v>
      </c>
      <c r="E164" s="38"/>
      <c r="F164" s="38"/>
      <c r="G164" s="38"/>
      <c r="H164" s="81" t="e">
        <f t="shared" si="47"/>
        <v>#DIV/0!</v>
      </c>
      <c r="I164" s="38"/>
      <c r="J164" s="38"/>
      <c r="K164" s="81" t="e">
        <f t="shared" si="48"/>
        <v>#DIV/0!</v>
      </c>
      <c r="L164" s="38">
        <f t="shared" si="52"/>
        <v>0</v>
      </c>
      <c r="M164" s="38">
        <f t="shared" si="53"/>
        <v>0</v>
      </c>
      <c r="N164" s="38">
        <f t="shared" si="54"/>
        <v>0</v>
      </c>
      <c r="O164" s="81" t="e">
        <f t="shared" si="55"/>
        <v>#DIV/0!</v>
      </c>
      <c r="P164" s="38">
        <f t="shared" si="56"/>
        <v>0</v>
      </c>
      <c r="Q164" s="38">
        <f t="shared" si="57"/>
        <v>0</v>
      </c>
      <c r="R164" s="1103" t="e">
        <f t="shared" si="49"/>
        <v>#DIV/0!</v>
      </c>
    </row>
    <row r="165" spans="1:18" s="89" customFormat="1" x14ac:dyDescent="0.2">
      <c r="A165" s="93">
        <v>16.5</v>
      </c>
      <c r="B165" s="93" t="s">
        <v>103</v>
      </c>
      <c r="C165" s="94"/>
      <c r="D165" s="95" t="s">
        <v>39</v>
      </c>
      <c r="E165" s="96">
        <f>SUM(E166:E168)</f>
        <v>0</v>
      </c>
      <c r="F165" s="96">
        <f t="shared" ref="F165:J165" si="60">SUM(F166:F168)</f>
        <v>0</v>
      </c>
      <c r="G165" s="96">
        <f t="shared" si="60"/>
        <v>0</v>
      </c>
      <c r="H165" s="81" t="e">
        <f t="shared" si="47"/>
        <v>#DIV/0!</v>
      </c>
      <c r="I165" s="96">
        <f t="shared" si="60"/>
        <v>0</v>
      </c>
      <c r="J165" s="96">
        <f t="shared" si="60"/>
        <v>0</v>
      </c>
      <c r="K165" s="81" t="e">
        <f t="shared" si="48"/>
        <v>#DIV/0!</v>
      </c>
      <c r="L165" s="96">
        <f t="shared" si="52"/>
        <v>0</v>
      </c>
      <c r="M165" s="96">
        <f t="shared" si="53"/>
        <v>0</v>
      </c>
      <c r="N165" s="96">
        <f t="shared" si="54"/>
        <v>0</v>
      </c>
      <c r="O165" s="81" t="e">
        <f t="shared" si="55"/>
        <v>#DIV/0!</v>
      </c>
      <c r="P165" s="96">
        <f t="shared" si="56"/>
        <v>0</v>
      </c>
      <c r="Q165" s="96">
        <f t="shared" si="57"/>
        <v>0</v>
      </c>
      <c r="R165" s="1103" t="e">
        <f t="shared" si="49"/>
        <v>#DIV/0!</v>
      </c>
    </row>
    <row r="166" spans="1:18" s="39" customFormat="1" x14ac:dyDescent="0.2">
      <c r="A166" s="67" t="s">
        <v>4053</v>
      </c>
      <c r="B166" s="67" t="s">
        <v>104</v>
      </c>
      <c r="C166" s="36" t="s">
        <v>4453</v>
      </c>
      <c r="D166" s="68" t="s">
        <v>2889</v>
      </c>
      <c r="E166" s="38"/>
      <c r="F166" s="38"/>
      <c r="G166" s="38"/>
      <c r="H166" s="81" t="e">
        <f t="shared" si="47"/>
        <v>#DIV/0!</v>
      </c>
      <c r="I166" s="38"/>
      <c r="J166" s="38"/>
      <c r="K166" s="81" t="e">
        <f t="shared" si="48"/>
        <v>#DIV/0!</v>
      </c>
      <c r="L166" s="38">
        <f t="shared" si="52"/>
        <v>0</v>
      </c>
      <c r="M166" s="38">
        <f t="shared" si="53"/>
        <v>0</v>
      </c>
      <c r="N166" s="38">
        <f t="shared" si="54"/>
        <v>0</v>
      </c>
      <c r="O166" s="81" t="e">
        <f t="shared" si="55"/>
        <v>#DIV/0!</v>
      </c>
      <c r="P166" s="38">
        <f t="shared" si="56"/>
        <v>0</v>
      </c>
      <c r="Q166" s="38">
        <f t="shared" si="57"/>
        <v>0</v>
      </c>
      <c r="R166" s="1103" t="e">
        <f t="shared" si="49"/>
        <v>#DIV/0!</v>
      </c>
    </row>
    <row r="167" spans="1:18" s="39" customFormat="1" ht="25.5" x14ac:dyDescent="0.2">
      <c r="A167" s="67" t="s">
        <v>4056</v>
      </c>
      <c r="B167" s="67" t="s">
        <v>105</v>
      </c>
      <c r="C167" s="36" t="s">
        <v>4453</v>
      </c>
      <c r="D167" s="68" t="s">
        <v>4055</v>
      </c>
      <c r="E167" s="38"/>
      <c r="F167" s="38"/>
      <c r="G167" s="38"/>
      <c r="H167" s="81" t="e">
        <f t="shared" si="47"/>
        <v>#DIV/0!</v>
      </c>
      <c r="I167" s="38"/>
      <c r="J167" s="38"/>
      <c r="K167" s="81" t="e">
        <f t="shared" si="48"/>
        <v>#DIV/0!</v>
      </c>
      <c r="L167" s="38">
        <f t="shared" si="52"/>
        <v>0</v>
      </c>
      <c r="M167" s="38">
        <f t="shared" si="53"/>
        <v>0</v>
      </c>
      <c r="N167" s="38">
        <f t="shared" si="54"/>
        <v>0</v>
      </c>
      <c r="O167" s="81" t="e">
        <f t="shared" si="55"/>
        <v>#DIV/0!</v>
      </c>
      <c r="P167" s="38">
        <f t="shared" si="56"/>
        <v>0</v>
      </c>
      <c r="Q167" s="38">
        <f t="shared" si="57"/>
        <v>0</v>
      </c>
      <c r="R167" s="1103" t="e">
        <f t="shared" si="49"/>
        <v>#DIV/0!</v>
      </c>
    </row>
    <row r="168" spans="1:18" s="39" customFormat="1" x14ac:dyDescent="0.2">
      <c r="A168" s="67" t="s">
        <v>4054</v>
      </c>
      <c r="B168" s="67" t="s">
        <v>388</v>
      </c>
      <c r="C168" s="36" t="s">
        <v>4453</v>
      </c>
      <c r="D168" s="68" t="s">
        <v>350</v>
      </c>
      <c r="E168" s="38"/>
      <c r="F168" s="38"/>
      <c r="G168" s="38"/>
      <c r="H168" s="81" t="e">
        <f t="shared" si="47"/>
        <v>#DIV/0!</v>
      </c>
      <c r="I168" s="38"/>
      <c r="J168" s="38"/>
      <c r="K168" s="81" t="e">
        <f t="shared" si="48"/>
        <v>#DIV/0!</v>
      </c>
      <c r="L168" s="38">
        <f t="shared" si="52"/>
        <v>0</v>
      </c>
      <c r="M168" s="38">
        <f t="shared" si="53"/>
        <v>0</v>
      </c>
      <c r="N168" s="38">
        <f t="shared" si="54"/>
        <v>0</v>
      </c>
      <c r="O168" s="81" t="e">
        <f t="shared" si="55"/>
        <v>#DIV/0!</v>
      </c>
      <c r="P168" s="38">
        <f t="shared" si="56"/>
        <v>0</v>
      </c>
      <c r="Q168" s="38">
        <f t="shared" si="57"/>
        <v>0</v>
      </c>
      <c r="R168" s="1103" t="e">
        <f t="shared" si="49"/>
        <v>#DIV/0!</v>
      </c>
    </row>
    <row r="169" spans="1:18" s="89" customFormat="1" x14ac:dyDescent="0.2">
      <c r="A169" s="84"/>
      <c r="B169" s="84" t="s">
        <v>106</v>
      </c>
      <c r="C169" s="85"/>
      <c r="D169" s="86" t="s">
        <v>107</v>
      </c>
      <c r="E169" s="87">
        <f>E170+E181+E183+E221+E228+E253+E286+E303+E316+E321+E324+E328</f>
        <v>0</v>
      </c>
      <c r="F169" s="87">
        <f t="shared" ref="F169:J169" si="61">F170+F181+F183+F221+F228+F253+F286+F303+F316+F321+F324+F328</f>
        <v>0</v>
      </c>
      <c r="G169" s="87">
        <f t="shared" si="61"/>
        <v>0</v>
      </c>
      <c r="H169" s="81" t="e">
        <f t="shared" si="47"/>
        <v>#DIV/0!</v>
      </c>
      <c r="I169" s="87">
        <f t="shared" si="61"/>
        <v>0</v>
      </c>
      <c r="J169" s="87">
        <f t="shared" si="61"/>
        <v>0</v>
      </c>
      <c r="K169" s="81" t="e">
        <f t="shared" si="48"/>
        <v>#DIV/0!</v>
      </c>
      <c r="L169" s="87">
        <f t="shared" si="52"/>
        <v>0</v>
      </c>
      <c r="M169" s="87">
        <f t="shared" si="53"/>
        <v>0</v>
      </c>
      <c r="N169" s="87">
        <f t="shared" si="54"/>
        <v>0</v>
      </c>
      <c r="O169" s="81" t="e">
        <f t="shared" si="55"/>
        <v>#DIV/0!</v>
      </c>
      <c r="P169" s="87">
        <f t="shared" si="56"/>
        <v>0</v>
      </c>
      <c r="Q169" s="87">
        <f t="shared" si="57"/>
        <v>0</v>
      </c>
      <c r="R169" s="1103" t="e">
        <f t="shared" si="49"/>
        <v>#DIV/0!</v>
      </c>
    </row>
    <row r="170" spans="1:18" s="39" customFormat="1" x14ac:dyDescent="0.2">
      <c r="A170" s="35"/>
      <c r="B170" s="35" t="s">
        <v>108</v>
      </c>
      <c r="C170" s="36"/>
      <c r="D170" s="37" t="s">
        <v>1552</v>
      </c>
      <c r="E170" s="38">
        <f>SUM(E171:E174)+SUM(E179:E180)</f>
        <v>0</v>
      </c>
      <c r="F170" s="38">
        <f t="shared" ref="F170:J170" si="62">SUM(F171:F174)+SUM(F179:F180)</f>
        <v>0</v>
      </c>
      <c r="G170" s="38">
        <f t="shared" si="62"/>
        <v>0</v>
      </c>
      <c r="H170" s="81" t="e">
        <f t="shared" si="47"/>
        <v>#DIV/0!</v>
      </c>
      <c r="I170" s="38">
        <f t="shared" si="62"/>
        <v>0</v>
      </c>
      <c r="J170" s="38">
        <f t="shared" si="62"/>
        <v>0</v>
      </c>
      <c r="K170" s="81" t="e">
        <f t="shared" si="48"/>
        <v>#DIV/0!</v>
      </c>
      <c r="L170" s="38">
        <f t="shared" si="52"/>
        <v>0</v>
      </c>
      <c r="M170" s="38">
        <f t="shared" si="53"/>
        <v>0</v>
      </c>
      <c r="N170" s="38">
        <f t="shared" si="54"/>
        <v>0</v>
      </c>
      <c r="O170" s="81" t="e">
        <f t="shared" si="55"/>
        <v>#DIV/0!</v>
      </c>
      <c r="P170" s="38">
        <f t="shared" si="56"/>
        <v>0</v>
      </c>
      <c r="Q170" s="38">
        <f t="shared" si="57"/>
        <v>0</v>
      </c>
      <c r="R170" s="1103" t="e">
        <f t="shared" si="49"/>
        <v>#DIV/0!</v>
      </c>
    </row>
    <row r="171" spans="1:18" s="47" customFormat="1" ht="25.5" x14ac:dyDescent="0.2">
      <c r="A171" s="43" t="s">
        <v>1776</v>
      </c>
      <c r="B171" s="43" t="s">
        <v>800</v>
      </c>
      <c r="C171" s="44">
        <v>9</v>
      </c>
      <c r="D171" s="45" t="s">
        <v>3597</v>
      </c>
      <c r="E171" s="46"/>
      <c r="F171" s="46"/>
      <c r="G171" s="46"/>
      <c r="H171" s="81" t="e">
        <f t="shared" si="47"/>
        <v>#DIV/0!</v>
      </c>
      <c r="I171" s="46"/>
      <c r="J171" s="46"/>
      <c r="K171" s="81" t="e">
        <f t="shared" si="48"/>
        <v>#DIV/0!</v>
      </c>
      <c r="L171" s="46">
        <f t="shared" si="52"/>
        <v>0</v>
      </c>
      <c r="M171" s="46">
        <f t="shared" si="53"/>
        <v>0</v>
      </c>
      <c r="N171" s="46">
        <f t="shared" si="54"/>
        <v>0</v>
      </c>
      <c r="O171" s="81" t="e">
        <f t="shared" si="55"/>
        <v>#DIV/0!</v>
      </c>
      <c r="P171" s="46">
        <f t="shared" si="56"/>
        <v>0</v>
      </c>
      <c r="Q171" s="46">
        <f t="shared" si="57"/>
        <v>0</v>
      </c>
      <c r="R171" s="1103" t="e">
        <f t="shared" si="49"/>
        <v>#DIV/0!</v>
      </c>
    </row>
    <row r="172" spans="1:18" s="47" customFormat="1" x14ac:dyDescent="0.2">
      <c r="A172" s="43" t="s">
        <v>3287</v>
      </c>
      <c r="B172" s="43" t="s">
        <v>5263</v>
      </c>
      <c r="C172" s="44">
        <v>9</v>
      </c>
      <c r="D172" s="45" t="s">
        <v>3896</v>
      </c>
      <c r="E172" s="46"/>
      <c r="F172" s="46"/>
      <c r="G172" s="46"/>
      <c r="H172" s="81" t="e">
        <f t="shared" si="47"/>
        <v>#DIV/0!</v>
      </c>
      <c r="I172" s="46"/>
      <c r="J172" s="46"/>
      <c r="K172" s="81" t="e">
        <f t="shared" si="48"/>
        <v>#DIV/0!</v>
      </c>
      <c r="L172" s="46">
        <f t="shared" si="52"/>
        <v>0</v>
      </c>
      <c r="M172" s="46">
        <f t="shared" si="53"/>
        <v>0</v>
      </c>
      <c r="N172" s="46">
        <f t="shared" si="54"/>
        <v>0</v>
      </c>
      <c r="O172" s="81" t="e">
        <f t="shared" si="55"/>
        <v>#DIV/0!</v>
      </c>
      <c r="P172" s="46">
        <f t="shared" si="56"/>
        <v>0</v>
      </c>
      <c r="Q172" s="46">
        <f t="shared" si="57"/>
        <v>0</v>
      </c>
      <c r="R172" s="1103" t="e">
        <f t="shared" si="49"/>
        <v>#DIV/0!</v>
      </c>
    </row>
    <row r="173" spans="1:18" s="47" customFormat="1" x14ac:dyDescent="0.2">
      <c r="A173" s="43" t="s">
        <v>3895</v>
      </c>
      <c r="B173" s="43" t="s">
        <v>5264</v>
      </c>
      <c r="C173" s="44">
        <v>9</v>
      </c>
      <c r="D173" s="45" t="s">
        <v>2330</v>
      </c>
      <c r="E173" s="46"/>
      <c r="F173" s="46"/>
      <c r="G173" s="46"/>
      <c r="H173" s="81" t="e">
        <f t="shared" si="47"/>
        <v>#DIV/0!</v>
      </c>
      <c r="I173" s="46"/>
      <c r="J173" s="46"/>
      <c r="K173" s="81" t="e">
        <f t="shared" si="48"/>
        <v>#DIV/0!</v>
      </c>
      <c r="L173" s="46">
        <f t="shared" si="52"/>
        <v>0</v>
      </c>
      <c r="M173" s="46">
        <f t="shared" si="53"/>
        <v>0</v>
      </c>
      <c r="N173" s="46">
        <f t="shared" si="54"/>
        <v>0</v>
      </c>
      <c r="O173" s="81" t="e">
        <f t="shared" si="55"/>
        <v>#DIV/0!</v>
      </c>
      <c r="P173" s="46">
        <f t="shared" si="56"/>
        <v>0</v>
      </c>
      <c r="Q173" s="46">
        <f t="shared" si="57"/>
        <v>0</v>
      </c>
      <c r="R173" s="1103" t="e">
        <f t="shared" si="49"/>
        <v>#DIV/0!</v>
      </c>
    </row>
    <row r="174" spans="1:18" s="47" customFormat="1" x14ac:dyDescent="0.2">
      <c r="A174" s="43"/>
      <c r="B174" s="43" t="s">
        <v>801</v>
      </c>
      <c r="C174" s="44"/>
      <c r="D174" s="45" t="s">
        <v>1553</v>
      </c>
      <c r="E174" s="46">
        <f>SUM(E175:E178)</f>
        <v>0</v>
      </c>
      <c r="F174" s="46">
        <f t="shared" ref="F174:J174" si="63">SUM(F175:F178)</f>
        <v>0</v>
      </c>
      <c r="G174" s="46">
        <f t="shared" si="63"/>
        <v>0</v>
      </c>
      <c r="H174" s="81" t="e">
        <f t="shared" si="47"/>
        <v>#DIV/0!</v>
      </c>
      <c r="I174" s="46">
        <f t="shared" si="63"/>
        <v>0</v>
      </c>
      <c r="J174" s="46">
        <f t="shared" si="63"/>
        <v>0</v>
      </c>
      <c r="K174" s="81" t="e">
        <f t="shared" si="48"/>
        <v>#DIV/0!</v>
      </c>
      <c r="L174" s="46">
        <f t="shared" si="52"/>
        <v>0</v>
      </c>
      <c r="M174" s="46">
        <f t="shared" si="53"/>
        <v>0</v>
      </c>
      <c r="N174" s="46">
        <f t="shared" si="54"/>
        <v>0</v>
      </c>
      <c r="O174" s="81" t="e">
        <f t="shared" si="55"/>
        <v>#DIV/0!</v>
      </c>
      <c r="P174" s="46">
        <f t="shared" si="56"/>
        <v>0</v>
      </c>
      <c r="Q174" s="46">
        <f t="shared" si="57"/>
        <v>0</v>
      </c>
      <c r="R174" s="1103" t="e">
        <f t="shared" si="49"/>
        <v>#DIV/0!</v>
      </c>
    </row>
    <row r="175" spans="1:18" s="28" customFormat="1" x14ac:dyDescent="0.2">
      <c r="A175" s="485" t="s">
        <v>2176</v>
      </c>
      <c r="B175" s="485" t="s">
        <v>2178</v>
      </c>
      <c r="C175" s="486">
        <v>9</v>
      </c>
      <c r="D175" s="487" t="s">
        <v>2179</v>
      </c>
      <c r="E175" s="461"/>
      <c r="F175" s="461"/>
      <c r="G175" s="461"/>
      <c r="H175" s="81" t="e">
        <f t="shared" si="47"/>
        <v>#DIV/0!</v>
      </c>
      <c r="I175" s="461"/>
      <c r="J175" s="461"/>
      <c r="K175" s="81" t="e">
        <f t="shared" si="48"/>
        <v>#DIV/0!</v>
      </c>
      <c r="L175" s="461">
        <f t="shared" si="52"/>
        <v>0</v>
      </c>
      <c r="M175" s="461">
        <f t="shared" si="53"/>
        <v>0</v>
      </c>
      <c r="N175" s="461">
        <f t="shared" si="54"/>
        <v>0</v>
      </c>
      <c r="O175" s="81" t="e">
        <f t="shared" si="55"/>
        <v>#DIV/0!</v>
      </c>
      <c r="P175" s="461">
        <f t="shared" si="56"/>
        <v>0</v>
      </c>
      <c r="Q175" s="461">
        <f t="shared" si="57"/>
        <v>0</v>
      </c>
      <c r="R175" s="1103" t="e">
        <f t="shared" si="49"/>
        <v>#DIV/0!</v>
      </c>
    </row>
    <row r="176" spans="1:18" s="28" customFormat="1" x14ac:dyDescent="0.2">
      <c r="A176" s="488" t="s">
        <v>4588</v>
      </c>
      <c r="B176" s="488" t="s">
        <v>2183</v>
      </c>
      <c r="C176" s="489">
        <v>6</v>
      </c>
      <c r="D176" s="490" t="s">
        <v>2182</v>
      </c>
      <c r="E176" s="491"/>
      <c r="F176" s="491"/>
      <c r="G176" s="491"/>
      <c r="H176" s="81" t="e">
        <f t="shared" si="47"/>
        <v>#DIV/0!</v>
      </c>
      <c r="I176" s="491"/>
      <c r="J176" s="491"/>
      <c r="K176" s="81" t="e">
        <f t="shared" si="48"/>
        <v>#DIV/0!</v>
      </c>
      <c r="L176" s="491">
        <f t="shared" si="52"/>
        <v>0</v>
      </c>
      <c r="M176" s="491">
        <f t="shared" si="53"/>
        <v>0</v>
      </c>
      <c r="N176" s="491">
        <f t="shared" si="54"/>
        <v>0</v>
      </c>
      <c r="O176" s="81" t="e">
        <f t="shared" si="55"/>
        <v>#DIV/0!</v>
      </c>
      <c r="P176" s="491">
        <f t="shared" si="56"/>
        <v>0</v>
      </c>
      <c r="Q176" s="491">
        <f t="shared" si="57"/>
        <v>0</v>
      </c>
      <c r="R176" s="1103" t="e">
        <f t="shared" si="49"/>
        <v>#DIV/0!</v>
      </c>
    </row>
    <row r="177" spans="1:18" s="28" customFormat="1" x14ac:dyDescent="0.2">
      <c r="A177" s="492" t="s">
        <v>3285</v>
      </c>
      <c r="B177" s="492" t="s">
        <v>5096</v>
      </c>
      <c r="C177" s="493">
        <v>9</v>
      </c>
      <c r="D177" s="494" t="s">
        <v>2184</v>
      </c>
      <c r="E177" s="491"/>
      <c r="F177" s="491"/>
      <c r="G177" s="491"/>
      <c r="H177" s="81" t="e">
        <f t="shared" si="47"/>
        <v>#DIV/0!</v>
      </c>
      <c r="I177" s="491"/>
      <c r="J177" s="491"/>
      <c r="K177" s="81" t="e">
        <f t="shared" si="48"/>
        <v>#DIV/0!</v>
      </c>
      <c r="L177" s="491">
        <f t="shared" si="52"/>
        <v>0</v>
      </c>
      <c r="M177" s="491">
        <f t="shared" si="53"/>
        <v>0</v>
      </c>
      <c r="N177" s="491">
        <f t="shared" si="54"/>
        <v>0</v>
      </c>
      <c r="O177" s="81" t="e">
        <f t="shared" si="55"/>
        <v>#DIV/0!</v>
      </c>
      <c r="P177" s="491">
        <f t="shared" si="56"/>
        <v>0</v>
      </c>
      <c r="Q177" s="491">
        <f t="shared" si="57"/>
        <v>0</v>
      </c>
      <c r="R177" s="1103" t="e">
        <f t="shared" si="49"/>
        <v>#DIV/0!</v>
      </c>
    </row>
    <row r="178" spans="1:18" s="28" customFormat="1" ht="25.5" x14ac:dyDescent="0.2">
      <c r="A178" s="485" t="s">
        <v>2177</v>
      </c>
      <c r="B178" s="485" t="s">
        <v>2180</v>
      </c>
      <c r="C178" s="486">
        <v>9</v>
      </c>
      <c r="D178" s="487" t="s">
        <v>2181</v>
      </c>
      <c r="E178" s="461"/>
      <c r="F178" s="461"/>
      <c r="G178" s="461"/>
      <c r="H178" s="81" t="e">
        <f t="shared" si="47"/>
        <v>#DIV/0!</v>
      </c>
      <c r="I178" s="461"/>
      <c r="J178" s="461"/>
      <c r="K178" s="81" t="e">
        <f t="shared" si="48"/>
        <v>#DIV/0!</v>
      </c>
      <c r="L178" s="461">
        <f t="shared" si="52"/>
        <v>0</v>
      </c>
      <c r="M178" s="461">
        <f t="shared" si="53"/>
        <v>0</v>
      </c>
      <c r="N178" s="461">
        <f t="shared" si="54"/>
        <v>0</v>
      </c>
      <c r="O178" s="81" t="e">
        <f t="shared" si="55"/>
        <v>#DIV/0!</v>
      </c>
      <c r="P178" s="461">
        <f t="shared" si="56"/>
        <v>0</v>
      </c>
      <c r="Q178" s="461">
        <f t="shared" si="57"/>
        <v>0</v>
      </c>
      <c r="R178" s="1103" t="e">
        <f t="shared" si="49"/>
        <v>#DIV/0!</v>
      </c>
    </row>
    <row r="179" spans="1:18" s="47" customFormat="1" x14ac:dyDescent="0.2">
      <c r="A179" s="482" t="s">
        <v>2559</v>
      </c>
      <c r="B179" s="482" t="s">
        <v>5265</v>
      </c>
      <c r="C179" s="483">
        <v>9</v>
      </c>
      <c r="D179" s="484" t="s">
        <v>2560</v>
      </c>
      <c r="E179" s="436"/>
      <c r="F179" s="436"/>
      <c r="G179" s="436"/>
      <c r="H179" s="81" t="e">
        <f t="shared" si="47"/>
        <v>#DIV/0!</v>
      </c>
      <c r="I179" s="436"/>
      <c r="J179" s="436"/>
      <c r="K179" s="81" t="e">
        <f t="shared" si="48"/>
        <v>#DIV/0!</v>
      </c>
      <c r="L179" s="436">
        <f t="shared" si="52"/>
        <v>0</v>
      </c>
      <c r="M179" s="436">
        <f t="shared" si="53"/>
        <v>0</v>
      </c>
      <c r="N179" s="436">
        <f t="shared" si="54"/>
        <v>0</v>
      </c>
      <c r="O179" s="81" t="e">
        <f t="shared" si="55"/>
        <v>#DIV/0!</v>
      </c>
      <c r="P179" s="436">
        <f t="shared" si="56"/>
        <v>0</v>
      </c>
      <c r="Q179" s="436">
        <f t="shared" si="57"/>
        <v>0</v>
      </c>
      <c r="R179" s="1103" t="e">
        <f t="shared" si="49"/>
        <v>#DIV/0!</v>
      </c>
    </row>
    <row r="180" spans="1:18" s="47" customFormat="1" x14ac:dyDescent="0.2">
      <c r="A180" s="482" t="s">
        <v>2561</v>
      </c>
      <c r="B180" s="482" t="s">
        <v>5266</v>
      </c>
      <c r="C180" s="483">
        <v>9</v>
      </c>
      <c r="D180" s="484" t="s">
        <v>2562</v>
      </c>
      <c r="E180" s="436"/>
      <c r="F180" s="436"/>
      <c r="G180" s="436"/>
      <c r="H180" s="81" t="e">
        <f t="shared" si="47"/>
        <v>#DIV/0!</v>
      </c>
      <c r="I180" s="436"/>
      <c r="J180" s="436"/>
      <c r="K180" s="81" t="e">
        <f t="shared" si="48"/>
        <v>#DIV/0!</v>
      </c>
      <c r="L180" s="436">
        <f t="shared" si="52"/>
        <v>0</v>
      </c>
      <c r="M180" s="436">
        <f t="shared" si="53"/>
        <v>0</v>
      </c>
      <c r="N180" s="436">
        <f t="shared" si="54"/>
        <v>0</v>
      </c>
      <c r="O180" s="81" t="e">
        <f t="shared" si="55"/>
        <v>#DIV/0!</v>
      </c>
      <c r="P180" s="436">
        <f t="shared" si="56"/>
        <v>0</v>
      </c>
      <c r="Q180" s="436">
        <f t="shared" si="57"/>
        <v>0</v>
      </c>
      <c r="R180" s="1103" t="e">
        <f t="shared" si="49"/>
        <v>#DIV/0!</v>
      </c>
    </row>
    <row r="181" spans="1:18" s="39" customFormat="1" x14ac:dyDescent="0.2">
      <c r="A181" s="73"/>
      <c r="B181" s="73" t="s">
        <v>109</v>
      </c>
      <c r="C181" s="36"/>
      <c r="D181" s="74" t="s">
        <v>17</v>
      </c>
      <c r="E181" s="38">
        <f>E182</f>
        <v>0</v>
      </c>
      <c r="F181" s="38">
        <f t="shared" ref="F181:J181" si="64">F182</f>
        <v>0</v>
      </c>
      <c r="G181" s="38">
        <f t="shared" si="64"/>
        <v>0</v>
      </c>
      <c r="H181" s="81" t="e">
        <f t="shared" si="47"/>
        <v>#DIV/0!</v>
      </c>
      <c r="I181" s="38">
        <f t="shared" si="64"/>
        <v>0</v>
      </c>
      <c r="J181" s="38">
        <f t="shared" si="64"/>
        <v>0</v>
      </c>
      <c r="K181" s="81" t="e">
        <f t="shared" si="48"/>
        <v>#DIV/0!</v>
      </c>
      <c r="L181" s="38">
        <f t="shared" si="52"/>
        <v>0</v>
      </c>
      <c r="M181" s="38">
        <f t="shared" si="53"/>
        <v>0</v>
      </c>
      <c r="N181" s="38">
        <f t="shared" si="54"/>
        <v>0</v>
      </c>
      <c r="O181" s="81" t="e">
        <f t="shared" si="55"/>
        <v>#DIV/0!</v>
      </c>
      <c r="P181" s="38">
        <f t="shared" si="56"/>
        <v>0</v>
      </c>
      <c r="Q181" s="38">
        <f t="shared" si="57"/>
        <v>0</v>
      </c>
      <c r="R181" s="1103" t="e">
        <f t="shared" si="49"/>
        <v>#DIV/0!</v>
      </c>
    </row>
    <row r="182" spans="1:18" s="47" customFormat="1" ht="25.5" x14ac:dyDescent="0.2">
      <c r="A182" s="434" t="s">
        <v>2563</v>
      </c>
      <c r="B182" s="434" t="s">
        <v>2564</v>
      </c>
      <c r="C182" s="435">
        <v>9</v>
      </c>
      <c r="D182" s="45" t="s">
        <v>4419</v>
      </c>
      <c r="E182" s="436"/>
      <c r="F182" s="436"/>
      <c r="G182" s="436"/>
      <c r="H182" s="81" t="e">
        <f t="shared" si="47"/>
        <v>#DIV/0!</v>
      </c>
      <c r="I182" s="436"/>
      <c r="J182" s="436"/>
      <c r="K182" s="81" t="e">
        <f t="shared" si="48"/>
        <v>#DIV/0!</v>
      </c>
      <c r="L182" s="436">
        <f t="shared" si="52"/>
        <v>0</v>
      </c>
      <c r="M182" s="436">
        <f t="shared" si="53"/>
        <v>0</v>
      </c>
      <c r="N182" s="436">
        <f t="shared" si="54"/>
        <v>0</v>
      </c>
      <c r="O182" s="81" t="e">
        <f t="shared" si="55"/>
        <v>#DIV/0!</v>
      </c>
      <c r="P182" s="436">
        <f t="shared" si="56"/>
        <v>0</v>
      </c>
      <c r="Q182" s="436">
        <f t="shared" si="57"/>
        <v>0</v>
      </c>
      <c r="R182" s="1103" t="e">
        <f t="shared" si="49"/>
        <v>#DIV/0!</v>
      </c>
    </row>
    <row r="183" spans="1:18" s="39" customFormat="1" x14ac:dyDescent="0.2">
      <c r="A183" s="35"/>
      <c r="B183" s="35" t="s">
        <v>110</v>
      </c>
      <c r="C183" s="36"/>
      <c r="D183" s="37" t="s">
        <v>18</v>
      </c>
      <c r="E183" s="38">
        <f>E184+E189+E193+E197+E200+E205+E217</f>
        <v>0</v>
      </c>
      <c r="F183" s="38">
        <f t="shared" ref="F183:J183" si="65">F184+F189+F193+F197+F200+F205+F217</f>
        <v>0</v>
      </c>
      <c r="G183" s="38">
        <f t="shared" si="65"/>
        <v>0</v>
      </c>
      <c r="H183" s="81" t="e">
        <f t="shared" si="47"/>
        <v>#DIV/0!</v>
      </c>
      <c r="I183" s="38">
        <f t="shared" si="65"/>
        <v>0</v>
      </c>
      <c r="J183" s="38">
        <f t="shared" si="65"/>
        <v>0</v>
      </c>
      <c r="K183" s="81" t="e">
        <f t="shared" si="48"/>
        <v>#DIV/0!</v>
      </c>
      <c r="L183" s="38">
        <f t="shared" si="52"/>
        <v>0</v>
      </c>
      <c r="M183" s="38">
        <f t="shared" si="53"/>
        <v>0</v>
      </c>
      <c r="N183" s="38">
        <f t="shared" si="54"/>
        <v>0</v>
      </c>
      <c r="O183" s="81" t="e">
        <f t="shared" si="55"/>
        <v>#DIV/0!</v>
      </c>
      <c r="P183" s="38">
        <f t="shared" si="56"/>
        <v>0</v>
      </c>
      <c r="Q183" s="38">
        <f t="shared" si="57"/>
        <v>0</v>
      </c>
      <c r="R183" s="1103" t="e">
        <f t="shared" si="49"/>
        <v>#DIV/0!</v>
      </c>
    </row>
    <row r="184" spans="1:18" s="47" customFormat="1" x14ac:dyDescent="0.2">
      <c r="A184" s="43"/>
      <c r="B184" s="43" t="s">
        <v>111</v>
      </c>
      <c r="C184" s="44"/>
      <c r="D184" s="45" t="s">
        <v>19</v>
      </c>
      <c r="E184" s="46">
        <f>SUM(E185:E188)</f>
        <v>0</v>
      </c>
      <c r="F184" s="46">
        <f t="shared" ref="F184:J184" si="66">SUM(F185:F188)</f>
        <v>0</v>
      </c>
      <c r="G184" s="46">
        <f t="shared" si="66"/>
        <v>0</v>
      </c>
      <c r="H184" s="81" t="e">
        <f t="shared" si="47"/>
        <v>#DIV/0!</v>
      </c>
      <c r="I184" s="46">
        <f t="shared" si="66"/>
        <v>0</v>
      </c>
      <c r="J184" s="46">
        <f t="shared" si="66"/>
        <v>0</v>
      </c>
      <c r="K184" s="81" t="e">
        <f t="shared" si="48"/>
        <v>#DIV/0!</v>
      </c>
      <c r="L184" s="46">
        <f t="shared" si="52"/>
        <v>0</v>
      </c>
      <c r="M184" s="46">
        <f t="shared" si="53"/>
        <v>0</v>
      </c>
      <c r="N184" s="46">
        <f t="shared" si="54"/>
        <v>0</v>
      </c>
      <c r="O184" s="81" t="e">
        <f t="shared" si="55"/>
        <v>#DIV/0!</v>
      </c>
      <c r="P184" s="46">
        <f t="shared" si="56"/>
        <v>0</v>
      </c>
      <c r="Q184" s="46">
        <f t="shared" si="57"/>
        <v>0</v>
      </c>
      <c r="R184" s="1103" t="e">
        <f t="shared" si="49"/>
        <v>#DIV/0!</v>
      </c>
    </row>
    <row r="185" spans="1:18" s="28" customFormat="1" x14ac:dyDescent="0.2">
      <c r="A185" s="485" t="s">
        <v>2185</v>
      </c>
      <c r="B185" s="485" t="s">
        <v>2188</v>
      </c>
      <c r="C185" s="486">
        <v>9</v>
      </c>
      <c r="D185" s="487" t="s">
        <v>2189</v>
      </c>
      <c r="E185" s="461"/>
      <c r="F185" s="461"/>
      <c r="G185" s="461"/>
      <c r="H185" s="81" t="e">
        <f t="shared" si="47"/>
        <v>#DIV/0!</v>
      </c>
      <c r="I185" s="461"/>
      <c r="J185" s="461"/>
      <c r="K185" s="81" t="e">
        <f t="shared" si="48"/>
        <v>#DIV/0!</v>
      </c>
      <c r="L185" s="461">
        <f t="shared" si="52"/>
        <v>0</v>
      </c>
      <c r="M185" s="461">
        <f t="shared" si="53"/>
        <v>0</v>
      </c>
      <c r="N185" s="461">
        <f t="shared" si="54"/>
        <v>0</v>
      </c>
      <c r="O185" s="81" t="e">
        <f t="shared" si="55"/>
        <v>#DIV/0!</v>
      </c>
      <c r="P185" s="461">
        <f t="shared" si="56"/>
        <v>0</v>
      </c>
      <c r="Q185" s="461">
        <f t="shared" si="57"/>
        <v>0</v>
      </c>
      <c r="R185" s="1103" t="e">
        <f t="shared" si="49"/>
        <v>#DIV/0!</v>
      </c>
    </row>
    <row r="186" spans="1:18" s="28" customFormat="1" x14ac:dyDescent="0.2">
      <c r="A186" s="485" t="s">
        <v>2186</v>
      </c>
      <c r="B186" s="485" t="s">
        <v>2190</v>
      </c>
      <c r="C186" s="486">
        <v>9</v>
      </c>
      <c r="D186" s="487" t="s">
        <v>2191</v>
      </c>
      <c r="E186" s="461"/>
      <c r="F186" s="461"/>
      <c r="G186" s="461"/>
      <c r="H186" s="81" t="e">
        <f t="shared" si="47"/>
        <v>#DIV/0!</v>
      </c>
      <c r="I186" s="461"/>
      <c r="J186" s="461"/>
      <c r="K186" s="81" t="e">
        <f t="shared" si="48"/>
        <v>#DIV/0!</v>
      </c>
      <c r="L186" s="461">
        <f t="shared" si="52"/>
        <v>0</v>
      </c>
      <c r="M186" s="461">
        <f t="shared" si="53"/>
        <v>0</v>
      </c>
      <c r="N186" s="461">
        <f t="shared" si="54"/>
        <v>0</v>
      </c>
      <c r="O186" s="81" t="e">
        <f t="shared" si="55"/>
        <v>#DIV/0!</v>
      </c>
      <c r="P186" s="461">
        <f t="shared" si="56"/>
        <v>0</v>
      </c>
      <c r="Q186" s="461">
        <f t="shared" si="57"/>
        <v>0</v>
      </c>
      <c r="R186" s="1103" t="e">
        <f t="shared" si="49"/>
        <v>#DIV/0!</v>
      </c>
    </row>
    <row r="187" spans="1:18" s="28" customFormat="1" x14ac:dyDescent="0.2">
      <c r="A187" s="485" t="s">
        <v>2187</v>
      </c>
      <c r="B187" s="485" t="s">
        <v>2192</v>
      </c>
      <c r="C187" s="486">
        <v>9</v>
      </c>
      <c r="D187" s="487" t="s">
        <v>2193</v>
      </c>
      <c r="E187" s="461"/>
      <c r="F187" s="461"/>
      <c r="G187" s="461"/>
      <c r="H187" s="81" t="e">
        <f t="shared" si="47"/>
        <v>#DIV/0!</v>
      </c>
      <c r="I187" s="461"/>
      <c r="J187" s="461"/>
      <c r="K187" s="81" t="e">
        <f t="shared" si="48"/>
        <v>#DIV/0!</v>
      </c>
      <c r="L187" s="461">
        <f t="shared" si="52"/>
        <v>0</v>
      </c>
      <c r="M187" s="461">
        <f t="shared" si="53"/>
        <v>0</v>
      </c>
      <c r="N187" s="461">
        <f t="shared" si="54"/>
        <v>0</v>
      </c>
      <c r="O187" s="81" t="e">
        <f t="shared" si="55"/>
        <v>#DIV/0!</v>
      </c>
      <c r="P187" s="461">
        <f t="shared" si="56"/>
        <v>0</v>
      </c>
      <c r="Q187" s="461">
        <f t="shared" si="57"/>
        <v>0</v>
      </c>
      <c r="R187" s="1103" t="e">
        <f t="shared" si="49"/>
        <v>#DIV/0!</v>
      </c>
    </row>
    <row r="188" spans="1:18" s="28" customFormat="1" x14ac:dyDescent="0.2">
      <c r="A188" s="495" t="s">
        <v>2128</v>
      </c>
      <c r="B188" s="485" t="s">
        <v>5267</v>
      </c>
      <c r="C188" s="496" t="s">
        <v>4442</v>
      </c>
      <c r="D188" s="497" t="s">
        <v>2558</v>
      </c>
      <c r="E188" s="491"/>
      <c r="F188" s="491"/>
      <c r="G188" s="491"/>
      <c r="H188" s="81" t="e">
        <f t="shared" si="47"/>
        <v>#DIV/0!</v>
      </c>
      <c r="I188" s="491"/>
      <c r="J188" s="491"/>
      <c r="K188" s="81" t="e">
        <f t="shared" si="48"/>
        <v>#DIV/0!</v>
      </c>
      <c r="L188" s="491">
        <f t="shared" si="52"/>
        <v>0</v>
      </c>
      <c r="M188" s="491">
        <f t="shared" si="53"/>
        <v>0</v>
      </c>
      <c r="N188" s="491">
        <f t="shared" si="54"/>
        <v>0</v>
      </c>
      <c r="O188" s="81" t="e">
        <f t="shared" si="55"/>
        <v>#DIV/0!</v>
      </c>
      <c r="P188" s="491">
        <f t="shared" si="56"/>
        <v>0</v>
      </c>
      <c r="Q188" s="491">
        <f t="shared" si="57"/>
        <v>0</v>
      </c>
      <c r="R188" s="1103" t="e">
        <f t="shared" si="49"/>
        <v>#DIV/0!</v>
      </c>
    </row>
    <row r="189" spans="1:18" s="47" customFormat="1" x14ac:dyDescent="0.2">
      <c r="A189" s="43"/>
      <c r="B189" s="43" t="s">
        <v>112</v>
      </c>
      <c r="C189" s="44"/>
      <c r="D189" s="45" t="s">
        <v>20</v>
      </c>
      <c r="E189" s="46">
        <f>SUM(E190:E192)</f>
        <v>0</v>
      </c>
      <c r="F189" s="46">
        <f t="shared" ref="F189:J189" si="67">SUM(F190:F192)</f>
        <v>0</v>
      </c>
      <c r="G189" s="46">
        <f t="shared" si="67"/>
        <v>0</v>
      </c>
      <c r="H189" s="81" t="e">
        <f t="shared" si="47"/>
        <v>#DIV/0!</v>
      </c>
      <c r="I189" s="46">
        <f t="shared" si="67"/>
        <v>0</v>
      </c>
      <c r="J189" s="46">
        <f t="shared" si="67"/>
        <v>0</v>
      </c>
      <c r="K189" s="81" t="e">
        <f t="shared" si="48"/>
        <v>#DIV/0!</v>
      </c>
      <c r="L189" s="46">
        <f t="shared" si="52"/>
        <v>0</v>
      </c>
      <c r="M189" s="46">
        <f t="shared" si="53"/>
        <v>0</v>
      </c>
      <c r="N189" s="46">
        <f t="shared" si="54"/>
        <v>0</v>
      </c>
      <c r="O189" s="81" t="e">
        <f t="shared" si="55"/>
        <v>#DIV/0!</v>
      </c>
      <c r="P189" s="46">
        <f t="shared" si="56"/>
        <v>0</v>
      </c>
      <c r="Q189" s="46">
        <f t="shared" si="57"/>
        <v>0</v>
      </c>
      <c r="R189" s="1103" t="e">
        <f t="shared" si="49"/>
        <v>#DIV/0!</v>
      </c>
    </row>
    <row r="190" spans="1:18" s="28" customFormat="1" x14ac:dyDescent="0.2">
      <c r="A190" s="485" t="s">
        <v>2194</v>
      </c>
      <c r="B190" s="485" t="s">
        <v>2197</v>
      </c>
      <c r="C190" s="486">
        <v>9</v>
      </c>
      <c r="D190" s="487" t="s">
        <v>2198</v>
      </c>
      <c r="E190" s="461"/>
      <c r="F190" s="461"/>
      <c r="G190" s="461"/>
      <c r="H190" s="81" t="e">
        <f t="shared" si="47"/>
        <v>#DIV/0!</v>
      </c>
      <c r="I190" s="461"/>
      <c r="J190" s="461"/>
      <c r="K190" s="81" t="e">
        <f t="shared" si="48"/>
        <v>#DIV/0!</v>
      </c>
      <c r="L190" s="461">
        <f t="shared" si="52"/>
        <v>0</v>
      </c>
      <c r="M190" s="461">
        <f t="shared" si="53"/>
        <v>0</v>
      </c>
      <c r="N190" s="461">
        <f t="shared" si="54"/>
        <v>0</v>
      </c>
      <c r="O190" s="81" t="e">
        <f t="shared" si="55"/>
        <v>#DIV/0!</v>
      </c>
      <c r="P190" s="461">
        <f t="shared" si="56"/>
        <v>0</v>
      </c>
      <c r="Q190" s="461">
        <f t="shared" si="57"/>
        <v>0</v>
      </c>
      <c r="R190" s="1103" t="e">
        <f t="shared" si="49"/>
        <v>#DIV/0!</v>
      </c>
    </row>
    <row r="191" spans="1:18" s="28" customFormat="1" x14ac:dyDescent="0.2">
      <c r="A191" s="485" t="s">
        <v>2195</v>
      </c>
      <c r="B191" s="485" t="s">
        <v>2199</v>
      </c>
      <c r="C191" s="486">
        <v>9</v>
      </c>
      <c r="D191" s="487" t="s">
        <v>2200</v>
      </c>
      <c r="E191" s="461"/>
      <c r="F191" s="461"/>
      <c r="G191" s="461"/>
      <c r="H191" s="81" t="e">
        <f t="shared" si="47"/>
        <v>#DIV/0!</v>
      </c>
      <c r="I191" s="461"/>
      <c r="J191" s="461"/>
      <c r="K191" s="81" t="e">
        <f t="shared" si="48"/>
        <v>#DIV/0!</v>
      </c>
      <c r="L191" s="461">
        <f t="shared" si="52"/>
        <v>0</v>
      </c>
      <c r="M191" s="461">
        <f t="shared" si="53"/>
        <v>0</v>
      </c>
      <c r="N191" s="461">
        <f t="shared" si="54"/>
        <v>0</v>
      </c>
      <c r="O191" s="81" t="e">
        <f t="shared" si="55"/>
        <v>#DIV/0!</v>
      </c>
      <c r="P191" s="461">
        <f t="shared" si="56"/>
        <v>0</v>
      </c>
      <c r="Q191" s="461">
        <f t="shared" si="57"/>
        <v>0</v>
      </c>
      <c r="R191" s="1103" t="e">
        <f t="shared" si="49"/>
        <v>#DIV/0!</v>
      </c>
    </row>
    <row r="192" spans="1:18" s="28" customFormat="1" x14ac:dyDescent="0.2">
      <c r="A192" s="485" t="s">
        <v>2196</v>
      </c>
      <c r="B192" s="485" t="s">
        <v>2201</v>
      </c>
      <c r="C192" s="486">
        <v>9</v>
      </c>
      <c r="D192" s="487" t="s">
        <v>2202</v>
      </c>
      <c r="E192" s="461"/>
      <c r="F192" s="461"/>
      <c r="G192" s="461"/>
      <c r="H192" s="81" t="e">
        <f t="shared" si="47"/>
        <v>#DIV/0!</v>
      </c>
      <c r="I192" s="461"/>
      <c r="J192" s="461"/>
      <c r="K192" s="81" t="e">
        <f t="shared" si="48"/>
        <v>#DIV/0!</v>
      </c>
      <c r="L192" s="461">
        <f t="shared" si="52"/>
        <v>0</v>
      </c>
      <c r="M192" s="461">
        <f t="shared" si="53"/>
        <v>0</v>
      </c>
      <c r="N192" s="461">
        <f t="shared" si="54"/>
        <v>0</v>
      </c>
      <c r="O192" s="81" t="e">
        <f t="shared" si="55"/>
        <v>#DIV/0!</v>
      </c>
      <c r="P192" s="461">
        <f t="shared" si="56"/>
        <v>0</v>
      </c>
      <c r="Q192" s="461">
        <f t="shared" si="57"/>
        <v>0</v>
      </c>
      <c r="R192" s="1103" t="e">
        <f t="shared" si="49"/>
        <v>#DIV/0!</v>
      </c>
    </row>
    <row r="193" spans="1:18" s="47" customFormat="1" x14ac:dyDescent="0.2">
      <c r="A193" s="55"/>
      <c r="B193" s="55" t="s">
        <v>113</v>
      </c>
      <c r="C193" s="53"/>
      <c r="D193" s="56" t="s">
        <v>363</v>
      </c>
      <c r="E193" s="51">
        <f>SUM(E194:E196)</f>
        <v>0</v>
      </c>
      <c r="F193" s="51">
        <f t="shared" ref="F193:J193" si="68">SUM(F194:F196)</f>
        <v>0</v>
      </c>
      <c r="G193" s="51">
        <f t="shared" si="68"/>
        <v>0</v>
      </c>
      <c r="H193" s="81" t="e">
        <f t="shared" si="47"/>
        <v>#DIV/0!</v>
      </c>
      <c r="I193" s="51">
        <f t="shared" si="68"/>
        <v>0</v>
      </c>
      <c r="J193" s="51">
        <f t="shared" si="68"/>
        <v>0</v>
      </c>
      <c r="K193" s="81" t="e">
        <f t="shared" si="48"/>
        <v>#DIV/0!</v>
      </c>
      <c r="L193" s="51">
        <f t="shared" si="52"/>
        <v>0</v>
      </c>
      <c r="M193" s="51">
        <f t="shared" si="53"/>
        <v>0</v>
      </c>
      <c r="N193" s="51">
        <f t="shared" si="54"/>
        <v>0</v>
      </c>
      <c r="O193" s="81" t="e">
        <f t="shared" si="55"/>
        <v>#DIV/0!</v>
      </c>
      <c r="P193" s="51">
        <f t="shared" si="56"/>
        <v>0</v>
      </c>
      <c r="Q193" s="51">
        <f t="shared" si="57"/>
        <v>0</v>
      </c>
      <c r="R193" s="1103" t="e">
        <f t="shared" si="49"/>
        <v>#DIV/0!</v>
      </c>
    </row>
    <row r="194" spans="1:18" s="28" customFormat="1" ht="25.5" x14ac:dyDescent="0.2">
      <c r="A194" s="498" t="s">
        <v>2203</v>
      </c>
      <c r="B194" s="498" t="s">
        <v>2206</v>
      </c>
      <c r="C194" s="499">
        <v>9</v>
      </c>
      <c r="D194" s="500" t="s">
        <v>2207</v>
      </c>
      <c r="E194" s="27"/>
      <c r="F194" s="27"/>
      <c r="G194" s="27"/>
      <c r="H194" s="81" t="e">
        <f t="shared" si="47"/>
        <v>#DIV/0!</v>
      </c>
      <c r="I194" s="27"/>
      <c r="J194" s="27"/>
      <c r="K194" s="81" t="e">
        <f t="shared" si="48"/>
        <v>#DIV/0!</v>
      </c>
      <c r="L194" s="27">
        <f t="shared" si="52"/>
        <v>0</v>
      </c>
      <c r="M194" s="27">
        <f t="shared" si="53"/>
        <v>0</v>
      </c>
      <c r="N194" s="27">
        <f t="shared" si="54"/>
        <v>0</v>
      </c>
      <c r="O194" s="81" t="e">
        <f t="shared" si="55"/>
        <v>#DIV/0!</v>
      </c>
      <c r="P194" s="27">
        <f t="shared" si="56"/>
        <v>0</v>
      </c>
      <c r="Q194" s="27">
        <f t="shared" si="57"/>
        <v>0</v>
      </c>
      <c r="R194" s="1103" t="e">
        <f t="shared" si="49"/>
        <v>#DIV/0!</v>
      </c>
    </row>
    <row r="195" spans="1:18" s="28" customFormat="1" x14ac:dyDescent="0.2">
      <c r="A195" s="498" t="s">
        <v>2204</v>
      </c>
      <c r="B195" s="498" t="s">
        <v>2208</v>
      </c>
      <c r="C195" s="499">
        <v>9</v>
      </c>
      <c r="D195" s="500" t="s">
        <v>2209</v>
      </c>
      <c r="E195" s="27"/>
      <c r="F195" s="27"/>
      <c r="G195" s="27"/>
      <c r="H195" s="81" t="e">
        <f t="shared" si="47"/>
        <v>#DIV/0!</v>
      </c>
      <c r="I195" s="27"/>
      <c r="J195" s="27"/>
      <c r="K195" s="81" t="e">
        <f t="shared" si="48"/>
        <v>#DIV/0!</v>
      </c>
      <c r="L195" s="27">
        <f t="shared" si="52"/>
        <v>0</v>
      </c>
      <c r="M195" s="27">
        <f t="shared" si="53"/>
        <v>0</v>
      </c>
      <c r="N195" s="27">
        <f t="shared" si="54"/>
        <v>0</v>
      </c>
      <c r="O195" s="81" t="e">
        <f t="shared" si="55"/>
        <v>#DIV/0!</v>
      </c>
      <c r="P195" s="27">
        <f t="shared" si="56"/>
        <v>0</v>
      </c>
      <c r="Q195" s="27">
        <f t="shared" si="57"/>
        <v>0</v>
      </c>
      <c r="R195" s="1103" t="e">
        <f t="shared" si="49"/>
        <v>#DIV/0!</v>
      </c>
    </row>
    <row r="196" spans="1:18" s="28" customFormat="1" ht="25.5" x14ac:dyDescent="0.2">
      <c r="A196" s="498" t="s">
        <v>2205</v>
      </c>
      <c r="B196" s="498" t="s">
        <v>2210</v>
      </c>
      <c r="C196" s="499">
        <v>9</v>
      </c>
      <c r="D196" s="500" t="s">
        <v>2211</v>
      </c>
      <c r="E196" s="27"/>
      <c r="F196" s="27"/>
      <c r="G196" s="27"/>
      <c r="H196" s="81" t="e">
        <f t="shared" si="47"/>
        <v>#DIV/0!</v>
      </c>
      <c r="I196" s="27"/>
      <c r="J196" s="27"/>
      <c r="K196" s="81" t="e">
        <f t="shared" si="48"/>
        <v>#DIV/0!</v>
      </c>
      <c r="L196" s="27">
        <f t="shared" si="52"/>
        <v>0</v>
      </c>
      <c r="M196" s="27">
        <f t="shared" si="53"/>
        <v>0</v>
      </c>
      <c r="N196" s="27">
        <f t="shared" si="54"/>
        <v>0</v>
      </c>
      <c r="O196" s="81" t="e">
        <f t="shared" si="55"/>
        <v>#DIV/0!</v>
      </c>
      <c r="P196" s="27">
        <f t="shared" si="56"/>
        <v>0</v>
      </c>
      <c r="Q196" s="27">
        <f t="shared" si="57"/>
        <v>0</v>
      </c>
      <c r="R196" s="1103" t="e">
        <f t="shared" si="49"/>
        <v>#DIV/0!</v>
      </c>
    </row>
    <row r="197" spans="1:18" s="47" customFormat="1" ht="25.5" x14ac:dyDescent="0.2">
      <c r="A197" s="43"/>
      <c r="B197" s="43" t="s">
        <v>114</v>
      </c>
      <c r="C197" s="44"/>
      <c r="D197" s="45" t="s">
        <v>21</v>
      </c>
      <c r="E197" s="46">
        <f>SUM(E198:E199)</f>
        <v>0</v>
      </c>
      <c r="F197" s="46">
        <f t="shared" ref="F197:J197" si="69">SUM(F198:F199)</f>
        <v>0</v>
      </c>
      <c r="G197" s="46">
        <f t="shared" si="69"/>
        <v>0</v>
      </c>
      <c r="H197" s="81" t="e">
        <f t="shared" si="47"/>
        <v>#DIV/0!</v>
      </c>
      <c r="I197" s="46">
        <f t="shared" si="69"/>
        <v>0</v>
      </c>
      <c r="J197" s="46">
        <f t="shared" si="69"/>
        <v>0</v>
      </c>
      <c r="K197" s="81" t="e">
        <f t="shared" si="48"/>
        <v>#DIV/0!</v>
      </c>
      <c r="L197" s="46">
        <f t="shared" si="52"/>
        <v>0</v>
      </c>
      <c r="M197" s="46">
        <f t="shared" si="53"/>
        <v>0</v>
      </c>
      <c r="N197" s="46">
        <f t="shared" si="54"/>
        <v>0</v>
      </c>
      <c r="O197" s="81" t="e">
        <f t="shared" si="55"/>
        <v>#DIV/0!</v>
      </c>
      <c r="P197" s="46">
        <f t="shared" si="56"/>
        <v>0</v>
      </c>
      <c r="Q197" s="46">
        <f t="shared" si="57"/>
        <v>0</v>
      </c>
      <c r="R197" s="1103" t="e">
        <f t="shared" si="49"/>
        <v>#DIV/0!</v>
      </c>
    </row>
    <row r="198" spans="1:18" s="28" customFormat="1" x14ac:dyDescent="0.2">
      <c r="A198" s="485" t="s">
        <v>2212</v>
      </c>
      <c r="B198" s="485" t="s">
        <v>2213</v>
      </c>
      <c r="C198" s="486">
        <v>9</v>
      </c>
      <c r="D198" s="487" t="s">
        <v>2214</v>
      </c>
      <c r="E198" s="461"/>
      <c r="F198" s="461"/>
      <c r="G198" s="461"/>
      <c r="H198" s="81" t="e">
        <f t="shared" si="47"/>
        <v>#DIV/0!</v>
      </c>
      <c r="I198" s="461"/>
      <c r="J198" s="461"/>
      <c r="K198" s="81" t="e">
        <f t="shared" si="48"/>
        <v>#DIV/0!</v>
      </c>
      <c r="L198" s="461">
        <f t="shared" si="52"/>
        <v>0</v>
      </c>
      <c r="M198" s="461">
        <f t="shared" si="53"/>
        <v>0</v>
      </c>
      <c r="N198" s="461">
        <f t="shared" si="54"/>
        <v>0</v>
      </c>
      <c r="O198" s="81" t="e">
        <f t="shared" si="55"/>
        <v>#DIV/0!</v>
      </c>
      <c r="P198" s="461">
        <f t="shared" si="56"/>
        <v>0</v>
      </c>
      <c r="Q198" s="461">
        <f t="shared" si="57"/>
        <v>0</v>
      </c>
      <c r="R198" s="1103" t="e">
        <f t="shared" si="49"/>
        <v>#DIV/0!</v>
      </c>
    </row>
    <row r="199" spans="1:18" s="28" customFormat="1" x14ac:dyDescent="0.2">
      <c r="A199" s="485" t="s">
        <v>2125</v>
      </c>
      <c r="B199" s="485" t="s">
        <v>4420</v>
      </c>
      <c r="C199" s="486">
        <v>9</v>
      </c>
      <c r="D199" s="487" t="s">
        <v>2215</v>
      </c>
      <c r="E199" s="461"/>
      <c r="F199" s="461"/>
      <c r="G199" s="461"/>
      <c r="H199" s="81" t="e">
        <f t="shared" si="47"/>
        <v>#DIV/0!</v>
      </c>
      <c r="I199" s="461"/>
      <c r="J199" s="461"/>
      <c r="K199" s="81" t="e">
        <f t="shared" si="48"/>
        <v>#DIV/0!</v>
      </c>
      <c r="L199" s="461">
        <f t="shared" si="52"/>
        <v>0</v>
      </c>
      <c r="M199" s="461">
        <f t="shared" si="53"/>
        <v>0</v>
      </c>
      <c r="N199" s="461">
        <f t="shared" si="54"/>
        <v>0</v>
      </c>
      <c r="O199" s="81" t="e">
        <f t="shared" si="55"/>
        <v>#DIV/0!</v>
      </c>
      <c r="P199" s="461">
        <f t="shared" si="56"/>
        <v>0</v>
      </c>
      <c r="Q199" s="461">
        <f t="shared" si="57"/>
        <v>0</v>
      </c>
      <c r="R199" s="1103" t="e">
        <f t="shared" si="49"/>
        <v>#DIV/0!</v>
      </c>
    </row>
    <row r="200" spans="1:18" s="47" customFormat="1" x14ac:dyDescent="0.2">
      <c r="A200" s="43"/>
      <c r="B200" s="43" t="s">
        <v>115</v>
      </c>
      <c r="C200" s="44"/>
      <c r="D200" s="45" t="s">
        <v>22</v>
      </c>
      <c r="E200" s="46">
        <f>SUM(E201:E204)</f>
        <v>0</v>
      </c>
      <c r="F200" s="46">
        <f t="shared" ref="F200:J200" si="70">SUM(F201:F204)</f>
        <v>0</v>
      </c>
      <c r="G200" s="46">
        <f t="shared" si="70"/>
        <v>0</v>
      </c>
      <c r="H200" s="81" t="e">
        <f t="shared" si="47"/>
        <v>#DIV/0!</v>
      </c>
      <c r="I200" s="46">
        <f t="shared" si="70"/>
        <v>0</v>
      </c>
      <c r="J200" s="46">
        <f t="shared" si="70"/>
        <v>0</v>
      </c>
      <c r="K200" s="81" t="e">
        <f t="shared" si="48"/>
        <v>#DIV/0!</v>
      </c>
      <c r="L200" s="46">
        <f t="shared" si="52"/>
        <v>0</v>
      </c>
      <c r="M200" s="46">
        <f t="shared" si="53"/>
        <v>0</v>
      </c>
      <c r="N200" s="46">
        <f t="shared" si="54"/>
        <v>0</v>
      </c>
      <c r="O200" s="81" t="e">
        <f t="shared" si="55"/>
        <v>#DIV/0!</v>
      </c>
      <c r="P200" s="46">
        <f t="shared" si="56"/>
        <v>0</v>
      </c>
      <c r="Q200" s="46">
        <f t="shared" si="57"/>
        <v>0</v>
      </c>
      <c r="R200" s="1103" t="e">
        <f t="shared" si="49"/>
        <v>#DIV/0!</v>
      </c>
    </row>
    <row r="201" spans="1:18" s="28" customFormat="1" x14ac:dyDescent="0.2">
      <c r="A201" s="485" t="s">
        <v>2216</v>
      </c>
      <c r="B201" s="485" t="s">
        <v>2239</v>
      </c>
      <c r="C201" s="486">
        <v>9</v>
      </c>
      <c r="D201" s="487" t="s">
        <v>2240</v>
      </c>
      <c r="E201" s="461"/>
      <c r="F201" s="461"/>
      <c r="G201" s="461"/>
      <c r="H201" s="81" t="e">
        <f t="shared" si="47"/>
        <v>#DIV/0!</v>
      </c>
      <c r="I201" s="461"/>
      <c r="J201" s="461"/>
      <c r="K201" s="81" t="e">
        <f t="shared" si="48"/>
        <v>#DIV/0!</v>
      </c>
      <c r="L201" s="461">
        <f t="shared" si="52"/>
        <v>0</v>
      </c>
      <c r="M201" s="461">
        <f t="shared" si="53"/>
        <v>0</v>
      </c>
      <c r="N201" s="461">
        <f t="shared" si="54"/>
        <v>0</v>
      </c>
      <c r="O201" s="81" t="e">
        <f t="shared" si="55"/>
        <v>#DIV/0!</v>
      </c>
      <c r="P201" s="461">
        <f t="shared" si="56"/>
        <v>0</v>
      </c>
      <c r="Q201" s="461">
        <f t="shared" si="57"/>
        <v>0</v>
      </c>
      <c r="R201" s="1103" t="e">
        <f t="shared" si="49"/>
        <v>#DIV/0!</v>
      </c>
    </row>
    <row r="202" spans="1:18" s="28" customFormat="1" x14ac:dyDescent="0.2">
      <c r="A202" s="485" t="s">
        <v>2217</v>
      </c>
      <c r="B202" s="485" t="s">
        <v>2241</v>
      </c>
      <c r="C202" s="486">
        <v>9</v>
      </c>
      <c r="D202" s="487" t="s">
        <v>2242</v>
      </c>
      <c r="E202" s="461"/>
      <c r="F202" s="461"/>
      <c r="G202" s="461"/>
      <c r="H202" s="81" t="e">
        <f t="shared" si="47"/>
        <v>#DIV/0!</v>
      </c>
      <c r="I202" s="461"/>
      <c r="J202" s="461"/>
      <c r="K202" s="81" t="e">
        <f t="shared" si="48"/>
        <v>#DIV/0!</v>
      </c>
      <c r="L202" s="461">
        <f t="shared" si="52"/>
        <v>0</v>
      </c>
      <c r="M202" s="461">
        <f t="shared" si="53"/>
        <v>0</v>
      </c>
      <c r="N202" s="461">
        <f t="shared" si="54"/>
        <v>0</v>
      </c>
      <c r="O202" s="81" t="e">
        <f t="shared" si="55"/>
        <v>#DIV/0!</v>
      </c>
      <c r="P202" s="461">
        <f t="shared" si="56"/>
        <v>0</v>
      </c>
      <c r="Q202" s="461">
        <f t="shared" si="57"/>
        <v>0</v>
      </c>
      <c r="R202" s="1103" t="e">
        <f t="shared" si="49"/>
        <v>#DIV/0!</v>
      </c>
    </row>
    <row r="203" spans="1:18" s="28" customFormat="1" x14ac:dyDescent="0.2">
      <c r="A203" s="455" t="s">
        <v>2544</v>
      </c>
      <c r="B203" s="485" t="s">
        <v>5268</v>
      </c>
      <c r="C203" s="456">
        <v>9</v>
      </c>
      <c r="D203" s="457" t="s">
        <v>2545</v>
      </c>
      <c r="E203" s="458"/>
      <c r="F203" s="458"/>
      <c r="G203" s="458"/>
      <c r="H203" s="81" t="e">
        <f t="shared" si="47"/>
        <v>#DIV/0!</v>
      </c>
      <c r="I203" s="458"/>
      <c r="J203" s="458"/>
      <c r="K203" s="81" t="e">
        <f t="shared" si="48"/>
        <v>#DIV/0!</v>
      </c>
      <c r="L203" s="458">
        <f t="shared" si="52"/>
        <v>0</v>
      </c>
      <c r="M203" s="458">
        <f t="shared" si="53"/>
        <v>0</v>
      </c>
      <c r="N203" s="458">
        <f t="shared" si="54"/>
        <v>0</v>
      </c>
      <c r="O203" s="81" t="e">
        <f t="shared" si="55"/>
        <v>#DIV/0!</v>
      </c>
      <c r="P203" s="458">
        <f t="shared" si="56"/>
        <v>0</v>
      </c>
      <c r="Q203" s="458">
        <f t="shared" si="57"/>
        <v>0</v>
      </c>
      <c r="R203" s="1103" t="e">
        <f t="shared" si="49"/>
        <v>#DIV/0!</v>
      </c>
    </row>
    <row r="204" spans="1:18" s="28" customFormat="1" x14ac:dyDescent="0.2">
      <c r="A204" s="485" t="s">
        <v>2218</v>
      </c>
      <c r="B204" s="485" t="s">
        <v>2243</v>
      </c>
      <c r="C204" s="486">
        <v>9</v>
      </c>
      <c r="D204" s="487" t="s">
        <v>2244</v>
      </c>
      <c r="E204" s="461"/>
      <c r="F204" s="461"/>
      <c r="G204" s="461"/>
      <c r="H204" s="81" t="e">
        <f t="shared" ref="H204:H267" si="71">+(F204-G204)/F204</f>
        <v>#DIV/0!</v>
      </c>
      <c r="I204" s="461"/>
      <c r="J204" s="461"/>
      <c r="K204" s="81" t="e">
        <f t="shared" ref="K204:K267" si="72">+(I204-J204)/I204</f>
        <v>#DIV/0!</v>
      </c>
      <c r="L204" s="461">
        <f t="shared" si="52"/>
        <v>0</v>
      </c>
      <c r="M204" s="461">
        <f t="shared" si="53"/>
        <v>0</v>
      </c>
      <c r="N204" s="461">
        <f t="shared" si="54"/>
        <v>0</v>
      </c>
      <c r="O204" s="81" t="e">
        <f t="shared" si="55"/>
        <v>#DIV/0!</v>
      </c>
      <c r="P204" s="461">
        <f t="shared" si="56"/>
        <v>0</v>
      </c>
      <c r="Q204" s="461">
        <f t="shared" si="57"/>
        <v>0</v>
      </c>
      <c r="R204" s="1103" t="e">
        <f t="shared" si="49"/>
        <v>#DIV/0!</v>
      </c>
    </row>
    <row r="205" spans="1:18" s="47" customFormat="1" x14ac:dyDescent="0.2">
      <c r="A205" s="43"/>
      <c r="B205" s="43" t="s">
        <v>116</v>
      </c>
      <c r="C205" s="44"/>
      <c r="D205" s="45" t="s">
        <v>117</v>
      </c>
      <c r="E205" s="46">
        <f>SUM(E206:E216)</f>
        <v>0</v>
      </c>
      <c r="F205" s="46">
        <f t="shared" ref="F205:J205" si="73">SUM(F206:F216)</f>
        <v>0</v>
      </c>
      <c r="G205" s="46">
        <f t="shared" si="73"/>
        <v>0</v>
      </c>
      <c r="H205" s="81" t="e">
        <f t="shared" si="71"/>
        <v>#DIV/0!</v>
      </c>
      <c r="I205" s="46">
        <f t="shared" si="73"/>
        <v>0</v>
      </c>
      <c r="J205" s="46">
        <f t="shared" si="73"/>
        <v>0</v>
      </c>
      <c r="K205" s="81" t="e">
        <f t="shared" si="72"/>
        <v>#DIV/0!</v>
      </c>
      <c r="L205" s="46">
        <f t="shared" si="52"/>
        <v>0</v>
      </c>
      <c r="M205" s="46">
        <f t="shared" si="53"/>
        <v>0</v>
      </c>
      <c r="N205" s="46">
        <f t="shared" si="54"/>
        <v>0</v>
      </c>
      <c r="O205" s="81" t="e">
        <f t="shared" si="55"/>
        <v>#DIV/0!</v>
      </c>
      <c r="P205" s="46">
        <f t="shared" si="56"/>
        <v>0</v>
      </c>
      <c r="Q205" s="46">
        <f t="shared" si="57"/>
        <v>0</v>
      </c>
      <c r="R205" s="1103" t="e">
        <f t="shared" ref="R205:R268" si="74">+(P205-Q205)/P205</f>
        <v>#DIV/0!</v>
      </c>
    </row>
    <row r="206" spans="1:18" s="28" customFormat="1" x14ac:dyDescent="0.2">
      <c r="A206" s="485" t="s">
        <v>2219</v>
      </c>
      <c r="B206" s="485" t="s">
        <v>2245</v>
      </c>
      <c r="C206" s="486">
        <v>9</v>
      </c>
      <c r="D206" s="487" t="s">
        <v>2246</v>
      </c>
      <c r="E206" s="461"/>
      <c r="F206" s="461"/>
      <c r="G206" s="461"/>
      <c r="H206" s="81" t="e">
        <f t="shared" si="71"/>
        <v>#DIV/0!</v>
      </c>
      <c r="I206" s="461"/>
      <c r="J206" s="461"/>
      <c r="K206" s="81" t="e">
        <f t="shared" si="72"/>
        <v>#DIV/0!</v>
      </c>
      <c r="L206" s="461">
        <f t="shared" si="52"/>
        <v>0</v>
      </c>
      <c r="M206" s="461">
        <f t="shared" si="53"/>
        <v>0</v>
      </c>
      <c r="N206" s="461">
        <f t="shared" si="54"/>
        <v>0</v>
      </c>
      <c r="O206" s="81" t="e">
        <f t="shared" si="55"/>
        <v>#DIV/0!</v>
      </c>
      <c r="P206" s="461">
        <f t="shared" si="56"/>
        <v>0</v>
      </c>
      <c r="Q206" s="461">
        <f t="shared" si="57"/>
        <v>0</v>
      </c>
      <c r="R206" s="1103" t="e">
        <f t="shared" si="74"/>
        <v>#DIV/0!</v>
      </c>
    </row>
    <row r="207" spans="1:18" s="28" customFormat="1" x14ac:dyDescent="0.2">
      <c r="A207" s="485" t="s">
        <v>2220</v>
      </c>
      <c r="B207" s="485" t="s">
        <v>2247</v>
      </c>
      <c r="C207" s="486">
        <v>9</v>
      </c>
      <c r="D207" s="487" t="s">
        <v>2248</v>
      </c>
      <c r="E207" s="461"/>
      <c r="F207" s="461"/>
      <c r="G207" s="461"/>
      <c r="H207" s="81" t="e">
        <f t="shared" si="71"/>
        <v>#DIV/0!</v>
      </c>
      <c r="I207" s="461"/>
      <c r="J207" s="461"/>
      <c r="K207" s="81" t="e">
        <f t="shared" si="72"/>
        <v>#DIV/0!</v>
      </c>
      <c r="L207" s="461">
        <f t="shared" si="52"/>
        <v>0</v>
      </c>
      <c r="M207" s="461">
        <f t="shared" si="53"/>
        <v>0</v>
      </c>
      <c r="N207" s="461">
        <f t="shared" si="54"/>
        <v>0</v>
      </c>
      <c r="O207" s="81" t="e">
        <f t="shared" si="55"/>
        <v>#DIV/0!</v>
      </c>
      <c r="P207" s="461">
        <f t="shared" si="56"/>
        <v>0</v>
      </c>
      <c r="Q207" s="461">
        <f t="shared" si="57"/>
        <v>0</v>
      </c>
      <c r="R207" s="1103" t="e">
        <f t="shared" si="74"/>
        <v>#DIV/0!</v>
      </c>
    </row>
    <row r="208" spans="1:18" s="28" customFormat="1" x14ac:dyDescent="0.2">
      <c r="A208" s="455" t="s">
        <v>2546</v>
      </c>
      <c r="B208" s="485" t="s">
        <v>5269</v>
      </c>
      <c r="C208" s="456">
        <v>9</v>
      </c>
      <c r="D208" s="457" t="s">
        <v>2547</v>
      </c>
      <c r="E208" s="458"/>
      <c r="F208" s="458"/>
      <c r="G208" s="458"/>
      <c r="H208" s="81" t="e">
        <f t="shared" si="71"/>
        <v>#DIV/0!</v>
      </c>
      <c r="I208" s="458"/>
      <c r="J208" s="458"/>
      <c r="K208" s="81" t="e">
        <f t="shared" si="72"/>
        <v>#DIV/0!</v>
      </c>
      <c r="L208" s="458">
        <f t="shared" si="52"/>
        <v>0</v>
      </c>
      <c r="M208" s="458">
        <f t="shared" si="53"/>
        <v>0</v>
      </c>
      <c r="N208" s="458">
        <f t="shared" si="54"/>
        <v>0</v>
      </c>
      <c r="O208" s="81" t="e">
        <f t="shared" si="55"/>
        <v>#DIV/0!</v>
      </c>
      <c r="P208" s="458">
        <f t="shared" si="56"/>
        <v>0</v>
      </c>
      <c r="Q208" s="458">
        <f t="shared" si="57"/>
        <v>0</v>
      </c>
      <c r="R208" s="1103" t="e">
        <f t="shared" si="74"/>
        <v>#DIV/0!</v>
      </c>
    </row>
    <row r="209" spans="1:18" s="28" customFormat="1" x14ac:dyDescent="0.2">
      <c r="A209" s="455" t="s">
        <v>2548</v>
      </c>
      <c r="B209" s="485" t="s">
        <v>5270</v>
      </c>
      <c r="C209" s="456">
        <v>9</v>
      </c>
      <c r="D209" s="457" t="s">
        <v>2549</v>
      </c>
      <c r="E209" s="458"/>
      <c r="F209" s="458"/>
      <c r="G209" s="458"/>
      <c r="H209" s="81" t="e">
        <f t="shared" si="71"/>
        <v>#DIV/0!</v>
      </c>
      <c r="I209" s="458"/>
      <c r="J209" s="458"/>
      <c r="K209" s="81" t="e">
        <f t="shared" si="72"/>
        <v>#DIV/0!</v>
      </c>
      <c r="L209" s="458">
        <f t="shared" si="52"/>
        <v>0</v>
      </c>
      <c r="M209" s="458">
        <f t="shared" si="53"/>
        <v>0</v>
      </c>
      <c r="N209" s="458">
        <f t="shared" si="54"/>
        <v>0</v>
      </c>
      <c r="O209" s="81" t="e">
        <f t="shared" si="55"/>
        <v>#DIV/0!</v>
      </c>
      <c r="P209" s="458">
        <f t="shared" si="56"/>
        <v>0</v>
      </c>
      <c r="Q209" s="458">
        <f t="shared" si="57"/>
        <v>0</v>
      </c>
      <c r="R209" s="1103" t="e">
        <f t="shared" si="74"/>
        <v>#DIV/0!</v>
      </c>
    </row>
    <row r="210" spans="1:18" s="28" customFormat="1" x14ac:dyDescent="0.2">
      <c r="A210" s="455" t="s">
        <v>2550</v>
      </c>
      <c r="B210" s="485" t="s">
        <v>5271</v>
      </c>
      <c r="C210" s="456">
        <v>9</v>
      </c>
      <c r="D210" s="457" t="s">
        <v>2551</v>
      </c>
      <c r="E210" s="458"/>
      <c r="F210" s="458"/>
      <c r="G210" s="458"/>
      <c r="H210" s="81" t="e">
        <f t="shared" si="71"/>
        <v>#DIV/0!</v>
      </c>
      <c r="I210" s="458"/>
      <c r="J210" s="458"/>
      <c r="K210" s="81" t="e">
        <f t="shared" si="72"/>
        <v>#DIV/0!</v>
      </c>
      <c r="L210" s="458">
        <f t="shared" si="52"/>
        <v>0</v>
      </c>
      <c r="M210" s="458">
        <f t="shared" si="53"/>
        <v>0</v>
      </c>
      <c r="N210" s="458">
        <f t="shared" si="54"/>
        <v>0</v>
      </c>
      <c r="O210" s="81" t="e">
        <f t="shared" si="55"/>
        <v>#DIV/0!</v>
      </c>
      <c r="P210" s="458">
        <f t="shared" si="56"/>
        <v>0</v>
      </c>
      <c r="Q210" s="458">
        <f t="shared" si="57"/>
        <v>0</v>
      </c>
      <c r="R210" s="1103" t="e">
        <f t="shared" si="74"/>
        <v>#DIV/0!</v>
      </c>
    </row>
    <row r="211" spans="1:18" s="28" customFormat="1" x14ac:dyDescent="0.2">
      <c r="A211" s="455" t="s">
        <v>2552</v>
      </c>
      <c r="B211" s="485" t="s">
        <v>5272</v>
      </c>
      <c r="C211" s="456">
        <v>9</v>
      </c>
      <c r="D211" s="457" t="s">
        <v>2553</v>
      </c>
      <c r="E211" s="458"/>
      <c r="F211" s="458"/>
      <c r="G211" s="458"/>
      <c r="H211" s="81" t="e">
        <f t="shared" si="71"/>
        <v>#DIV/0!</v>
      </c>
      <c r="I211" s="458"/>
      <c r="J211" s="458"/>
      <c r="K211" s="81" t="e">
        <f t="shared" si="72"/>
        <v>#DIV/0!</v>
      </c>
      <c r="L211" s="458">
        <f t="shared" si="52"/>
        <v>0</v>
      </c>
      <c r="M211" s="458">
        <f t="shared" si="53"/>
        <v>0</v>
      </c>
      <c r="N211" s="458">
        <f t="shared" si="54"/>
        <v>0</v>
      </c>
      <c r="O211" s="81" t="e">
        <f t="shared" si="55"/>
        <v>#DIV/0!</v>
      </c>
      <c r="P211" s="458">
        <f t="shared" si="56"/>
        <v>0</v>
      </c>
      <c r="Q211" s="458">
        <f t="shared" si="57"/>
        <v>0</v>
      </c>
      <c r="R211" s="1103" t="e">
        <f t="shared" si="74"/>
        <v>#DIV/0!</v>
      </c>
    </row>
    <row r="212" spans="1:18" s="28" customFormat="1" x14ac:dyDescent="0.2">
      <c r="A212" s="455" t="s">
        <v>2554</v>
      </c>
      <c r="B212" s="485" t="s">
        <v>5273</v>
      </c>
      <c r="C212" s="456">
        <v>9</v>
      </c>
      <c r="D212" s="457" t="s">
        <v>2555</v>
      </c>
      <c r="E212" s="458"/>
      <c r="F212" s="458"/>
      <c r="G212" s="458"/>
      <c r="H212" s="81" t="e">
        <f t="shared" si="71"/>
        <v>#DIV/0!</v>
      </c>
      <c r="I212" s="458"/>
      <c r="J212" s="458"/>
      <c r="K212" s="81" t="e">
        <f t="shared" si="72"/>
        <v>#DIV/0!</v>
      </c>
      <c r="L212" s="458">
        <f t="shared" si="52"/>
        <v>0</v>
      </c>
      <c r="M212" s="458">
        <f t="shared" si="53"/>
        <v>0</v>
      </c>
      <c r="N212" s="458">
        <f t="shared" si="54"/>
        <v>0</v>
      </c>
      <c r="O212" s="81" t="e">
        <f t="shared" si="55"/>
        <v>#DIV/0!</v>
      </c>
      <c r="P212" s="458">
        <f t="shared" si="56"/>
        <v>0</v>
      </c>
      <c r="Q212" s="458">
        <f t="shared" si="57"/>
        <v>0</v>
      </c>
      <c r="R212" s="1103" t="e">
        <f t="shared" si="74"/>
        <v>#DIV/0!</v>
      </c>
    </row>
    <row r="213" spans="1:18" s="28" customFormat="1" x14ac:dyDescent="0.2">
      <c r="A213" s="455" t="s">
        <v>2556</v>
      </c>
      <c r="B213" s="485" t="s">
        <v>5274</v>
      </c>
      <c r="C213" s="456">
        <v>9</v>
      </c>
      <c r="D213" s="457" t="s">
        <v>2557</v>
      </c>
      <c r="E213" s="458"/>
      <c r="F213" s="458"/>
      <c r="G213" s="458"/>
      <c r="H213" s="81" t="e">
        <f t="shared" si="71"/>
        <v>#DIV/0!</v>
      </c>
      <c r="I213" s="458"/>
      <c r="J213" s="458"/>
      <c r="K213" s="81" t="e">
        <f t="shared" si="72"/>
        <v>#DIV/0!</v>
      </c>
      <c r="L213" s="458">
        <f t="shared" ref="L213:L276" si="75">E213</f>
        <v>0</v>
      </c>
      <c r="M213" s="458">
        <f t="shared" ref="M213:M276" si="76">F213</f>
        <v>0</v>
      </c>
      <c r="N213" s="458">
        <f t="shared" ref="N213:N276" si="77">G213</f>
        <v>0</v>
      </c>
      <c r="O213" s="81" t="e">
        <f t="shared" ref="O213:O276" si="78">+(M213-N213)/M213</f>
        <v>#DIV/0!</v>
      </c>
      <c r="P213" s="458">
        <f t="shared" ref="P213:P276" si="79">I213</f>
        <v>0</v>
      </c>
      <c r="Q213" s="458">
        <f t="shared" ref="Q213:Q276" si="80">J213</f>
        <v>0</v>
      </c>
      <c r="R213" s="1103" t="e">
        <f t="shared" si="74"/>
        <v>#DIV/0!</v>
      </c>
    </row>
    <row r="214" spans="1:18" s="28" customFormat="1" ht="25.5" x14ac:dyDescent="0.2">
      <c r="A214" s="455" t="s">
        <v>1777</v>
      </c>
      <c r="B214" s="485" t="s">
        <v>5275</v>
      </c>
      <c r="C214" s="456">
        <v>9</v>
      </c>
      <c r="D214" s="457" t="s">
        <v>3874</v>
      </c>
      <c r="E214" s="458"/>
      <c r="F214" s="458"/>
      <c r="G214" s="458"/>
      <c r="H214" s="81" t="e">
        <f t="shared" si="71"/>
        <v>#DIV/0!</v>
      </c>
      <c r="I214" s="458"/>
      <c r="J214" s="458"/>
      <c r="K214" s="81" t="e">
        <f t="shared" si="72"/>
        <v>#DIV/0!</v>
      </c>
      <c r="L214" s="458">
        <f t="shared" si="75"/>
        <v>0</v>
      </c>
      <c r="M214" s="458">
        <f t="shared" si="76"/>
        <v>0</v>
      </c>
      <c r="N214" s="458">
        <f t="shared" si="77"/>
        <v>0</v>
      </c>
      <c r="O214" s="81" t="e">
        <f t="shared" si="78"/>
        <v>#DIV/0!</v>
      </c>
      <c r="P214" s="458">
        <f t="shared" si="79"/>
        <v>0</v>
      </c>
      <c r="Q214" s="458">
        <f t="shared" si="80"/>
        <v>0</v>
      </c>
      <c r="R214" s="1103" t="e">
        <f t="shared" si="74"/>
        <v>#DIV/0!</v>
      </c>
    </row>
    <row r="215" spans="1:18" s="28" customFormat="1" x14ac:dyDescent="0.2">
      <c r="A215" s="455" t="s">
        <v>3873</v>
      </c>
      <c r="B215" s="485" t="s">
        <v>5276</v>
      </c>
      <c r="C215" s="456">
        <v>9</v>
      </c>
      <c r="D215" s="457" t="s">
        <v>3875</v>
      </c>
      <c r="E215" s="458"/>
      <c r="F215" s="458"/>
      <c r="G215" s="458"/>
      <c r="H215" s="81" t="e">
        <f t="shared" si="71"/>
        <v>#DIV/0!</v>
      </c>
      <c r="I215" s="458"/>
      <c r="J215" s="458"/>
      <c r="K215" s="81" t="e">
        <f t="shared" si="72"/>
        <v>#DIV/0!</v>
      </c>
      <c r="L215" s="458">
        <f t="shared" si="75"/>
        <v>0</v>
      </c>
      <c r="M215" s="458">
        <f t="shared" si="76"/>
        <v>0</v>
      </c>
      <c r="N215" s="458">
        <f t="shared" si="77"/>
        <v>0</v>
      </c>
      <c r="O215" s="81" t="e">
        <f t="shared" si="78"/>
        <v>#DIV/0!</v>
      </c>
      <c r="P215" s="458">
        <f t="shared" si="79"/>
        <v>0</v>
      </c>
      <c r="Q215" s="458">
        <f t="shared" si="80"/>
        <v>0</v>
      </c>
      <c r="R215" s="1103" t="e">
        <f t="shared" si="74"/>
        <v>#DIV/0!</v>
      </c>
    </row>
    <row r="216" spans="1:18" s="28" customFormat="1" x14ac:dyDescent="0.2">
      <c r="A216" s="455" t="s">
        <v>3876</v>
      </c>
      <c r="B216" s="455" t="s">
        <v>118</v>
      </c>
      <c r="C216" s="456">
        <v>9</v>
      </c>
      <c r="D216" s="457" t="s">
        <v>23</v>
      </c>
      <c r="E216" s="458"/>
      <c r="F216" s="458"/>
      <c r="G216" s="458"/>
      <c r="H216" s="81" t="e">
        <f t="shared" si="71"/>
        <v>#DIV/0!</v>
      </c>
      <c r="I216" s="458"/>
      <c r="J216" s="458"/>
      <c r="K216" s="81" t="e">
        <f t="shared" si="72"/>
        <v>#DIV/0!</v>
      </c>
      <c r="L216" s="458">
        <f t="shared" si="75"/>
        <v>0</v>
      </c>
      <c r="M216" s="458">
        <f t="shared" si="76"/>
        <v>0</v>
      </c>
      <c r="N216" s="458">
        <f t="shared" si="77"/>
        <v>0</v>
      </c>
      <c r="O216" s="81" t="e">
        <f t="shared" si="78"/>
        <v>#DIV/0!</v>
      </c>
      <c r="P216" s="458">
        <f t="shared" si="79"/>
        <v>0</v>
      </c>
      <c r="Q216" s="458">
        <f t="shared" si="80"/>
        <v>0</v>
      </c>
      <c r="R216" s="1103" t="e">
        <f t="shared" si="74"/>
        <v>#DIV/0!</v>
      </c>
    </row>
    <row r="217" spans="1:18" s="47" customFormat="1" x14ac:dyDescent="0.2">
      <c r="A217" s="430" t="s">
        <v>2721</v>
      </c>
      <c r="B217" s="430" t="s">
        <v>615</v>
      </c>
      <c r="C217" s="431"/>
      <c r="D217" s="432" t="s">
        <v>2720</v>
      </c>
      <c r="E217" s="51">
        <f>SUM(E218:E220)</f>
        <v>0</v>
      </c>
      <c r="F217" s="51">
        <f t="shared" ref="F217:J217" si="81">SUM(F218:F220)</f>
        <v>0</v>
      </c>
      <c r="G217" s="51">
        <f t="shared" si="81"/>
        <v>0</v>
      </c>
      <c r="H217" s="81" t="e">
        <f t="shared" si="71"/>
        <v>#DIV/0!</v>
      </c>
      <c r="I217" s="51">
        <f t="shared" si="81"/>
        <v>0</v>
      </c>
      <c r="J217" s="51">
        <f t="shared" si="81"/>
        <v>0</v>
      </c>
      <c r="K217" s="81" t="e">
        <f t="shared" si="72"/>
        <v>#DIV/0!</v>
      </c>
      <c r="L217" s="51">
        <f t="shared" si="75"/>
        <v>0</v>
      </c>
      <c r="M217" s="51">
        <f t="shared" si="76"/>
        <v>0</v>
      </c>
      <c r="N217" s="51">
        <f t="shared" si="77"/>
        <v>0</v>
      </c>
      <c r="O217" s="81" t="e">
        <f t="shared" si="78"/>
        <v>#DIV/0!</v>
      </c>
      <c r="P217" s="51">
        <f t="shared" si="79"/>
        <v>0</v>
      </c>
      <c r="Q217" s="51">
        <f t="shared" si="80"/>
        <v>0</v>
      </c>
      <c r="R217" s="1103" t="e">
        <f t="shared" si="74"/>
        <v>#DIV/0!</v>
      </c>
    </row>
    <row r="218" spans="1:18" s="28" customFormat="1" x14ac:dyDescent="0.2">
      <c r="A218" s="485" t="s">
        <v>2221</v>
      </c>
      <c r="B218" s="485" t="s">
        <v>5277</v>
      </c>
      <c r="C218" s="486">
        <v>9</v>
      </c>
      <c r="D218" s="487" t="s">
        <v>2249</v>
      </c>
      <c r="E218" s="461"/>
      <c r="F218" s="461"/>
      <c r="G218" s="461"/>
      <c r="H218" s="81" t="e">
        <f t="shared" si="71"/>
        <v>#DIV/0!</v>
      </c>
      <c r="I218" s="461"/>
      <c r="J218" s="461"/>
      <c r="K218" s="81" t="e">
        <f t="shared" si="72"/>
        <v>#DIV/0!</v>
      </c>
      <c r="L218" s="461">
        <f t="shared" si="75"/>
        <v>0</v>
      </c>
      <c r="M218" s="461">
        <f t="shared" si="76"/>
        <v>0</v>
      </c>
      <c r="N218" s="461">
        <f t="shared" si="77"/>
        <v>0</v>
      </c>
      <c r="O218" s="81" t="e">
        <f t="shared" si="78"/>
        <v>#DIV/0!</v>
      </c>
      <c r="P218" s="461">
        <f t="shared" si="79"/>
        <v>0</v>
      </c>
      <c r="Q218" s="461">
        <f t="shared" si="80"/>
        <v>0</v>
      </c>
      <c r="R218" s="1103" t="e">
        <f t="shared" si="74"/>
        <v>#DIV/0!</v>
      </c>
    </row>
    <row r="219" spans="1:18" s="28" customFormat="1" x14ac:dyDescent="0.2">
      <c r="A219" s="485" t="s">
        <v>2222</v>
      </c>
      <c r="B219" s="485" t="s">
        <v>5278</v>
      </c>
      <c r="C219" s="486">
        <v>9</v>
      </c>
      <c r="D219" s="487" t="s">
        <v>2250</v>
      </c>
      <c r="E219" s="461"/>
      <c r="F219" s="461"/>
      <c r="G219" s="461"/>
      <c r="H219" s="81" t="e">
        <f t="shared" si="71"/>
        <v>#DIV/0!</v>
      </c>
      <c r="I219" s="461"/>
      <c r="J219" s="461"/>
      <c r="K219" s="81" t="e">
        <f t="shared" si="72"/>
        <v>#DIV/0!</v>
      </c>
      <c r="L219" s="461">
        <f t="shared" si="75"/>
        <v>0</v>
      </c>
      <c r="M219" s="461">
        <f t="shared" si="76"/>
        <v>0</v>
      </c>
      <c r="N219" s="461">
        <f t="shared" si="77"/>
        <v>0</v>
      </c>
      <c r="O219" s="81" t="e">
        <f t="shared" si="78"/>
        <v>#DIV/0!</v>
      </c>
      <c r="P219" s="461">
        <f t="shared" si="79"/>
        <v>0</v>
      </c>
      <c r="Q219" s="461">
        <f t="shared" si="80"/>
        <v>0</v>
      </c>
      <c r="R219" s="1103" t="e">
        <f t="shared" si="74"/>
        <v>#DIV/0!</v>
      </c>
    </row>
    <row r="220" spans="1:18" s="28" customFormat="1" ht="25.5" x14ac:dyDescent="0.2">
      <c r="A220" s="485" t="s">
        <v>2255</v>
      </c>
      <c r="B220" s="485" t="s">
        <v>5279</v>
      </c>
      <c r="C220" s="486">
        <v>9</v>
      </c>
      <c r="D220" s="487" t="s">
        <v>4427</v>
      </c>
      <c r="E220" s="461"/>
      <c r="F220" s="461"/>
      <c r="G220" s="461"/>
      <c r="H220" s="81" t="e">
        <f t="shared" si="71"/>
        <v>#DIV/0!</v>
      </c>
      <c r="I220" s="461"/>
      <c r="J220" s="461"/>
      <c r="K220" s="81" t="e">
        <f t="shared" si="72"/>
        <v>#DIV/0!</v>
      </c>
      <c r="L220" s="461">
        <f t="shared" si="75"/>
        <v>0</v>
      </c>
      <c r="M220" s="461">
        <f t="shared" si="76"/>
        <v>0</v>
      </c>
      <c r="N220" s="461">
        <f t="shared" si="77"/>
        <v>0</v>
      </c>
      <c r="O220" s="81" t="e">
        <f t="shared" si="78"/>
        <v>#DIV/0!</v>
      </c>
      <c r="P220" s="461">
        <f t="shared" si="79"/>
        <v>0</v>
      </c>
      <c r="Q220" s="461">
        <f t="shared" si="80"/>
        <v>0</v>
      </c>
      <c r="R220" s="1103" t="e">
        <f t="shared" si="74"/>
        <v>#DIV/0!</v>
      </c>
    </row>
    <row r="221" spans="1:18" s="39" customFormat="1" x14ac:dyDescent="0.2">
      <c r="A221" s="478" t="s">
        <v>4281</v>
      </c>
      <c r="B221" s="478" t="s">
        <v>119</v>
      </c>
      <c r="C221" s="479"/>
      <c r="D221" s="480" t="s">
        <v>24</v>
      </c>
      <c r="E221" s="26">
        <f>SUM(E222:E227)</f>
        <v>0</v>
      </c>
      <c r="F221" s="26">
        <f t="shared" ref="F221:J221" si="82">SUM(F222:F227)</f>
        <v>0</v>
      </c>
      <c r="G221" s="26">
        <f t="shared" si="82"/>
        <v>0</v>
      </c>
      <c r="H221" s="81" t="e">
        <f t="shared" si="71"/>
        <v>#DIV/0!</v>
      </c>
      <c r="I221" s="26">
        <f t="shared" si="82"/>
        <v>0</v>
      </c>
      <c r="J221" s="26">
        <f t="shared" si="82"/>
        <v>0</v>
      </c>
      <c r="K221" s="81" t="e">
        <f t="shared" si="72"/>
        <v>#DIV/0!</v>
      </c>
      <c r="L221" s="26">
        <f t="shared" si="75"/>
        <v>0</v>
      </c>
      <c r="M221" s="26">
        <f t="shared" si="76"/>
        <v>0</v>
      </c>
      <c r="N221" s="26">
        <f t="shared" si="77"/>
        <v>0</v>
      </c>
      <c r="O221" s="81" t="e">
        <f t="shared" si="78"/>
        <v>#DIV/0!</v>
      </c>
      <c r="P221" s="26">
        <f t="shared" si="79"/>
        <v>0</v>
      </c>
      <c r="Q221" s="26">
        <f t="shared" si="80"/>
        <v>0</v>
      </c>
      <c r="R221" s="1103" t="e">
        <f t="shared" si="74"/>
        <v>#DIV/0!</v>
      </c>
    </row>
    <row r="222" spans="1:18" s="47" customFormat="1" x14ac:dyDescent="0.2">
      <c r="A222" s="501" t="s">
        <v>4437</v>
      </c>
      <c r="B222" s="501" t="s">
        <v>2752</v>
      </c>
      <c r="C222" s="502">
        <v>9</v>
      </c>
      <c r="D222" s="503" t="s">
        <v>2753</v>
      </c>
      <c r="E222" s="504"/>
      <c r="F222" s="504"/>
      <c r="G222" s="504"/>
      <c r="H222" s="81" t="e">
        <f t="shared" si="71"/>
        <v>#DIV/0!</v>
      </c>
      <c r="I222" s="504"/>
      <c r="J222" s="504"/>
      <c r="K222" s="81" t="e">
        <f t="shared" si="72"/>
        <v>#DIV/0!</v>
      </c>
      <c r="L222" s="504">
        <f t="shared" si="75"/>
        <v>0</v>
      </c>
      <c r="M222" s="504">
        <f t="shared" si="76"/>
        <v>0</v>
      </c>
      <c r="N222" s="504">
        <f t="shared" si="77"/>
        <v>0</v>
      </c>
      <c r="O222" s="81" t="e">
        <f t="shared" si="78"/>
        <v>#DIV/0!</v>
      </c>
      <c r="P222" s="504">
        <f t="shared" si="79"/>
        <v>0</v>
      </c>
      <c r="Q222" s="504">
        <f t="shared" si="80"/>
        <v>0</v>
      </c>
      <c r="R222" s="1103" t="e">
        <f t="shared" si="74"/>
        <v>#DIV/0!</v>
      </c>
    </row>
    <row r="223" spans="1:18" s="47" customFormat="1" ht="25.5" x14ac:dyDescent="0.2">
      <c r="A223" s="501" t="s">
        <v>4438</v>
      </c>
      <c r="B223" s="501" t="s">
        <v>2754</v>
      </c>
      <c r="C223" s="502">
        <v>9</v>
      </c>
      <c r="D223" s="503" t="s">
        <v>2755</v>
      </c>
      <c r="E223" s="504"/>
      <c r="F223" s="504"/>
      <c r="G223" s="504"/>
      <c r="H223" s="81" t="e">
        <f t="shared" si="71"/>
        <v>#DIV/0!</v>
      </c>
      <c r="I223" s="504"/>
      <c r="J223" s="504"/>
      <c r="K223" s="81" t="e">
        <f t="shared" si="72"/>
        <v>#DIV/0!</v>
      </c>
      <c r="L223" s="504">
        <f t="shared" si="75"/>
        <v>0</v>
      </c>
      <c r="M223" s="504">
        <f t="shared" si="76"/>
        <v>0</v>
      </c>
      <c r="N223" s="504">
        <f t="shared" si="77"/>
        <v>0</v>
      </c>
      <c r="O223" s="81" t="e">
        <f t="shared" si="78"/>
        <v>#DIV/0!</v>
      </c>
      <c r="P223" s="504">
        <f t="shared" si="79"/>
        <v>0</v>
      </c>
      <c r="Q223" s="504">
        <f t="shared" si="80"/>
        <v>0</v>
      </c>
      <c r="R223" s="1103" t="e">
        <f t="shared" si="74"/>
        <v>#DIV/0!</v>
      </c>
    </row>
    <row r="224" spans="1:18" s="47" customFormat="1" x14ac:dyDescent="0.2">
      <c r="A224" s="501" t="s">
        <v>4439</v>
      </c>
      <c r="B224" s="501" t="s">
        <v>2756</v>
      </c>
      <c r="C224" s="502">
        <v>9</v>
      </c>
      <c r="D224" s="503" t="s">
        <v>2757</v>
      </c>
      <c r="E224" s="504"/>
      <c r="F224" s="504"/>
      <c r="G224" s="504"/>
      <c r="H224" s="81" t="e">
        <f t="shared" si="71"/>
        <v>#DIV/0!</v>
      </c>
      <c r="I224" s="504"/>
      <c r="J224" s="504"/>
      <c r="K224" s="81" t="e">
        <f t="shared" si="72"/>
        <v>#DIV/0!</v>
      </c>
      <c r="L224" s="504">
        <f t="shared" si="75"/>
        <v>0</v>
      </c>
      <c r="M224" s="504">
        <f t="shared" si="76"/>
        <v>0</v>
      </c>
      <c r="N224" s="504">
        <f t="shared" si="77"/>
        <v>0</v>
      </c>
      <c r="O224" s="81" t="e">
        <f t="shared" si="78"/>
        <v>#DIV/0!</v>
      </c>
      <c r="P224" s="504">
        <f t="shared" si="79"/>
        <v>0</v>
      </c>
      <c r="Q224" s="504">
        <f t="shared" si="80"/>
        <v>0</v>
      </c>
      <c r="R224" s="1103" t="e">
        <f t="shared" si="74"/>
        <v>#DIV/0!</v>
      </c>
    </row>
    <row r="225" spans="1:18" s="47" customFormat="1" x14ac:dyDescent="0.2">
      <c r="A225" s="501" t="s">
        <v>4440</v>
      </c>
      <c r="B225" s="501" t="s">
        <v>2758</v>
      </c>
      <c r="C225" s="502">
        <v>9</v>
      </c>
      <c r="D225" s="503" t="s">
        <v>1749</v>
      </c>
      <c r="E225" s="504"/>
      <c r="F225" s="504"/>
      <c r="G225" s="504"/>
      <c r="H225" s="81" t="e">
        <f t="shared" si="71"/>
        <v>#DIV/0!</v>
      </c>
      <c r="I225" s="504"/>
      <c r="J225" s="504"/>
      <c r="K225" s="81" t="e">
        <f t="shared" si="72"/>
        <v>#DIV/0!</v>
      </c>
      <c r="L225" s="504">
        <f t="shared" si="75"/>
        <v>0</v>
      </c>
      <c r="M225" s="504">
        <f t="shared" si="76"/>
        <v>0</v>
      </c>
      <c r="N225" s="504">
        <f t="shared" si="77"/>
        <v>0</v>
      </c>
      <c r="O225" s="81" t="e">
        <f t="shared" si="78"/>
        <v>#DIV/0!</v>
      </c>
      <c r="P225" s="504">
        <f t="shared" si="79"/>
        <v>0</v>
      </c>
      <c r="Q225" s="504">
        <f t="shared" si="80"/>
        <v>0</v>
      </c>
      <c r="R225" s="1103" t="e">
        <f t="shared" si="74"/>
        <v>#DIV/0!</v>
      </c>
    </row>
    <row r="226" spans="1:18" s="47" customFormat="1" ht="38.25" x14ac:dyDescent="0.2">
      <c r="A226" s="505" t="s">
        <v>3888</v>
      </c>
      <c r="B226" s="501" t="s">
        <v>5280</v>
      </c>
      <c r="C226" s="506">
        <v>9</v>
      </c>
      <c r="D226" s="507" t="s">
        <v>3889</v>
      </c>
      <c r="E226" s="504"/>
      <c r="F226" s="504"/>
      <c r="G226" s="504"/>
      <c r="H226" s="81" t="e">
        <f t="shared" si="71"/>
        <v>#DIV/0!</v>
      </c>
      <c r="I226" s="504"/>
      <c r="J226" s="504"/>
      <c r="K226" s="81" t="e">
        <f t="shared" si="72"/>
        <v>#DIV/0!</v>
      </c>
      <c r="L226" s="504">
        <f t="shared" si="75"/>
        <v>0</v>
      </c>
      <c r="M226" s="504">
        <f t="shared" si="76"/>
        <v>0</v>
      </c>
      <c r="N226" s="504">
        <f t="shared" si="77"/>
        <v>0</v>
      </c>
      <c r="O226" s="81" t="e">
        <f t="shared" si="78"/>
        <v>#DIV/0!</v>
      </c>
      <c r="P226" s="504">
        <f t="shared" si="79"/>
        <v>0</v>
      </c>
      <c r="Q226" s="504">
        <f t="shared" si="80"/>
        <v>0</v>
      </c>
      <c r="R226" s="1103" t="e">
        <f t="shared" si="74"/>
        <v>#DIV/0!</v>
      </c>
    </row>
    <row r="227" spans="1:18" s="47" customFormat="1" x14ac:dyDescent="0.2">
      <c r="A227" s="501" t="s">
        <v>4441</v>
      </c>
      <c r="B227" s="501" t="s">
        <v>5281</v>
      </c>
      <c r="C227" s="502">
        <v>9</v>
      </c>
      <c r="D227" s="503" t="s">
        <v>2330</v>
      </c>
      <c r="E227" s="504"/>
      <c r="F227" s="504"/>
      <c r="G227" s="504"/>
      <c r="H227" s="81" t="e">
        <f t="shared" si="71"/>
        <v>#DIV/0!</v>
      </c>
      <c r="I227" s="504"/>
      <c r="J227" s="504"/>
      <c r="K227" s="81" t="e">
        <f t="shared" si="72"/>
        <v>#DIV/0!</v>
      </c>
      <c r="L227" s="504">
        <f t="shared" si="75"/>
        <v>0</v>
      </c>
      <c r="M227" s="504">
        <f t="shared" si="76"/>
        <v>0</v>
      </c>
      <c r="N227" s="504">
        <f t="shared" si="77"/>
        <v>0</v>
      </c>
      <c r="O227" s="81" t="e">
        <f t="shared" si="78"/>
        <v>#DIV/0!</v>
      </c>
      <c r="P227" s="504">
        <f t="shared" si="79"/>
        <v>0</v>
      </c>
      <c r="Q227" s="504">
        <f t="shared" si="80"/>
        <v>0</v>
      </c>
      <c r="R227" s="1103" t="e">
        <f t="shared" si="74"/>
        <v>#DIV/0!</v>
      </c>
    </row>
    <row r="228" spans="1:18" s="39" customFormat="1" x14ac:dyDescent="0.2">
      <c r="A228" s="35"/>
      <c r="B228" s="35" t="s">
        <v>120</v>
      </c>
      <c r="C228" s="36"/>
      <c r="D228" s="37" t="s">
        <v>25</v>
      </c>
      <c r="E228" s="38">
        <f>E229+E232+E236+E238+SUM(E248:E252)</f>
        <v>0</v>
      </c>
      <c r="F228" s="38">
        <f t="shared" ref="F228:J228" si="83">F229+F232+F236+F238+SUM(F248:F252)</f>
        <v>0</v>
      </c>
      <c r="G228" s="38">
        <f t="shared" si="83"/>
        <v>0</v>
      </c>
      <c r="H228" s="81" t="e">
        <f t="shared" si="71"/>
        <v>#DIV/0!</v>
      </c>
      <c r="I228" s="38">
        <f t="shared" si="83"/>
        <v>0</v>
      </c>
      <c r="J228" s="38">
        <f t="shared" si="83"/>
        <v>0</v>
      </c>
      <c r="K228" s="81" t="e">
        <f t="shared" si="72"/>
        <v>#DIV/0!</v>
      </c>
      <c r="L228" s="38">
        <f t="shared" si="75"/>
        <v>0</v>
      </c>
      <c r="M228" s="38">
        <f t="shared" si="76"/>
        <v>0</v>
      </c>
      <c r="N228" s="38">
        <f t="shared" si="77"/>
        <v>0</v>
      </c>
      <c r="O228" s="81" t="e">
        <f t="shared" si="78"/>
        <v>#DIV/0!</v>
      </c>
      <c r="P228" s="38">
        <f t="shared" si="79"/>
        <v>0</v>
      </c>
      <c r="Q228" s="38">
        <f t="shared" si="80"/>
        <v>0</v>
      </c>
      <c r="R228" s="1103" t="e">
        <f t="shared" si="74"/>
        <v>#DIV/0!</v>
      </c>
    </row>
    <row r="229" spans="1:18" s="47" customFormat="1" x14ac:dyDescent="0.2">
      <c r="A229" s="43"/>
      <c r="B229" s="43" t="s">
        <v>121</v>
      </c>
      <c r="C229" s="44"/>
      <c r="D229" s="45" t="s">
        <v>319</v>
      </c>
      <c r="E229" s="46">
        <f>SUM(E230:E231)</f>
        <v>0</v>
      </c>
      <c r="F229" s="46">
        <f t="shared" ref="F229:J229" si="84">SUM(F230:F231)</f>
        <v>0</v>
      </c>
      <c r="G229" s="46">
        <f t="shared" si="84"/>
        <v>0</v>
      </c>
      <c r="H229" s="81" t="e">
        <f t="shared" si="71"/>
        <v>#DIV/0!</v>
      </c>
      <c r="I229" s="46">
        <f t="shared" si="84"/>
        <v>0</v>
      </c>
      <c r="J229" s="46">
        <f t="shared" si="84"/>
        <v>0</v>
      </c>
      <c r="K229" s="81" t="e">
        <f t="shared" si="72"/>
        <v>#DIV/0!</v>
      </c>
      <c r="L229" s="46">
        <f t="shared" si="75"/>
        <v>0</v>
      </c>
      <c r="M229" s="46">
        <f t="shared" si="76"/>
        <v>0</v>
      </c>
      <c r="N229" s="46">
        <f t="shared" si="77"/>
        <v>0</v>
      </c>
      <c r="O229" s="81" t="e">
        <f t="shared" si="78"/>
        <v>#DIV/0!</v>
      </c>
      <c r="P229" s="46">
        <f t="shared" si="79"/>
        <v>0</v>
      </c>
      <c r="Q229" s="46">
        <f t="shared" si="80"/>
        <v>0</v>
      </c>
      <c r="R229" s="1103" t="e">
        <f t="shared" si="74"/>
        <v>#DIV/0!</v>
      </c>
    </row>
    <row r="230" spans="1:18" s="28" customFormat="1" x14ac:dyDescent="0.2">
      <c r="A230" s="485" t="s">
        <v>2223</v>
      </c>
      <c r="B230" s="485" t="s">
        <v>2251</v>
      </c>
      <c r="C230" s="486">
        <v>9</v>
      </c>
      <c r="D230" s="487" t="s">
        <v>2252</v>
      </c>
      <c r="E230" s="461"/>
      <c r="F230" s="461"/>
      <c r="G230" s="461"/>
      <c r="H230" s="81" t="e">
        <f t="shared" si="71"/>
        <v>#DIV/0!</v>
      </c>
      <c r="I230" s="461"/>
      <c r="J230" s="461"/>
      <c r="K230" s="81" t="e">
        <f t="shared" si="72"/>
        <v>#DIV/0!</v>
      </c>
      <c r="L230" s="461">
        <f t="shared" si="75"/>
        <v>0</v>
      </c>
      <c r="M230" s="461">
        <f t="shared" si="76"/>
        <v>0</v>
      </c>
      <c r="N230" s="461">
        <f t="shared" si="77"/>
        <v>0</v>
      </c>
      <c r="O230" s="81" t="e">
        <f t="shared" si="78"/>
        <v>#DIV/0!</v>
      </c>
      <c r="P230" s="461">
        <f t="shared" si="79"/>
        <v>0</v>
      </c>
      <c r="Q230" s="461">
        <f t="shared" si="80"/>
        <v>0</v>
      </c>
      <c r="R230" s="1103" t="e">
        <f t="shared" si="74"/>
        <v>#DIV/0!</v>
      </c>
    </row>
    <row r="231" spans="1:18" s="28" customFormat="1" x14ac:dyDescent="0.2">
      <c r="A231" s="485" t="s">
        <v>2224</v>
      </c>
      <c r="B231" s="485" t="s">
        <v>2253</v>
      </c>
      <c r="C231" s="486">
        <v>9</v>
      </c>
      <c r="D231" s="487" t="s">
        <v>2254</v>
      </c>
      <c r="E231" s="461"/>
      <c r="F231" s="461"/>
      <c r="G231" s="461"/>
      <c r="H231" s="81" t="e">
        <f t="shared" si="71"/>
        <v>#DIV/0!</v>
      </c>
      <c r="I231" s="461"/>
      <c r="J231" s="461"/>
      <c r="K231" s="81" t="e">
        <f t="shared" si="72"/>
        <v>#DIV/0!</v>
      </c>
      <c r="L231" s="461">
        <f t="shared" si="75"/>
        <v>0</v>
      </c>
      <c r="M231" s="461">
        <f t="shared" si="76"/>
        <v>0</v>
      </c>
      <c r="N231" s="461">
        <f t="shared" si="77"/>
        <v>0</v>
      </c>
      <c r="O231" s="81" t="e">
        <f t="shared" si="78"/>
        <v>#DIV/0!</v>
      </c>
      <c r="P231" s="461">
        <f t="shared" si="79"/>
        <v>0</v>
      </c>
      <c r="Q231" s="461">
        <f t="shared" si="80"/>
        <v>0</v>
      </c>
      <c r="R231" s="1103" t="e">
        <f t="shared" si="74"/>
        <v>#DIV/0!</v>
      </c>
    </row>
    <row r="232" spans="1:18" s="47" customFormat="1" x14ac:dyDescent="0.2">
      <c r="A232" s="43"/>
      <c r="B232" s="43" t="s">
        <v>122</v>
      </c>
      <c r="C232" s="44"/>
      <c r="D232" s="45" t="s">
        <v>43</v>
      </c>
      <c r="E232" s="46">
        <f>SUM(E233:E235)</f>
        <v>0</v>
      </c>
      <c r="F232" s="46">
        <f t="shared" ref="F232:J232" si="85">SUM(F233:F235)</f>
        <v>0</v>
      </c>
      <c r="G232" s="46">
        <f t="shared" si="85"/>
        <v>0</v>
      </c>
      <c r="H232" s="81" t="e">
        <f t="shared" si="71"/>
        <v>#DIV/0!</v>
      </c>
      <c r="I232" s="46">
        <f t="shared" si="85"/>
        <v>0</v>
      </c>
      <c r="J232" s="46">
        <f t="shared" si="85"/>
        <v>0</v>
      </c>
      <c r="K232" s="81" t="e">
        <f t="shared" si="72"/>
        <v>#DIV/0!</v>
      </c>
      <c r="L232" s="46">
        <f t="shared" si="75"/>
        <v>0</v>
      </c>
      <c r="M232" s="46">
        <f t="shared" si="76"/>
        <v>0</v>
      </c>
      <c r="N232" s="46">
        <f t="shared" si="77"/>
        <v>0</v>
      </c>
      <c r="O232" s="81" t="e">
        <f t="shared" si="78"/>
        <v>#DIV/0!</v>
      </c>
      <c r="P232" s="46">
        <f t="shared" si="79"/>
        <v>0</v>
      </c>
      <c r="Q232" s="46">
        <f t="shared" si="80"/>
        <v>0</v>
      </c>
      <c r="R232" s="1103" t="e">
        <f t="shared" si="74"/>
        <v>#DIV/0!</v>
      </c>
    </row>
    <row r="233" spans="1:18" s="28" customFormat="1" x14ac:dyDescent="0.2">
      <c r="A233" s="485" t="s">
        <v>2225</v>
      </c>
      <c r="B233" s="485" t="s">
        <v>389</v>
      </c>
      <c r="C233" s="486">
        <v>9</v>
      </c>
      <c r="D233" s="487" t="s">
        <v>26</v>
      </c>
      <c r="E233" s="461"/>
      <c r="F233" s="461"/>
      <c r="G233" s="461"/>
      <c r="H233" s="81" t="e">
        <f t="shared" si="71"/>
        <v>#DIV/0!</v>
      </c>
      <c r="I233" s="461"/>
      <c r="J233" s="461"/>
      <c r="K233" s="81" t="e">
        <f t="shared" si="72"/>
        <v>#DIV/0!</v>
      </c>
      <c r="L233" s="461">
        <f t="shared" si="75"/>
        <v>0</v>
      </c>
      <c r="M233" s="461">
        <f t="shared" si="76"/>
        <v>0</v>
      </c>
      <c r="N233" s="461">
        <f t="shared" si="77"/>
        <v>0</v>
      </c>
      <c r="O233" s="81" t="e">
        <f t="shared" si="78"/>
        <v>#DIV/0!</v>
      </c>
      <c r="P233" s="461">
        <f t="shared" si="79"/>
        <v>0</v>
      </c>
      <c r="Q233" s="461">
        <f t="shared" si="80"/>
        <v>0</v>
      </c>
      <c r="R233" s="1103" t="e">
        <f t="shared" si="74"/>
        <v>#DIV/0!</v>
      </c>
    </row>
    <row r="234" spans="1:18" s="28" customFormat="1" x14ac:dyDescent="0.2">
      <c r="A234" s="485" t="s">
        <v>2226</v>
      </c>
      <c r="B234" s="485" t="s">
        <v>390</v>
      </c>
      <c r="C234" s="486">
        <v>9</v>
      </c>
      <c r="D234" s="487" t="s">
        <v>27</v>
      </c>
      <c r="E234" s="461"/>
      <c r="F234" s="461"/>
      <c r="G234" s="461"/>
      <c r="H234" s="81" t="e">
        <f t="shared" si="71"/>
        <v>#DIV/0!</v>
      </c>
      <c r="I234" s="461"/>
      <c r="J234" s="461"/>
      <c r="K234" s="81" t="e">
        <f t="shared" si="72"/>
        <v>#DIV/0!</v>
      </c>
      <c r="L234" s="461">
        <f t="shared" si="75"/>
        <v>0</v>
      </c>
      <c r="M234" s="461">
        <f t="shared" si="76"/>
        <v>0</v>
      </c>
      <c r="N234" s="461">
        <f t="shared" si="77"/>
        <v>0</v>
      </c>
      <c r="O234" s="81" t="e">
        <f t="shared" si="78"/>
        <v>#DIV/0!</v>
      </c>
      <c r="P234" s="461">
        <f t="shared" si="79"/>
        <v>0</v>
      </c>
      <c r="Q234" s="461">
        <f t="shared" si="80"/>
        <v>0</v>
      </c>
      <c r="R234" s="1103" t="e">
        <f t="shared" si="74"/>
        <v>#DIV/0!</v>
      </c>
    </row>
    <row r="235" spans="1:18" s="28" customFormat="1" x14ac:dyDescent="0.2">
      <c r="A235" s="485" t="s">
        <v>2227</v>
      </c>
      <c r="B235" s="485" t="s">
        <v>616</v>
      </c>
      <c r="C235" s="486">
        <v>9</v>
      </c>
      <c r="D235" s="487" t="s">
        <v>28</v>
      </c>
      <c r="E235" s="461"/>
      <c r="F235" s="461"/>
      <c r="G235" s="461"/>
      <c r="H235" s="81" t="e">
        <f t="shared" si="71"/>
        <v>#DIV/0!</v>
      </c>
      <c r="I235" s="461"/>
      <c r="J235" s="461"/>
      <c r="K235" s="81" t="e">
        <f t="shared" si="72"/>
        <v>#DIV/0!</v>
      </c>
      <c r="L235" s="461">
        <f t="shared" si="75"/>
        <v>0</v>
      </c>
      <c r="M235" s="461">
        <f t="shared" si="76"/>
        <v>0</v>
      </c>
      <c r="N235" s="461">
        <f t="shared" si="77"/>
        <v>0</v>
      </c>
      <c r="O235" s="81" t="e">
        <f t="shared" si="78"/>
        <v>#DIV/0!</v>
      </c>
      <c r="P235" s="461">
        <f t="shared" si="79"/>
        <v>0</v>
      </c>
      <c r="Q235" s="461">
        <f t="shared" si="80"/>
        <v>0</v>
      </c>
      <c r="R235" s="1103" t="e">
        <f t="shared" si="74"/>
        <v>#DIV/0!</v>
      </c>
    </row>
    <row r="236" spans="1:18" s="47" customFormat="1" x14ac:dyDescent="0.2">
      <c r="A236" s="43"/>
      <c r="B236" s="43" t="s">
        <v>123</v>
      </c>
      <c r="C236" s="44"/>
      <c r="D236" s="45" t="s">
        <v>29</v>
      </c>
      <c r="E236" s="46">
        <f>E237</f>
        <v>0</v>
      </c>
      <c r="F236" s="46">
        <f t="shared" ref="F236:J236" si="86">F237</f>
        <v>0</v>
      </c>
      <c r="G236" s="46">
        <f t="shared" si="86"/>
        <v>0</v>
      </c>
      <c r="H236" s="81" t="e">
        <f t="shared" si="71"/>
        <v>#DIV/0!</v>
      </c>
      <c r="I236" s="46">
        <f t="shared" si="86"/>
        <v>0</v>
      </c>
      <c r="J236" s="46">
        <f t="shared" si="86"/>
        <v>0</v>
      </c>
      <c r="K236" s="81" t="e">
        <f t="shared" si="72"/>
        <v>#DIV/0!</v>
      </c>
      <c r="L236" s="46">
        <f t="shared" si="75"/>
        <v>0</v>
      </c>
      <c r="M236" s="46">
        <f t="shared" si="76"/>
        <v>0</v>
      </c>
      <c r="N236" s="46">
        <f t="shared" si="77"/>
        <v>0</v>
      </c>
      <c r="O236" s="81" t="e">
        <f t="shared" si="78"/>
        <v>#DIV/0!</v>
      </c>
      <c r="P236" s="46">
        <f t="shared" si="79"/>
        <v>0</v>
      </c>
      <c r="Q236" s="46">
        <f t="shared" si="80"/>
        <v>0</v>
      </c>
      <c r="R236" s="1103" t="e">
        <f t="shared" si="74"/>
        <v>#DIV/0!</v>
      </c>
    </row>
    <row r="237" spans="1:18" s="28" customFormat="1" ht="25.5" x14ac:dyDescent="0.2">
      <c r="A237" s="508" t="s">
        <v>1779</v>
      </c>
      <c r="B237" s="508" t="s">
        <v>2705</v>
      </c>
      <c r="C237" s="509">
        <v>9</v>
      </c>
      <c r="D237" s="487" t="s">
        <v>2706</v>
      </c>
      <c r="E237" s="458"/>
      <c r="F237" s="458"/>
      <c r="G237" s="458"/>
      <c r="H237" s="81" t="e">
        <f t="shared" si="71"/>
        <v>#DIV/0!</v>
      </c>
      <c r="I237" s="458"/>
      <c r="J237" s="458"/>
      <c r="K237" s="81" t="e">
        <f t="shared" si="72"/>
        <v>#DIV/0!</v>
      </c>
      <c r="L237" s="458">
        <f t="shared" si="75"/>
        <v>0</v>
      </c>
      <c r="M237" s="458">
        <f t="shared" si="76"/>
        <v>0</v>
      </c>
      <c r="N237" s="458">
        <f t="shared" si="77"/>
        <v>0</v>
      </c>
      <c r="O237" s="81" t="e">
        <f t="shared" si="78"/>
        <v>#DIV/0!</v>
      </c>
      <c r="P237" s="458">
        <f t="shared" si="79"/>
        <v>0</v>
      </c>
      <c r="Q237" s="458">
        <f t="shared" si="80"/>
        <v>0</v>
      </c>
      <c r="R237" s="1103" t="e">
        <f t="shared" si="74"/>
        <v>#DIV/0!</v>
      </c>
    </row>
    <row r="238" spans="1:18" s="47" customFormat="1" x14ac:dyDescent="0.2">
      <c r="A238" s="55"/>
      <c r="B238" s="55" t="s">
        <v>124</v>
      </c>
      <c r="C238" s="53"/>
      <c r="D238" s="56" t="s">
        <v>1663</v>
      </c>
      <c r="E238" s="51">
        <f>SUM(E239:E247)</f>
        <v>0</v>
      </c>
      <c r="F238" s="51">
        <f t="shared" ref="F238:J238" si="87">SUM(F239:F247)</f>
        <v>0</v>
      </c>
      <c r="G238" s="51">
        <f t="shared" si="87"/>
        <v>0</v>
      </c>
      <c r="H238" s="81" t="e">
        <f t="shared" si="71"/>
        <v>#DIV/0!</v>
      </c>
      <c r="I238" s="51">
        <f t="shared" si="87"/>
        <v>0</v>
      </c>
      <c r="J238" s="51">
        <f t="shared" si="87"/>
        <v>0</v>
      </c>
      <c r="K238" s="81" t="e">
        <f t="shared" si="72"/>
        <v>#DIV/0!</v>
      </c>
      <c r="L238" s="51">
        <f t="shared" si="75"/>
        <v>0</v>
      </c>
      <c r="M238" s="51">
        <f t="shared" si="76"/>
        <v>0</v>
      </c>
      <c r="N238" s="51">
        <f t="shared" si="77"/>
        <v>0</v>
      </c>
      <c r="O238" s="81" t="e">
        <f t="shared" si="78"/>
        <v>#DIV/0!</v>
      </c>
      <c r="P238" s="51">
        <f t="shared" si="79"/>
        <v>0</v>
      </c>
      <c r="Q238" s="51">
        <f t="shared" si="80"/>
        <v>0</v>
      </c>
      <c r="R238" s="1103" t="e">
        <f t="shared" si="74"/>
        <v>#DIV/0!</v>
      </c>
    </row>
    <row r="239" spans="1:18" s="28" customFormat="1" x14ac:dyDescent="0.2">
      <c r="A239" s="508" t="s">
        <v>2707</v>
      </c>
      <c r="B239" s="508" t="s">
        <v>1659</v>
      </c>
      <c r="C239" s="509">
        <v>9</v>
      </c>
      <c r="D239" s="487" t="s">
        <v>30</v>
      </c>
      <c r="E239" s="458"/>
      <c r="F239" s="458"/>
      <c r="G239" s="458"/>
      <c r="H239" s="81" t="e">
        <f t="shared" si="71"/>
        <v>#DIV/0!</v>
      </c>
      <c r="I239" s="458"/>
      <c r="J239" s="458"/>
      <c r="K239" s="81" t="e">
        <f t="shared" si="72"/>
        <v>#DIV/0!</v>
      </c>
      <c r="L239" s="458">
        <f t="shared" si="75"/>
        <v>0</v>
      </c>
      <c r="M239" s="458">
        <f t="shared" si="76"/>
        <v>0</v>
      </c>
      <c r="N239" s="458">
        <f t="shared" si="77"/>
        <v>0</v>
      </c>
      <c r="O239" s="81" t="e">
        <f t="shared" si="78"/>
        <v>#DIV/0!</v>
      </c>
      <c r="P239" s="458">
        <f t="shared" si="79"/>
        <v>0</v>
      </c>
      <c r="Q239" s="458">
        <f t="shared" si="80"/>
        <v>0</v>
      </c>
      <c r="R239" s="1103" t="e">
        <f t="shared" si="74"/>
        <v>#DIV/0!</v>
      </c>
    </row>
    <row r="240" spans="1:18" s="28" customFormat="1" x14ac:dyDescent="0.2">
      <c r="A240" s="485" t="s">
        <v>2228</v>
      </c>
      <c r="B240" s="485" t="s">
        <v>617</v>
      </c>
      <c r="C240" s="486">
        <v>9</v>
      </c>
      <c r="D240" s="487" t="s">
        <v>31</v>
      </c>
      <c r="E240" s="461"/>
      <c r="F240" s="461"/>
      <c r="G240" s="461"/>
      <c r="H240" s="81" t="e">
        <f t="shared" si="71"/>
        <v>#DIV/0!</v>
      </c>
      <c r="I240" s="461"/>
      <c r="J240" s="461"/>
      <c r="K240" s="81" t="e">
        <f t="shared" si="72"/>
        <v>#DIV/0!</v>
      </c>
      <c r="L240" s="461">
        <f t="shared" si="75"/>
        <v>0</v>
      </c>
      <c r="M240" s="461">
        <f t="shared" si="76"/>
        <v>0</v>
      </c>
      <c r="N240" s="461">
        <f t="shared" si="77"/>
        <v>0</v>
      </c>
      <c r="O240" s="81" t="e">
        <f t="shared" si="78"/>
        <v>#DIV/0!</v>
      </c>
      <c r="P240" s="461">
        <f t="shared" si="79"/>
        <v>0</v>
      </c>
      <c r="Q240" s="461">
        <f t="shared" si="80"/>
        <v>0</v>
      </c>
      <c r="R240" s="1103" t="e">
        <f t="shared" si="74"/>
        <v>#DIV/0!</v>
      </c>
    </row>
    <row r="241" spans="1:18" s="28" customFormat="1" x14ac:dyDescent="0.2">
      <c r="A241" s="485" t="s">
        <v>2229</v>
      </c>
      <c r="B241" s="485" t="s">
        <v>618</v>
      </c>
      <c r="C241" s="486">
        <v>9</v>
      </c>
      <c r="D241" s="487" t="s">
        <v>32</v>
      </c>
      <c r="E241" s="461"/>
      <c r="F241" s="461"/>
      <c r="G241" s="461"/>
      <c r="H241" s="81" t="e">
        <f t="shared" si="71"/>
        <v>#DIV/0!</v>
      </c>
      <c r="I241" s="461"/>
      <c r="J241" s="461"/>
      <c r="K241" s="81" t="e">
        <f t="shared" si="72"/>
        <v>#DIV/0!</v>
      </c>
      <c r="L241" s="461">
        <f t="shared" si="75"/>
        <v>0</v>
      </c>
      <c r="M241" s="461">
        <f t="shared" si="76"/>
        <v>0</v>
      </c>
      <c r="N241" s="461">
        <f t="shared" si="77"/>
        <v>0</v>
      </c>
      <c r="O241" s="81" t="e">
        <f t="shared" si="78"/>
        <v>#DIV/0!</v>
      </c>
      <c r="P241" s="461">
        <f t="shared" si="79"/>
        <v>0</v>
      </c>
      <c r="Q241" s="461">
        <f t="shared" si="80"/>
        <v>0</v>
      </c>
      <c r="R241" s="1103" t="e">
        <f t="shared" si="74"/>
        <v>#DIV/0!</v>
      </c>
    </row>
    <row r="242" spans="1:18" s="28" customFormat="1" x14ac:dyDescent="0.2">
      <c r="A242" s="485" t="s">
        <v>2230</v>
      </c>
      <c r="B242" s="485" t="s">
        <v>619</v>
      </c>
      <c r="C242" s="486">
        <v>9</v>
      </c>
      <c r="D242" s="487" t="s">
        <v>33</v>
      </c>
      <c r="E242" s="461"/>
      <c r="F242" s="461"/>
      <c r="G242" s="461"/>
      <c r="H242" s="81" t="e">
        <f t="shared" si="71"/>
        <v>#DIV/0!</v>
      </c>
      <c r="I242" s="461"/>
      <c r="J242" s="461"/>
      <c r="K242" s="81" t="e">
        <f t="shared" si="72"/>
        <v>#DIV/0!</v>
      </c>
      <c r="L242" s="461">
        <f t="shared" si="75"/>
        <v>0</v>
      </c>
      <c r="M242" s="461">
        <f t="shared" si="76"/>
        <v>0</v>
      </c>
      <c r="N242" s="461">
        <f t="shared" si="77"/>
        <v>0</v>
      </c>
      <c r="O242" s="81" t="e">
        <f t="shared" si="78"/>
        <v>#DIV/0!</v>
      </c>
      <c r="P242" s="461">
        <f t="shared" si="79"/>
        <v>0</v>
      </c>
      <c r="Q242" s="461">
        <f t="shared" si="80"/>
        <v>0</v>
      </c>
      <c r="R242" s="1103" t="e">
        <f t="shared" si="74"/>
        <v>#DIV/0!</v>
      </c>
    </row>
    <row r="243" spans="1:18" s="28" customFormat="1" x14ac:dyDescent="0.2">
      <c r="A243" s="498" t="s">
        <v>4423</v>
      </c>
      <c r="B243" s="498" t="s">
        <v>1660</v>
      </c>
      <c r="C243" s="499">
        <v>9</v>
      </c>
      <c r="D243" s="500" t="s">
        <v>1662</v>
      </c>
      <c r="E243" s="27"/>
      <c r="F243" s="27"/>
      <c r="G243" s="27"/>
      <c r="H243" s="81" t="e">
        <f t="shared" si="71"/>
        <v>#DIV/0!</v>
      </c>
      <c r="I243" s="27"/>
      <c r="J243" s="27"/>
      <c r="K243" s="81" t="e">
        <f t="shared" si="72"/>
        <v>#DIV/0!</v>
      </c>
      <c r="L243" s="27">
        <f t="shared" si="75"/>
        <v>0</v>
      </c>
      <c r="M243" s="27">
        <f t="shared" si="76"/>
        <v>0</v>
      </c>
      <c r="N243" s="27">
        <f t="shared" si="77"/>
        <v>0</v>
      </c>
      <c r="O243" s="81" t="e">
        <f t="shared" si="78"/>
        <v>#DIV/0!</v>
      </c>
      <c r="P243" s="27">
        <f t="shared" si="79"/>
        <v>0</v>
      </c>
      <c r="Q243" s="27">
        <f t="shared" si="80"/>
        <v>0</v>
      </c>
      <c r="R243" s="1103" t="e">
        <f t="shared" si="74"/>
        <v>#DIV/0!</v>
      </c>
    </row>
    <row r="244" spans="1:18" s="28" customFormat="1" x14ac:dyDescent="0.2">
      <c r="A244" s="485" t="s">
        <v>1780</v>
      </c>
      <c r="B244" s="485" t="s">
        <v>620</v>
      </c>
      <c r="C244" s="486">
        <v>9</v>
      </c>
      <c r="D244" s="487" t="s">
        <v>1664</v>
      </c>
      <c r="E244" s="461"/>
      <c r="F244" s="461"/>
      <c r="G244" s="461"/>
      <c r="H244" s="81" t="e">
        <f t="shared" si="71"/>
        <v>#DIV/0!</v>
      </c>
      <c r="I244" s="461"/>
      <c r="J244" s="461"/>
      <c r="K244" s="81" t="e">
        <f t="shared" si="72"/>
        <v>#DIV/0!</v>
      </c>
      <c r="L244" s="461">
        <f t="shared" si="75"/>
        <v>0</v>
      </c>
      <c r="M244" s="461">
        <f t="shared" si="76"/>
        <v>0</v>
      </c>
      <c r="N244" s="461">
        <f t="shared" si="77"/>
        <v>0</v>
      </c>
      <c r="O244" s="81" t="e">
        <f t="shared" si="78"/>
        <v>#DIV/0!</v>
      </c>
      <c r="P244" s="461">
        <f t="shared" si="79"/>
        <v>0</v>
      </c>
      <c r="Q244" s="461">
        <f t="shared" si="80"/>
        <v>0</v>
      </c>
      <c r="R244" s="1103" t="e">
        <f t="shared" si="74"/>
        <v>#DIV/0!</v>
      </c>
    </row>
    <row r="245" spans="1:18" s="28" customFormat="1" x14ac:dyDescent="0.2">
      <c r="A245" s="485" t="s">
        <v>1781</v>
      </c>
      <c r="B245" s="485" t="s">
        <v>621</v>
      </c>
      <c r="C245" s="486">
        <v>9</v>
      </c>
      <c r="D245" s="487" t="s">
        <v>1665</v>
      </c>
      <c r="E245" s="461"/>
      <c r="F245" s="461"/>
      <c r="G245" s="461"/>
      <c r="H245" s="81" t="e">
        <f t="shared" si="71"/>
        <v>#DIV/0!</v>
      </c>
      <c r="I245" s="461"/>
      <c r="J245" s="461"/>
      <c r="K245" s="81" t="e">
        <f t="shared" si="72"/>
        <v>#DIV/0!</v>
      </c>
      <c r="L245" s="461">
        <f t="shared" si="75"/>
        <v>0</v>
      </c>
      <c r="M245" s="461">
        <f t="shared" si="76"/>
        <v>0</v>
      </c>
      <c r="N245" s="461">
        <f t="shared" si="77"/>
        <v>0</v>
      </c>
      <c r="O245" s="81" t="e">
        <f t="shared" si="78"/>
        <v>#DIV/0!</v>
      </c>
      <c r="P245" s="461">
        <f t="shared" si="79"/>
        <v>0</v>
      </c>
      <c r="Q245" s="461">
        <f t="shared" si="80"/>
        <v>0</v>
      </c>
      <c r="R245" s="1103" t="e">
        <f t="shared" si="74"/>
        <v>#DIV/0!</v>
      </c>
    </row>
    <row r="246" spans="1:18" s="28" customFormat="1" ht="38.25" x14ac:dyDescent="0.2">
      <c r="A246" s="485" t="s">
        <v>1782</v>
      </c>
      <c r="B246" s="485" t="s">
        <v>622</v>
      </c>
      <c r="C246" s="486">
        <v>9</v>
      </c>
      <c r="D246" s="487" t="s">
        <v>3603</v>
      </c>
      <c r="E246" s="461"/>
      <c r="F246" s="461"/>
      <c r="G246" s="461"/>
      <c r="H246" s="81" t="e">
        <f t="shared" si="71"/>
        <v>#DIV/0!</v>
      </c>
      <c r="I246" s="461"/>
      <c r="J246" s="461"/>
      <c r="K246" s="81" t="e">
        <f t="shared" si="72"/>
        <v>#DIV/0!</v>
      </c>
      <c r="L246" s="461">
        <f t="shared" si="75"/>
        <v>0</v>
      </c>
      <c r="M246" s="461">
        <f t="shared" si="76"/>
        <v>0</v>
      </c>
      <c r="N246" s="461">
        <f t="shared" si="77"/>
        <v>0</v>
      </c>
      <c r="O246" s="81" t="e">
        <f t="shared" si="78"/>
        <v>#DIV/0!</v>
      </c>
      <c r="P246" s="461">
        <f t="shared" si="79"/>
        <v>0</v>
      </c>
      <c r="Q246" s="461">
        <f t="shared" si="80"/>
        <v>0</v>
      </c>
      <c r="R246" s="1103" t="e">
        <f t="shared" si="74"/>
        <v>#DIV/0!</v>
      </c>
    </row>
    <row r="247" spans="1:18" s="28" customFormat="1" x14ac:dyDescent="0.2">
      <c r="A247" s="485" t="s">
        <v>1783</v>
      </c>
      <c r="B247" s="485" t="s">
        <v>1661</v>
      </c>
      <c r="C247" s="486">
        <v>9</v>
      </c>
      <c r="D247" s="487" t="s">
        <v>1666</v>
      </c>
      <c r="E247" s="461"/>
      <c r="F247" s="461"/>
      <c r="G247" s="461"/>
      <c r="H247" s="81" t="e">
        <f t="shared" si="71"/>
        <v>#DIV/0!</v>
      </c>
      <c r="I247" s="461"/>
      <c r="J247" s="461"/>
      <c r="K247" s="81" t="e">
        <f t="shared" si="72"/>
        <v>#DIV/0!</v>
      </c>
      <c r="L247" s="461">
        <f t="shared" si="75"/>
        <v>0</v>
      </c>
      <c r="M247" s="461">
        <f t="shared" si="76"/>
        <v>0</v>
      </c>
      <c r="N247" s="461">
        <f t="shared" si="77"/>
        <v>0</v>
      </c>
      <c r="O247" s="81" t="e">
        <f t="shared" si="78"/>
        <v>#DIV/0!</v>
      </c>
      <c r="P247" s="461">
        <f t="shared" si="79"/>
        <v>0</v>
      </c>
      <c r="Q247" s="461">
        <f t="shared" si="80"/>
        <v>0</v>
      </c>
      <c r="R247" s="1103" t="e">
        <f t="shared" si="74"/>
        <v>#DIV/0!</v>
      </c>
    </row>
    <row r="248" spans="1:18" s="47" customFormat="1" x14ac:dyDescent="0.2">
      <c r="A248" s="434" t="s">
        <v>2902</v>
      </c>
      <c r="B248" s="434" t="s">
        <v>5282</v>
      </c>
      <c r="C248" s="435">
        <v>9</v>
      </c>
      <c r="D248" s="45" t="s">
        <v>2903</v>
      </c>
      <c r="E248" s="436"/>
      <c r="F248" s="436"/>
      <c r="G248" s="436"/>
      <c r="H248" s="81" t="e">
        <f t="shared" si="71"/>
        <v>#DIV/0!</v>
      </c>
      <c r="I248" s="436"/>
      <c r="J248" s="436"/>
      <c r="K248" s="81" t="e">
        <f t="shared" si="72"/>
        <v>#DIV/0!</v>
      </c>
      <c r="L248" s="436">
        <f t="shared" si="75"/>
        <v>0</v>
      </c>
      <c r="M248" s="436">
        <f t="shared" si="76"/>
        <v>0</v>
      </c>
      <c r="N248" s="436">
        <f t="shared" si="77"/>
        <v>0</v>
      </c>
      <c r="O248" s="81" t="e">
        <f t="shared" si="78"/>
        <v>#DIV/0!</v>
      </c>
      <c r="P248" s="436">
        <f t="shared" si="79"/>
        <v>0</v>
      </c>
      <c r="Q248" s="436">
        <f t="shared" si="80"/>
        <v>0</v>
      </c>
      <c r="R248" s="1103" t="e">
        <f t="shared" si="74"/>
        <v>#DIV/0!</v>
      </c>
    </row>
    <row r="249" spans="1:18" s="47" customFormat="1" x14ac:dyDescent="0.2">
      <c r="A249" s="434" t="s">
        <v>2904</v>
      </c>
      <c r="B249" s="434" t="s">
        <v>5283</v>
      </c>
      <c r="C249" s="435">
        <v>9</v>
      </c>
      <c r="D249" s="45" t="s">
        <v>2905</v>
      </c>
      <c r="E249" s="436"/>
      <c r="F249" s="436"/>
      <c r="G249" s="436"/>
      <c r="H249" s="81" t="e">
        <f t="shared" si="71"/>
        <v>#DIV/0!</v>
      </c>
      <c r="I249" s="436"/>
      <c r="J249" s="436"/>
      <c r="K249" s="81" t="e">
        <f t="shared" si="72"/>
        <v>#DIV/0!</v>
      </c>
      <c r="L249" s="436">
        <f t="shared" si="75"/>
        <v>0</v>
      </c>
      <c r="M249" s="436">
        <f t="shared" si="76"/>
        <v>0</v>
      </c>
      <c r="N249" s="436">
        <f t="shared" si="77"/>
        <v>0</v>
      </c>
      <c r="O249" s="81" t="e">
        <f t="shared" si="78"/>
        <v>#DIV/0!</v>
      </c>
      <c r="P249" s="436">
        <f t="shared" si="79"/>
        <v>0</v>
      </c>
      <c r="Q249" s="436">
        <f t="shared" si="80"/>
        <v>0</v>
      </c>
      <c r="R249" s="1103" t="e">
        <f t="shared" si="74"/>
        <v>#DIV/0!</v>
      </c>
    </row>
    <row r="250" spans="1:18" s="47" customFormat="1" ht="25.5" x14ac:dyDescent="0.2">
      <c r="A250" s="434" t="s">
        <v>2906</v>
      </c>
      <c r="B250" s="434" t="s">
        <v>5284</v>
      </c>
      <c r="C250" s="435">
        <v>9</v>
      </c>
      <c r="D250" s="45" t="s">
        <v>2907</v>
      </c>
      <c r="E250" s="436"/>
      <c r="F250" s="436"/>
      <c r="G250" s="436"/>
      <c r="H250" s="81" t="e">
        <f t="shared" si="71"/>
        <v>#DIV/0!</v>
      </c>
      <c r="I250" s="436"/>
      <c r="J250" s="436"/>
      <c r="K250" s="81" t="e">
        <f t="shared" si="72"/>
        <v>#DIV/0!</v>
      </c>
      <c r="L250" s="436">
        <f t="shared" si="75"/>
        <v>0</v>
      </c>
      <c r="M250" s="436">
        <f t="shared" si="76"/>
        <v>0</v>
      </c>
      <c r="N250" s="436">
        <f t="shared" si="77"/>
        <v>0</v>
      </c>
      <c r="O250" s="81" t="e">
        <f t="shared" si="78"/>
        <v>#DIV/0!</v>
      </c>
      <c r="P250" s="436">
        <f t="shared" si="79"/>
        <v>0</v>
      </c>
      <c r="Q250" s="436">
        <f t="shared" si="80"/>
        <v>0</v>
      </c>
      <c r="R250" s="1103" t="e">
        <f t="shared" si="74"/>
        <v>#DIV/0!</v>
      </c>
    </row>
    <row r="251" spans="1:18" s="47" customFormat="1" ht="51" x14ac:dyDescent="0.2">
      <c r="A251" s="434" t="s">
        <v>2908</v>
      </c>
      <c r="B251" s="434" t="s">
        <v>5285</v>
      </c>
      <c r="C251" s="435">
        <v>9</v>
      </c>
      <c r="D251" s="45" t="s">
        <v>3878</v>
      </c>
      <c r="E251" s="436"/>
      <c r="F251" s="436"/>
      <c r="G251" s="436"/>
      <c r="H251" s="81" t="e">
        <f t="shared" si="71"/>
        <v>#DIV/0!</v>
      </c>
      <c r="I251" s="436"/>
      <c r="J251" s="436"/>
      <c r="K251" s="81" t="e">
        <f t="shared" si="72"/>
        <v>#DIV/0!</v>
      </c>
      <c r="L251" s="436">
        <f t="shared" si="75"/>
        <v>0</v>
      </c>
      <c r="M251" s="436">
        <f t="shared" si="76"/>
        <v>0</v>
      </c>
      <c r="N251" s="436">
        <f t="shared" si="77"/>
        <v>0</v>
      </c>
      <c r="O251" s="81" t="e">
        <f t="shared" si="78"/>
        <v>#DIV/0!</v>
      </c>
      <c r="P251" s="436">
        <f t="shared" si="79"/>
        <v>0</v>
      </c>
      <c r="Q251" s="436">
        <f t="shared" si="80"/>
        <v>0</v>
      </c>
      <c r="R251" s="1103" t="e">
        <f t="shared" si="74"/>
        <v>#DIV/0!</v>
      </c>
    </row>
    <row r="252" spans="1:18" s="47" customFormat="1" ht="25.5" x14ac:dyDescent="0.2">
      <c r="A252" s="434" t="s">
        <v>3879</v>
      </c>
      <c r="B252" s="434" t="s">
        <v>5286</v>
      </c>
      <c r="C252" s="435">
        <v>9</v>
      </c>
      <c r="D252" s="45" t="s">
        <v>4422</v>
      </c>
      <c r="E252" s="436"/>
      <c r="F252" s="436"/>
      <c r="G252" s="436"/>
      <c r="H252" s="81" t="e">
        <f t="shared" si="71"/>
        <v>#DIV/0!</v>
      </c>
      <c r="I252" s="436"/>
      <c r="J252" s="436"/>
      <c r="K252" s="81" t="e">
        <f t="shared" si="72"/>
        <v>#DIV/0!</v>
      </c>
      <c r="L252" s="436">
        <f t="shared" si="75"/>
        <v>0</v>
      </c>
      <c r="M252" s="436">
        <f t="shared" si="76"/>
        <v>0</v>
      </c>
      <c r="N252" s="436">
        <f t="shared" si="77"/>
        <v>0</v>
      </c>
      <c r="O252" s="81" t="e">
        <f t="shared" si="78"/>
        <v>#DIV/0!</v>
      </c>
      <c r="P252" s="436">
        <f t="shared" si="79"/>
        <v>0</v>
      </c>
      <c r="Q252" s="436">
        <f t="shared" si="80"/>
        <v>0</v>
      </c>
      <c r="R252" s="1103" t="e">
        <f t="shared" si="74"/>
        <v>#DIV/0!</v>
      </c>
    </row>
    <row r="253" spans="1:18" s="39" customFormat="1" x14ac:dyDescent="0.2">
      <c r="A253" s="35"/>
      <c r="B253" s="35" t="s">
        <v>125</v>
      </c>
      <c r="C253" s="36"/>
      <c r="D253" s="37" t="s">
        <v>34</v>
      </c>
      <c r="E253" s="38">
        <f>E254+E258+E262+E265+E270+E275+E284+E285</f>
        <v>0</v>
      </c>
      <c r="F253" s="38">
        <f t="shared" ref="F253:J253" si="88">F254+F258+F262+F265+F270+F275+F284+F285</f>
        <v>0</v>
      </c>
      <c r="G253" s="38">
        <f t="shared" si="88"/>
        <v>0</v>
      </c>
      <c r="H253" s="81" t="e">
        <f t="shared" si="71"/>
        <v>#DIV/0!</v>
      </c>
      <c r="I253" s="38">
        <f t="shared" si="88"/>
        <v>0</v>
      </c>
      <c r="J253" s="38">
        <f t="shared" si="88"/>
        <v>0</v>
      </c>
      <c r="K253" s="81" t="e">
        <f t="shared" si="72"/>
        <v>#DIV/0!</v>
      </c>
      <c r="L253" s="38">
        <f t="shared" si="75"/>
        <v>0</v>
      </c>
      <c r="M253" s="38">
        <f t="shared" si="76"/>
        <v>0</v>
      </c>
      <c r="N253" s="38">
        <f t="shared" si="77"/>
        <v>0</v>
      </c>
      <c r="O253" s="81" t="e">
        <f t="shared" si="78"/>
        <v>#DIV/0!</v>
      </c>
      <c r="P253" s="38">
        <f t="shared" si="79"/>
        <v>0</v>
      </c>
      <c r="Q253" s="38">
        <f t="shared" si="80"/>
        <v>0</v>
      </c>
      <c r="R253" s="1103" t="e">
        <f t="shared" si="74"/>
        <v>#DIV/0!</v>
      </c>
    </row>
    <row r="254" spans="1:18" s="47" customFormat="1" x14ac:dyDescent="0.2">
      <c r="A254" s="43"/>
      <c r="B254" s="43" t="s">
        <v>126</v>
      </c>
      <c r="C254" s="44"/>
      <c r="D254" s="45" t="s">
        <v>599</v>
      </c>
      <c r="E254" s="46">
        <f>SUM(E255:E257)</f>
        <v>0</v>
      </c>
      <c r="F254" s="46">
        <f t="shared" ref="F254:J254" si="89">SUM(F255:F257)</f>
        <v>0</v>
      </c>
      <c r="G254" s="46">
        <f t="shared" si="89"/>
        <v>0</v>
      </c>
      <c r="H254" s="81" t="e">
        <f t="shared" si="71"/>
        <v>#DIV/0!</v>
      </c>
      <c r="I254" s="46">
        <f t="shared" si="89"/>
        <v>0</v>
      </c>
      <c r="J254" s="46">
        <f t="shared" si="89"/>
        <v>0</v>
      </c>
      <c r="K254" s="81" t="e">
        <f t="shared" si="72"/>
        <v>#DIV/0!</v>
      </c>
      <c r="L254" s="46">
        <f t="shared" si="75"/>
        <v>0</v>
      </c>
      <c r="M254" s="46">
        <f t="shared" si="76"/>
        <v>0</v>
      </c>
      <c r="N254" s="46">
        <f t="shared" si="77"/>
        <v>0</v>
      </c>
      <c r="O254" s="81" t="e">
        <f t="shared" si="78"/>
        <v>#DIV/0!</v>
      </c>
      <c r="P254" s="46">
        <f t="shared" si="79"/>
        <v>0</v>
      </c>
      <c r="Q254" s="46">
        <f t="shared" si="80"/>
        <v>0</v>
      </c>
      <c r="R254" s="1103" t="e">
        <f t="shared" si="74"/>
        <v>#DIV/0!</v>
      </c>
    </row>
    <row r="255" spans="1:18" s="28" customFormat="1" x14ac:dyDescent="0.2">
      <c r="A255" s="485" t="s">
        <v>2231</v>
      </c>
      <c r="B255" s="485" t="s">
        <v>2256</v>
      </c>
      <c r="C255" s="486">
        <v>9</v>
      </c>
      <c r="D255" s="487" t="s">
        <v>2257</v>
      </c>
      <c r="E255" s="461"/>
      <c r="F255" s="461"/>
      <c r="G255" s="461"/>
      <c r="H255" s="81" t="e">
        <f t="shared" si="71"/>
        <v>#DIV/0!</v>
      </c>
      <c r="I255" s="461"/>
      <c r="J255" s="461"/>
      <c r="K255" s="81" t="e">
        <f t="shared" si="72"/>
        <v>#DIV/0!</v>
      </c>
      <c r="L255" s="461">
        <f t="shared" si="75"/>
        <v>0</v>
      </c>
      <c r="M255" s="461">
        <f t="shared" si="76"/>
        <v>0</v>
      </c>
      <c r="N255" s="461">
        <f t="shared" si="77"/>
        <v>0</v>
      </c>
      <c r="O255" s="81" t="e">
        <f t="shared" si="78"/>
        <v>#DIV/0!</v>
      </c>
      <c r="P255" s="461">
        <f t="shared" si="79"/>
        <v>0</v>
      </c>
      <c r="Q255" s="461">
        <f t="shared" si="80"/>
        <v>0</v>
      </c>
      <c r="R255" s="1103" t="e">
        <f t="shared" si="74"/>
        <v>#DIV/0!</v>
      </c>
    </row>
    <row r="256" spans="1:18" s="28" customFormat="1" ht="25.5" x14ac:dyDescent="0.2">
      <c r="A256" s="485" t="s">
        <v>2232</v>
      </c>
      <c r="B256" s="485" t="s">
        <v>2258</v>
      </c>
      <c r="C256" s="486">
        <v>9</v>
      </c>
      <c r="D256" s="487" t="s">
        <v>2259</v>
      </c>
      <c r="E256" s="461"/>
      <c r="F256" s="461"/>
      <c r="G256" s="461"/>
      <c r="H256" s="81" t="e">
        <f t="shared" si="71"/>
        <v>#DIV/0!</v>
      </c>
      <c r="I256" s="461"/>
      <c r="J256" s="461"/>
      <c r="K256" s="81" t="e">
        <f t="shared" si="72"/>
        <v>#DIV/0!</v>
      </c>
      <c r="L256" s="461">
        <f t="shared" si="75"/>
        <v>0</v>
      </c>
      <c r="M256" s="461">
        <f t="shared" si="76"/>
        <v>0</v>
      </c>
      <c r="N256" s="461">
        <f t="shared" si="77"/>
        <v>0</v>
      </c>
      <c r="O256" s="81" t="e">
        <f t="shared" si="78"/>
        <v>#DIV/0!</v>
      </c>
      <c r="P256" s="461">
        <f t="shared" si="79"/>
        <v>0</v>
      </c>
      <c r="Q256" s="461">
        <f t="shared" si="80"/>
        <v>0</v>
      </c>
      <c r="R256" s="1103" t="e">
        <f t="shared" si="74"/>
        <v>#DIV/0!</v>
      </c>
    </row>
    <row r="257" spans="1:18" s="28" customFormat="1" x14ac:dyDescent="0.2">
      <c r="A257" s="485" t="s">
        <v>2233</v>
      </c>
      <c r="B257" s="485" t="s">
        <v>2260</v>
      </c>
      <c r="C257" s="486">
        <v>9</v>
      </c>
      <c r="D257" s="487" t="s">
        <v>2261</v>
      </c>
      <c r="E257" s="461"/>
      <c r="F257" s="461"/>
      <c r="G257" s="461"/>
      <c r="H257" s="81" t="e">
        <f t="shared" si="71"/>
        <v>#DIV/0!</v>
      </c>
      <c r="I257" s="461"/>
      <c r="J257" s="461"/>
      <c r="K257" s="81" t="e">
        <f t="shared" si="72"/>
        <v>#DIV/0!</v>
      </c>
      <c r="L257" s="461">
        <f t="shared" si="75"/>
        <v>0</v>
      </c>
      <c r="M257" s="461">
        <f t="shared" si="76"/>
        <v>0</v>
      </c>
      <c r="N257" s="461">
        <f t="shared" si="77"/>
        <v>0</v>
      </c>
      <c r="O257" s="81" t="e">
        <f t="shared" si="78"/>
        <v>#DIV/0!</v>
      </c>
      <c r="P257" s="461">
        <f t="shared" si="79"/>
        <v>0</v>
      </c>
      <c r="Q257" s="461">
        <f t="shared" si="80"/>
        <v>0</v>
      </c>
      <c r="R257" s="1103" t="e">
        <f t="shared" si="74"/>
        <v>#DIV/0!</v>
      </c>
    </row>
    <row r="258" spans="1:18" s="47" customFormat="1" x14ac:dyDescent="0.2">
      <c r="A258" s="43"/>
      <c r="B258" s="43" t="s">
        <v>127</v>
      </c>
      <c r="C258" s="44"/>
      <c r="D258" s="45" t="s">
        <v>35</v>
      </c>
      <c r="E258" s="46">
        <f>SUM(E259:E261)</f>
        <v>0</v>
      </c>
      <c r="F258" s="46">
        <f t="shared" ref="F258:J258" si="90">SUM(F259:F261)</f>
        <v>0</v>
      </c>
      <c r="G258" s="46">
        <f t="shared" si="90"/>
        <v>0</v>
      </c>
      <c r="H258" s="81" t="e">
        <f t="shared" si="71"/>
        <v>#DIV/0!</v>
      </c>
      <c r="I258" s="46">
        <f t="shared" si="90"/>
        <v>0</v>
      </c>
      <c r="J258" s="46">
        <f t="shared" si="90"/>
        <v>0</v>
      </c>
      <c r="K258" s="81" t="e">
        <f t="shared" si="72"/>
        <v>#DIV/0!</v>
      </c>
      <c r="L258" s="46">
        <f t="shared" si="75"/>
        <v>0</v>
      </c>
      <c r="M258" s="46">
        <f t="shared" si="76"/>
        <v>0</v>
      </c>
      <c r="N258" s="46">
        <f t="shared" si="77"/>
        <v>0</v>
      </c>
      <c r="O258" s="81" t="e">
        <f t="shared" si="78"/>
        <v>#DIV/0!</v>
      </c>
      <c r="P258" s="46">
        <f t="shared" si="79"/>
        <v>0</v>
      </c>
      <c r="Q258" s="46">
        <f t="shared" si="80"/>
        <v>0</v>
      </c>
      <c r="R258" s="1103" t="e">
        <f t="shared" si="74"/>
        <v>#DIV/0!</v>
      </c>
    </row>
    <row r="259" spans="1:18" s="28" customFormat="1" x14ac:dyDescent="0.2">
      <c r="A259" s="485" t="s">
        <v>2234</v>
      </c>
      <c r="B259" s="485" t="s">
        <v>2262</v>
      </c>
      <c r="C259" s="486">
        <v>9</v>
      </c>
      <c r="D259" s="487" t="s">
        <v>2263</v>
      </c>
      <c r="E259" s="461"/>
      <c r="F259" s="461"/>
      <c r="G259" s="461"/>
      <c r="H259" s="81" t="e">
        <f t="shared" si="71"/>
        <v>#DIV/0!</v>
      </c>
      <c r="I259" s="461"/>
      <c r="J259" s="461"/>
      <c r="K259" s="81" t="e">
        <f t="shared" si="72"/>
        <v>#DIV/0!</v>
      </c>
      <c r="L259" s="461">
        <f t="shared" si="75"/>
        <v>0</v>
      </c>
      <c r="M259" s="461">
        <f t="shared" si="76"/>
        <v>0</v>
      </c>
      <c r="N259" s="461">
        <f t="shared" si="77"/>
        <v>0</v>
      </c>
      <c r="O259" s="81" t="e">
        <f t="shared" si="78"/>
        <v>#DIV/0!</v>
      </c>
      <c r="P259" s="461">
        <f t="shared" si="79"/>
        <v>0</v>
      </c>
      <c r="Q259" s="461">
        <f t="shared" si="80"/>
        <v>0</v>
      </c>
      <c r="R259" s="1103" t="e">
        <f t="shared" si="74"/>
        <v>#DIV/0!</v>
      </c>
    </row>
    <row r="260" spans="1:18" s="28" customFormat="1" x14ac:dyDescent="0.2">
      <c r="A260" s="485" t="s">
        <v>2235</v>
      </c>
      <c r="B260" s="485" t="s">
        <v>2264</v>
      </c>
      <c r="C260" s="486">
        <v>9</v>
      </c>
      <c r="D260" s="487" t="s">
        <v>2265</v>
      </c>
      <c r="E260" s="461"/>
      <c r="F260" s="461"/>
      <c r="G260" s="461"/>
      <c r="H260" s="81" t="e">
        <f t="shared" si="71"/>
        <v>#DIV/0!</v>
      </c>
      <c r="I260" s="461"/>
      <c r="J260" s="461"/>
      <c r="K260" s="81" t="e">
        <f t="shared" si="72"/>
        <v>#DIV/0!</v>
      </c>
      <c r="L260" s="461">
        <f t="shared" si="75"/>
        <v>0</v>
      </c>
      <c r="M260" s="461">
        <f t="shared" si="76"/>
        <v>0</v>
      </c>
      <c r="N260" s="461">
        <f t="shared" si="77"/>
        <v>0</v>
      </c>
      <c r="O260" s="81" t="e">
        <f t="shared" si="78"/>
        <v>#DIV/0!</v>
      </c>
      <c r="P260" s="461">
        <f t="shared" si="79"/>
        <v>0</v>
      </c>
      <c r="Q260" s="461">
        <f t="shared" si="80"/>
        <v>0</v>
      </c>
      <c r="R260" s="1103" t="e">
        <f t="shared" si="74"/>
        <v>#DIV/0!</v>
      </c>
    </row>
    <row r="261" spans="1:18" s="28" customFormat="1" x14ac:dyDescent="0.2">
      <c r="A261" s="485" t="s">
        <v>2236</v>
      </c>
      <c r="B261" s="485" t="s">
        <v>2266</v>
      </c>
      <c r="C261" s="486">
        <v>9</v>
      </c>
      <c r="D261" s="487" t="s">
        <v>2267</v>
      </c>
      <c r="E261" s="461"/>
      <c r="F261" s="461"/>
      <c r="G261" s="461"/>
      <c r="H261" s="81" t="e">
        <f t="shared" si="71"/>
        <v>#DIV/0!</v>
      </c>
      <c r="I261" s="461"/>
      <c r="J261" s="461"/>
      <c r="K261" s="81" t="e">
        <f t="shared" si="72"/>
        <v>#DIV/0!</v>
      </c>
      <c r="L261" s="461">
        <f t="shared" si="75"/>
        <v>0</v>
      </c>
      <c r="M261" s="461">
        <f t="shared" si="76"/>
        <v>0</v>
      </c>
      <c r="N261" s="461">
        <f t="shared" si="77"/>
        <v>0</v>
      </c>
      <c r="O261" s="81" t="e">
        <f t="shared" si="78"/>
        <v>#DIV/0!</v>
      </c>
      <c r="P261" s="461">
        <f t="shared" si="79"/>
        <v>0</v>
      </c>
      <c r="Q261" s="461">
        <f t="shared" si="80"/>
        <v>0</v>
      </c>
      <c r="R261" s="1103" t="e">
        <f t="shared" si="74"/>
        <v>#DIV/0!</v>
      </c>
    </row>
    <row r="262" spans="1:18" s="47" customFormat="1" x14ac:dyDescent="0.2">
      <c r="A262" s="43"/>
      <c r="B262" s="43" t="s">
        <v>128</v>
      </c>
      <c r="C262" s="44"/>
      <c r="D262" s="45" t="s">
        <v>36</v>
      </c>
      <c r="E262" s="46">
        <f>SUM(E263:E264)</f>
        <v>0</v>
      </c>
      <c r="F262" s="46">
        <f t="shared" ref="F262:J262" si="91">SUM(F263:F264)</f>
        <v>0</v>
      </c>
      <c r="G262" s="46">
        <f t="shared" si="91"/>
        <v>0</v>
      </c>
      <c r="H262" s="81" t="e">
        <f t="shared" si="71"/>
        <v>#DIV/0!</v>
      </c>
      <c r="I262" s="46">
        <f t="shared" si="91"/>
        <v>0</v>
      </c>
      <c r="J262" s="46">
        <f t="shared" si="91"/>
        <v>0</v>
      </c>
      <c r="K262" s="81" t="e">
        <f t="shared" si="72"/>
        <v>#DIV/0!</v>
      </c>
      <c r="L262" s="46">
        <f t="shared" si="75"/>
        <v>0</v>
      </c>
      <c r="M262" s="46">
        <f t="shared" si="76"/>
        <v>0</v>
      </c>
      <c r="N262" s="46">
        <f t="shared" si="77"/>
        <v>0</v>
      </c>
      <c r="O262" s="81" t="e">
        <f t="shared" si="78"/>
        <v>#DIV/0!</v>
      </c>
      <c r="P262" s="46">
        <f t="shared" si="79"/>
        <v>0</v>
      </c>
      <c r="Q262" s="46">
        <f t="shared" si="80"/>
        <v>0</v>
      </c>
      <c r="R262" s="1103" t="e">
        <f t="shared" si="74"/>
        <v>#DIV/0!</v>
      </c>
    </row>
    <row r="263" spans="1:18" s="28" customFormat="1" x14ac:dyDescent="0.2">
      <c r="A263" s="485" t="s">
        <v>2237</v>
      </c>
      <c r="B263" s="485" t="s">
        <v>2268</v>
      </c>
      <c r="C263" s="486">
        <v>9</v>
      </c>
      <c r="D263" s="487" t="s">
        <v>2269</v>
      </c>
      <c r="E263" s="461"/>
      <c r="F263" s="461"/>
      <c r="G263" s="461"/>
      <c r="H263" s="81" t="e">
        <f t="shared" si="71"/>
        <v>#DIV/0!</v>
      </c>
      <c r="I263" s="461"/>
      <c r="J263" s="461"/>
      <c r="K263" s="81" t="e">
        <f t="shared" si="72"/>
        <v>#DIV/0!</v>
      </c>
      <c r="L263" s="461">
        <f t="shared" si="75"/>
        <v>0</v>
      </c>
      <c r="M263" s="461">
        <f t="shared" si="76"/>
        <v>0</v>
      </c>
      <c r="N263" s="461">
        <f t="shared" si="77"/>
        <v>0</v>
      </c>
      <c r="O263" s="81" t="e">
        <f t="shared" si="78"/>
        <v>#DIV/0!</v>
      </c>
      <c r="P263" s="461">
        <f t="shared" si="79"/>
        <v>0</v>
      </c>
      <c r="Q263" s="461">
        <f t="shared" si="80"/>
        <v>0</v>
      </c>
      <c r="R263" s="1103" t="e">
        <f t="shared" si="74"/>
        <v>#DIV/0!</v>
      </c>
    </row>
    <row r="264" spans="1:18" s="28" customFormat="1" x14ac:dyDescent="0.2">
      <c r="A264" s="485" t="s">
        <v>2238</v>
      </c>
      <c r="B264" s="485" t="s">
        <v>2270</v>
      </c>
      <c r="C264" s="486">
        <v>9</v>
      </c>
      <c r="D264" s="487" t="s">
        <v>2271</v>
      </c>
      <c r="E264" s="461"/>
      <c r="F264" s="461"/>
      <c r="G264" s="461"/>
      <c r="H264" s="81" t="e">
        <f t="shared" si="71"/>
        <v>#DIV/0!</v>
      </c>
      <c r="I264" s="461"/>
      <c r="J264" s="461"/>
      <c r="K264" s="81" t="e">
        <f t="shared" si="72"/>
        <v>#DIV/0!</v>
      </c>
      <c r="L264" s="461">
        <f t="shared" si="75"/>
        <v>0</v>
      </c>
      <c r="M264" s="461">
        <f t="shared" si="76"/>
        <v>0</v>
      </c>
      <c r="N264" s="461">
        <f t="shared" si="77"/>
        <v>0</v>
      </c>
      <c r="O264" s="81" t="e">
        <f t="shared" si="78"/>
        <v>#DIV/0!</v>
      </c>
      <c r="P264" s="461">
        <f t="shared" si="79"/>
        <v>0</v>
      </c>
      <c r="Q264" s="461">
        <f t="shared" si="80"/>
        <v>0</v>
      </c>
      <c r="R264" s="1103" t="e">
        <f t="shared" si="74"/>
        <v>#DIV/0!</v>
      </c>
    </row>
    <row r="265" spans="1:18" s="47" customFormat="1" x14ac:dyDescent="0.2">
      <c r="A265" s="43"/>
      <c r="B265" s="43" t="s">
        <v>129</v>
      </c>
      <c r="C265" s="44"/>
      <c r="D265" s="45" t="s">
        <v>2708</v>
      </c>
      <c r="E265" s="46">
        <f>SUM(E266:E269)</f>
        <v>0</v>
      </c>
      <c r="F265" s="46">
        <f t="shared" ref="F265:J265" si="92">SUM(F266:F269)</f>
        <v>0</v>
      </c>
      <c r="G265" s="46">
        <f t="shared" si="92"/>
        <v>0</v>
      </c>
      <c r="H265" s="81" t="e">
        <f t="shared" si="71"/>
        <v>#DIV/0!</v>
      </c>
      <c r="I265" s="46">
        <f t="shared" si="92"/>
        <v>0</v>
      </c>
      <c r="J265" s="46">
        <f t="shared" si="92"/>
        <v>0</v>
      </c>
      <c r="K265" s="81" t="e">
        <f t="shared" si="72"/>
        <v>#DIV/0!</v>
      </c>
      <c r="L265" s="46">
        <f t="shared" si="75"/>
        <v>0</v>
      </c>
      <c r="M265" s="46">
        <f t="shared" si="76"/>
        <v>0</v>
      </c>
      <c r="N265" s="46">
        <f t="shared" si="77"/>
        <v>0</v>
      </c>
      <c r="O265" s="81" t="e">
        <f t="shared" si="78"/>
        <v>#DIV/0!</v>
      </c>
      <c r="P265" s="46">
        <f t="shared" si="79"/>
        <v>0</v>
      </c>
      <c r="Q265" s="46">
        <f t="shared" si="80"/>
        <v>0</v>
      </c>
      <c r="R265" s="1103" t="e">
        <f t="shared" si="74"/>
        <v>#DIV/0!</v>
      </c>
    </row>
    <row r="266" spans="1:18" s="28" customFormat="1" x14ac:dyDescent="0.2">
      <c r="A266" s="485" t="s">
        <v>2272</v>
      </c>
      <c r="B266" s="485" t="s">
        <v>2276</v>
      </c>
      <c r="C266" s="486">
        <v>9</v>
      </c>
      <c r="D266" s="487" t="s">
        <v>2277</v>
      </c>
      <c r="E266" s="461"/>
      <c r="F266" s="461"/>
      <c r="G266" s="461"/>
      <c r="H266" s="81" t="e">
        <f t="shared" si="71"/>
        <v>#DIV/0!</v>
      </c>
      <c r="I266" s="461"/>
      <c r="J266" s="461"/>
      <c r="K266" s="81" t="e">
        <f t="shared" si="72"/>
        <v>#DIV/0!</v>
      </c>
      <c r="L266" s="461">
        <f t="shared" si="75"/>
        <v>0</v>
      </c>
      <c r="M266" s="461">
        <f t="shared" si="76"/>
        <v>0</v>
      </c>
      <c r="N266" s="461">
        <f t="shared" si="77"/>
        <v>0</v>
      </c>
      <c r="O266" s="81" t="e">
        <f t="shared" si="78"/>
        <v>#DIV/0!</v>
      </c>
      <c r="P266" s="461">
        <f t="shared" si="79"/>
        <v>0</v>
      </c>
      <c r="Q266" s="461">
        <f t="shared" si="80"/>
        <v>0</v>
      </c>
      <c r="R266" s="1103" t="e">
        <f t="shared" si="74"/>
        <v>#DIV/0!</v>
      </c>
    </row>
    <row r="267" spans="1:18" s="28" customFormat="1" x14ac:dyDescent="0.2">
      <c r="A267" s="485" t="s">
        <v>2273</v>
      </c>
      <c r="B267" s="485" t="s">
        <v>2278</v>
      </c>
      <c r="C267" s="486">
        <v>9</v>
      </c>
      <c r="D267" s="487" t="s">
        <v>2279</v>
      </c>
      <c r="E267" s="461"/>
      <c r="F267" s="461"/>
      <c r="G267" s="461"/>
      <c r="H267" s="81" t="e">
        <f t="shared" si="71"/>
        <v>#DIV/0!</v>
      </c>
      <c r="I267" s="461"/>
      <c r="J267" s="461"/>
      <c r="K267" s="81" t="e">
        <f t="shared" si="72"/>
        <v>#DIV/0!</v>
      </c>
      <c r="L267" s="461">
        <f t="shared" si="75"/>
        <v>0</v>
      </c>
      <c r="M267" s="461">
        <f t="shared" si="76"/>
        <v>0</v>
      </c>
      <c r="N267" s="461">
        <f t="shared" si="77"/>
        <v>0</v>
      </c>
      <c r="O267" s="81" t="e">
        <f t="shared" si="78"/>
        <v>#DIV/0!</v>
      </c>
      <c r="P267" s="461">
        <f t="shared" si="79"/>
        <v>0</v>
      </c>
      <c r="Q267" s="461">
        <f t="shared" si="80"/>
        <v>0</v>
      </c>
      <c r="R267" s="1103" t="e">
        <f t="shared" si="74"/>
        <v>#DIV/0!</v>
      </c>
    </row>
    <row r="268" spans="1:18" s="28" customFormat="1" x14ac:dyDescent="0.2">
      <c r="A268" s="485" t="s">
        <v>2274</v>
      </c>
      <c r="B268" s="485" t="s">
        <v>2280</v>
      </c>
      <c r="C268" s="486">
        <v>9</v>
      </c>
      <c r="D268" s="487" t="s">
        <v>2281</v>
      </c>
      <c r="E268" s="461"/>
      <c r="F268" s="461"/>
      <c r="G268" s="461"/>
      <c r="H268" s="81" t="e">
        <f t="shared" ref="H268:H331" si="93">+(F268-G268)/F268</f>
        <v>#DIV/0!</v>
      </c>
      <c r="I268" s="461"/>
      <c r="J268" s="461"/>
      <c r="K268" s="81" t="e">
        <f t="shared" ref="K268:K331" si="94">+(I268-J268)/I268</f>
        <v>#DIV/0!</v>
      </c>
      <c r="L268" s="461">
        <f t="shared" si="75"/>
        <v>0</v>
      </c>
      <c r="M268" s="461">
        <f t="shared" si="76"/>
        <v>0</v>
      </c>
      <c r="N268" s="461">
        <f t="shared" si="77"/>
        <v>0</v>
      </c>
      <c r="O268" s="81" t="e">
        <f t="shared" si="78"/>
        <v>#DIV/0!</v>
      </c>
      <c r="P268" s="461">
        <f t="shared" si="79"/>
        <v>0</v>
      </c>
      <c r="Q268" s="461">
        <f t="shared" si="80"/>
        <v>0</v>
      </c>
      <c r="R268" s="1103" t="e">
        <f t="shared" si="74"/>
        <v>#DIV/0!</v>
      </c>
    </row>
    <row r="269" spans="1:18" s="28" customFormat="1" ht="25.5" x14ac:dyDescent="0.2">
      <c r="A269" s="485" t="s">
        <v>2275</v>
      </c>
      <c r="B269" s="485" t="s">
        <v>2282</v>
      </c>
      <c r="C269" s="486">
        <v>9</v>
      </c>
      <c r="D269" s="487" t="s">
        <v>2283</v>
      </c>
      <c r="E269" s="461"/>
      <c r="F269" s="461"/>
      <c r="G269" s="461"/>
      <c r="H269" s="81" t="e">
        <f t="shared" si="93"/>
        <v>#DIV/0!</v>
      </c>
      <c r="I269" s="461"/>
      <c r="J269" s="461"/>
      <c r="K269" s="81" t="e">
        <f t="shared" si="94"/>
        <v>#DIV/0!</v>
      </c>
      <c r="L269" s="461">
        <f t="shared" si="75"/>
        <v>0</v>
      </c>
      <c r="M269" s="461">
        <f t="shared" si="76"/>
        <v>0</v>
      </c>
      <c r="N269" s="461">
        <f t="shared" si="77"/>
        <v>0</v>
      </c>
      <c r="O269" s="81" t="e">
        <f t="shared" si="78"/>
        <v>#DIV/0!</v>
      </c>
      <c r="P269" s="461">
        <f t="shared" si="79"/>
        <v>0</v>
      </c>
      <c r="Q269" s="461">
        <f t="shared" si="80"/>
        <v>0</v>
      </c>
      <c r="R269" s="1103" t="e">
        <f t="shared" ref="R269:R332" si="95">+(P269-Q269)/P269</f>
        <v>#DIV/0!</v>
      </c>
    </row>
    <row r="270" spans="1:18" s="47" customFormat="1" x14ac:dyDescent="0.2">
      <c r="A270" s="43"/>
      <c r="B270" s="43" t="s">
        <v>130</v>
      </c>
      <c r="C270" s="44"/>
      <c r="D270" s="45" t="s">
        <v>639</v>
      </c>
      <c r="E270" s="46">
        <f>SUM(E271:E274)</f>
        <v>0</v>
      </c>
      <c r="F270" s="46">
        <f t="shared" ref="F270:J270" si="96">SUM(F271:F274)</f>
        <v>0</v>
      </c>
      <c r="G270" s="46">
        <f t="shared" si="96"/>
        <v>0</v>
      </c>
      <c r="H270" s="81" t="e">
        <f t="shared" si="93"/>
        <v>#DIV/0!</v>
      </c>
      <c r="I270" s="46">
        <f t="shared" si="96"/>
        <v>0</v>
      </c>
      <c r="J270" s="46">
        <f t="shared" si="96"/>
        <v>0</v>
      </c>
      <c r="K270" s="81" t="e">
        <f t="shared" si="94"/>
        <v>#DIV/0!</v>
      </c>
      <c r="L270" s="46">
        <f t="shared" si="75"/>
        <v>0</v>
      </c>
      <c r="M270" s="46">
        <f t="shared" si="76"/>
        <v>0</v>
      </c>
      <c r="N270" s="46">
        <f t="shared" si="77"/>
        <v>0</v>
      </c>
      <c r="O270" s="81" t="e">
        <f t="shared" si="78"/>
        <v>#DIV/0!</v>
      </c>
      <c r="P270" s="46">
        <f t="shared" si="79"/>
        <v>0</v>
      </c>
      <c r="Q270" s="46">
        <f t="shared" si="80"/>
        <v>0</v>
      </c>
      <c r="R270" s="1103" t="e">
        <f t="shared" si="95"/>
        <v>#DIV/0!</v>
      </c>
    </row>
    <row r="271" spans="1:18" s="28" customFormat="1" x14ac:dyDescent="0.2">
      <c r="A271" s="485" t="s">
        <v>2284</v>
      </c>
      <c r="B271" s="485" t="s">
        <v>2288</v>
      </c>
      <c r="C271" s="486">
        <v>9</v>
      </c>
      <c r="D271" s="487" t="s">
        <v>2289</v>
      </c>
      <c r="E271" s="461"/>
      <c r="F271" s="461"/>
      <c r="G271" s="461"/>
      <c r="H271" s="81" t="e">
        <f t="shared" si="93"/>
        <v>#DIV/0!</v>
      </c>
      <c r="I271" s="461"/>
      <c r="J271" s="461"/>
      <c r="K271" s="81" t="e">
        <f t="shared" si="94"/>
        <v>#DIV/0!</v>
      </c>
      <c r="L271" s="461">
        <f t="shared" si="75"/>
        <v>0</v>
      </c>
      <c r="M271" s="461">
        <f t="shared" si="76"/>
        <v>0</v>
      </c>
      <c r="N271" s="461">
        <f t="shared" si="77"/>
        <v>0</v>
      </c>
      <c r="O271" s="81" t="e">
        <f t="shared" si="78"/>
        <v>#DIV/0!</v>
      </c>
      <c r="P271" s="461">
        <f t="shared" si="79"/>
        <v>0</v>
      </c>
      <c r="Q271" s="461">
        <f t="shared" si="80"/>
        <v>0</v>
      </c>
      <c r="R271" s="1103" t="e">
        <f t="shared" si="95"/>
        <v>#DIV/0!</v>
      </c>
    </row>
    <row r="272" spans="1:18" s="28" customFormat="1" ht="25.5" x14ac:dyDescent="0.2">
      <c r="A272" s="485" t="s">
        <v>2285</v>
      </c>
      <c r="B272" s="485" t="s">
        <v>2290</v>
      </c>
      <c r="C272" s="486">
        <v>9</v>
      </c>
      <c r="D272" s="487" t="s">
        <v>2291</v>
      </c>
      <c r="E272" s="461"/>
      <c r="F272" s="461"/>
      <c r="G272" s="461"/>
      <c r="H272" s="81" t="e">
        <f t="shared" si="93"/>
        <v>#DIV/0!</v>
      </c>
      <c r="I272" s="461"/>
      <c r="J272" s="461"/>
      <c r="K272" s="81" t="e">
        <f t="shared" si="94"/>
        <v>#DIV/0!</v>
      </c>
      <c r="L272" s="461">
        <f t="shared" si="75"/>
        <v>0</v>
      </c>
      <c r="M272" s="461">
        <f t="shared" si="76"/>
        <v>0</v>
      </c>
      <c r="N272" s="461">
        <f t="shared" si="77"/>
        <v>0</v>
      </c>
      <c r="O272" s="81" t="e">
        <f t="shared" si="78"/>
        <v>#DIV/0!</v>
      </c>
      <c r="P272" s="461">
        <f t="shared" si="79"/>
        <v>0</v>
      </c>
      <c r="Q272" s="461">
        <f t="shared" si="80"/>
        <v>0</v>
      </c>
      <c r="R272" s="1103" t="e">
        <f t="shared" si="95"/>
        <v>#DIV/0!</v>
      </c>
    </row>
    <row r="273" spans="1:18" s="28" customFormat="1" ht="25.5" x14ac:dyDescent="0.2">
      <c r="A273" s="485" t="s">
        <v>2286</v>
      </c>
      <c r="B273" s="485" t="s">
        <v>2292</v>
      </c>
      <c r="C273" s="486">
        <v>9</v>
      </c>
      <c r="D273" s="487" t="s">
        <v>2293</v>
      </c>
      <c r="E273" s="461"/>
      <c r="F273" s="461"/>
      <c r="G273" s="461"/>
      <c r="H273" s="81" t="e">
        <f t="shared" si="93"/>
        <v>#DIV/0!</v>
      </c>
      <c r="I273" s="461"/>
      <c r="J273" s="461"/>
      <c r="K273" s="81" t="e">
        <f t="shared" si="94"/>
        <v>#DIV/0!</v>
      </c>
      <c r="L273" s="461">
        <f t="shared" si="75"/>
        <v>0</v>
      </c>
      <c r="M273" s="461">
        <f t="shared" si="76"/>
        <v>0</v>
      </c>
      <c r="N273" s="461">
        <f t="shared" si="77"/>
        <v>0</v>
      </c>
      <c r="O273" s="81" t="e">
        <f t="shared" si="78"/>
        <v>#DIV/0!</v>
      </c>
      <c r="P273" s="461">
        <f t="shared" si="79"/>
        <v>0</v>
      </c>
      <c r="Q273" s="461">
        <f t="shared" si="80"/>
        <v>0</v>
      </c>
      <c r="R273" s="1103" t="e">
        <f t="shared" si="95"/>
        <v>#DIV/0!</v>
      </c>
    </row>
    <row r="274" spans="1:18" s="28" customFormat="1" ht="25.5" x14ac:dyDescent="0.2">
      <c r="A274" s="485" t="s">
        <v>2287</v>
      </c>
      <c r="B274" s="485" t="s">
        <v>2294</v>
      </c>
      <c r="C274" s="486">
        <v>9</v>
      </c>
      <c r="D274" s="487" t="s">
        <v>2295</v>
      </c>
      <c r="E274" s="461"/>
      <c r="F274" s="461"/>
      <c r="G274" s="461"/>
      <c r="H274" s="81" t="e">
        <f t="shared" si="93"/>
        <v>#DIV/0!</v>
      </c>
      <c r="I274" s="461"/>
      <c r="J274" s="461"/>
      <c r="K274" s="81" t="e">
        <f t="shared" si="94"/>
        <v>#DIV/0!</v>
      </c>
      <c r="L274" s="461">
        <f t="shared" si="75"/>
        <v>0</v>
      </c>
      <c r="M274" s="461">
        <f t="shared" si="76"/>
        <v>0</v>
      </c>
      <c r="N274" s="461">
        <f t="shared" si="77"/>
        <v>0</v>
      </c>
      <c r="O274" s="81" t="e">
        <f t="shared" si="78"/>
        <v>#DIV/0!</v>
      </c>
      <c r="P274" s="461">
        <f t="shared" si="79"/>
        <v>0</v>
      </c>
      <c r="Q274" s="461">
        <f t="shared" si="80"/>
        <v>0</v>
      </c>
      <c r="R274" s="1103" t="e">
        <f t="shared" si="95"/>
        <v>#DIV/0!</v>
      </c>
    </row>
    <row r="275" spans="1:18" s="47" customFormat="1" x14ac:dyDescent="0.2">
      <c r="A275" s="43"/>
      <c r="B275" s="43" t="s">
        <v>131</v>
      </c>
      <c r="C275" s="44"/>
      <c r="D275" s="45" t="s">
        <v>37</v>
      </c>
      <c r="E275" s="46">
        <f>SUM(E276:E283)</f>
        <v>0</v>
      </c>
      <c r="F275" s="46">
        <f t="shared" ref="F275:J275" si="97">SUM(F276:F283)</f>
        <v>0</v>
      </c>
      <c r="G275" s="46">
        <f t="shared" si="97"/>
        <v>0</v>
      </c>
      <c r="H275" s="81" t="e">
        <f t="shared" si="93"/>
        <v>#DIV/0!</v>
      </c>
      <c r="I275" s="46">
        <f t="shared" si="97"/>
        <v>0</v>
      </c>
      <c r="J275" s="46">
        <f t="shared" si="97"/>
        <v>0</v>
      </c>
      <c r="K275" s="81" t="e">
        <f t="shared" si="94"/>
        <v>#DIV/0!</v>
      </c>
      <c r="L275" s="46">
        <f t="shared" si="75"/>
        <v>0</v>
      </c>
      <c r="M275" s="46">
        <f t="shared" si="76"/>
        <v>0</v>
      </c>
      <c r="N275" s="46">
        <f t="shared" si="77"/>
        <v>0</v>
      </c>
      <c r="O275" s="81" t="e">
        <f t="shared" si="78"/>
        <v>#DIV/0!</v>
      </c>
      <c r="P275" s="46">
        <f t="shared" si="79"/>
        <v>0</v>
      </c>
      <c r="Q275" s="46">
        <f t="shared" si="80"/>
        <v>0</v>
      </c>
      <c r="R275" s="1103" t="e">
        <f t="shared" si="95"/>
        <v>#DIV/0!</v>
      </c>
    </row>
    <row r="276" spans="1:18" s="28" customFormat="1" x14ac:dyDescent="0.2">
      <c r="A276" s="508" t="s">
        <v>1784</v>
      </c>
      <c r="B276" s="508" t="s">
        <v>2709</v>
      </c>
      <c r="C276" s="509">
        <v>9</v>
      </c>
      <c r="D276" s="487" t="s">
        <v>2710</v>
      </c>
      <c r="E276" s="458"/>
      <c r="F276" s="458"/>
      <c r="G276" s="458"/>
      <c r="H276" s="81" t="e">
        <f t="shared" si="93"/>
        <v>#DIV/0!</v>
      </c>
      <c r="I276" s="458"/>
      <c r="J276" s="458"/>
      <c r="K276" s="81" t="e">
        <f t="shared" si="94"/>
        <v>#DIV/0!</v>
      </c>
      <c r="L276" s="458">
        <f t="shared" si="75"/>
        <v>0</v>
      </c>
      <c r="M276" s="458">
        <f t="shared" si="76"/>
        <v>0</v>
      </c>
      <c r="N276" s="458">
        <f t="shared" si="77"/>
        <v>0</v>
      </c>
      <c r="O276" s="81" t="e">
        <f t="shared" si="78"/>
        <v>#DIV/0!</v>
      </c>
      <c r="P276" s="458">
        <f t="shared" si="79"/>
        <v>0</v>
      </c>
      <c r="Q276" s="458">
        <f t="shared" si="80"/>
        <v>0</v>
      </c>
      <c r="R276" s="1103" t="e">
        <f t="shared" si="95"/>
        <v>#DIV/0!</v>
      </c>
    </row>
    <row r="277" spans="1:18" s="28" customFormat="1" x14ac:dyDescent="0.2">
      <c r="A277" s="485" t="s">
        <v>1785</v>
      </c>
      <c r="B277" s="485" t="s">
        <v>638</v>
      </c>
      <c r="C277" s="486">
        <v>9</v>
      </c>
      <c r="D277" s="487" t="s">
        <v>874</v>
      </c>
      <c r="E277" s="461"/>
      <c r="F277" s="461"/>
      <c r="G277" s="461"/>
      <c r="H277" s="81" t="e">
        <f t="shared" si="93"/>
        <v>#DIV/0!</v>
      </c>
      <c r="I277" s="461"/>
      <c r="J277" s="461"/>
      <c r="K277" s="81" t="e">
        <f t="shared" si="94"/>
        <v>#DIV/0!</v>
      </c>
      <c r="L277" s="461">
        <f t="shared" ref="L277:L340" si="98">E277</f>
        <v>0</v>
      </c>
      <c r="M277" s="461">
        <f t="shared" ref="M277:M340" si="99">F277</f>
        <v>0</v>
      </c>
      <c r="N277" s="461">
        <f t="shared" ref="N277:N340" si="100">G277</f>
        <v>0</v>
      </c>
      <c r="O277" s="81" t="e">
        <f t="shared" ref="O277:O340" si="101">+(M277-N277)/M277</f>
        <v>#DIV/0!</v>
      </c>
      <c r="P277" s="461">
        <f t="shared" ref="P277:P340" si="102">I277</f>
        <v>0</v>
      </c>
      <c r="Q277" s="461">
        <f t="shared" ref="Q277:Q340" si="103">J277</f>
        <v>0</v>
      </c>
      <c r="R277" s="1103" t="e">
        <f t="shared" si="95"/>
        <v>#DIV/0!</v>
      </c>
    </row>
    <row r="278" spans="1:18" s="28" customFormat="1" x14ac:dyDescent="0.2">
      <c r="A278" s="485" t="s">
        <v>1786</v>
      </c>
      <c r="B278" s="485" t="s">
        <v>640</v>
      </c>
      <c r="C278" s="486">
        <v>9</v>
      </c>
      <c r="D278" s="487" t="s">
        <v>1402</v>
      </c>
      <c r="E278" s="461"/>
      <c r="F278" s="461"/>
      <c r="G278" s="461"/>
      <c r="H278" s="81" t="e">
        <f t="shared" si="93"/>
        <v>#DIV/0!</v>
      </c>
      <c r="I278" s="461"/>
      <c r="J278" s="461"/>
      <c r="K278" s="81" t="e">
        <f t="shared" si="94"/>
        <v>#DIV/0!</v>
      </c>
      <c r="L278" s="461">
        <f t="shared" si="98"/>
        <v>0</v>
      </c>
      <c r="M278" s="461">
        <f t="shared" si="99"/>
        <v>0</v>
      </c>
      <c r="N278" s="461">
        <f t="shared" si="100"/>
        <v>0</v>
      </c>
      <c r="O278" s="81" t="e">
        <f t="shared" si="101"/>
        <v>#DIV/0!</v>
      </c>
      <c r="P278" s="461">
        <f t="shared" si="102"/>
        <v>0</v>
      </c>
      <c r="Q278" s="461">
        <f t="shared" si="103"/>
        <v>0</v>
      </c>
      <c r="R278" s="1103" t="e">
        <f t="shared" si="95"/>
        <v>#DIV/0!</v>
      </c>
    </row>
    <row r="279" spans="1:18" s="28" customFormat="1" x14ac:dyDescent="0.2">
      <c r="A279" s="485" t="s">
        <v>2296</v>
      </c>
      <c r="B279" s="485" t="s">
        <v>2300</v>
      </c>
      <c r="C279" s="486">
        <v>9</v>
      </c>
      <c r="D279" s="487" t="s">
        <v>2301</v>
      </c>
      <c r="E279" s="461"/>
      <c r="F279" s="461"/>
      <c r="G279" s="461"/>
      <c r="H279" s="81" t="e">
        <f t="shared" si="93"/>
        <v>#DIV/0!</v>
      </c>
      <c r="I279" s="461"/>
      <c r="J279" s="461"/>
      <c r="K279" s="81" t="e">
        <f t="shared" si="94"/>
        <v>#DIV/0!</v>
      </c>
      <c r="L279" s="461">
        <f t="shared" si="98"/>
        <v>0</v>
      </c>
      <c r="M279" s="461">
        <f t="shared" si="99"/>
        <v>0</v>
      </c>
      <c r="N279" s="461">
        <f t="shared" si="100"/>
        <v>0</v>
      </c>
      <c r="O279" s="81" t="e">
        <f t="shared" si="101"/>
        <v>#DIV/0!</v>
      </c>
      <c r="P279" s="461">
        <f t="shared" si="102"/>
        <v>0</v>
      </c>
      <c r="Q279" s="461">
        <f t="shared" si="103"/>
        <v>0</v>
      </c>
      <c r="R279" s="1103" t="e">
        <f t="shared" si="95"/>
        <v>#DIV/0!</v>
      </c>
    </row>
    <row r="280" spans="1:18" s="28" customFormat="1" ht="25.5" x14ac:dyDescent="0.2">
      <c r="A280" s="485" t="s">
        <v>2297</v>
      </c>
      <c r="B280" s="485" t="s">
        <v>2302</v>
      </c>
      <c r="C280" s="486">
        <v>9</v>
      </c>
      <c r="D280" s="487" t="s">
        <v>2303</v>
      </c>
      <c r="E280" s="461"/>
      <c r="F280" s="461"/>
      <c r="G280" s="461"/>
      <c r="H280" s="81" t="e">
        <f t="shared" si="93"/>
        <v>#DIV/0!</v>
      </c>
      <c r="I280" s="461"/>
      <c r="J280" s="461"/>
      <c r="K280" s="81" t="e">
        <f t="shared" si="94"/>
        <v>#DIV/0!</v>
      </c>
      <c r="L280" s="461">
        <f t="shared" si="98"/>
        <v>0</v>
      </c>
      <c r="M280" s="461">
        <f t="shared" si="99"/>
        <v>0</v>
      </c>
      <c r="N280" s="461">
        <f t="shared" si="100"/>
        <v>0</v>
      </c>
      <c r="O280" s="81" t="e">
        <f t="shared" si="101"/>
        <v>#DIV/0!</v>
      </c>
      <c r="P280" s="461">
        <f t="shared" si="102"/>
        <v>0</v>
      </c>
      <c r="Q280" s="461">
        <f t="shared" si="103"/>
        <v>0</v>
      </c>
      <c r="R280" s="1103" t="e">
        <f t="shared" si="95"/>
        <v>#DIV/0!</v>
      </c>
    </row>
    <row r="281" spans="1:18" s="28" customFormat="1" ht="25.5" x14ac:dyDescent="0.2">
      <c r="A281" s="485" t="s">
        <v>2298</v>
      </c>
      <c r="B281" s="485" t="s">
        <v>2304</v>
      </c>
      <c r="C281" s="486">
        <v>9</v>
      </c>
      <c r="D281" s="487" t="s">
        <v>2305</v>
      </c>
      <c r="E281" s="461"/>
      <c r="F281" s="461"/>
      <c r="G281" s="461"/>
      <c r="H281" s="81" t="e">
        <f t="shared" si="93"/>
        <v>#DIV/0!</v>
      </c>
      <c r="I281" s="461"/>
      <c r="J281" s="461"/>
      <c r="K281" s="81" t="e">
        <f t="shared" si="94"/>
        <v>#DIV/0!</v>
      </c>
      <c r="L281" s="461">
        <f t="shared" si="98"/>
        <v>0</v>
      </c>
      <c r="M281" s="461">
        <f t="shared" si="99"/>
        <v>0</v>
      </c>
      <c r="N281" s="461">
        <f t="shared" si="100"/>
        <v>0</v>
      </c>
      <c r="O281" s="81" t="e">
        <f t="shared" si="101"/>
        <v>#DIV/0!</v>
      </c>
      <c r="P281" s="461">
        <f t="shared" si="102"/>
        <v>0</v>
      </c>
      <c r="Q281" s="461">
        <f t="shared" si="103"/>
        <v>0</v>
      </c>
      <c r="R281" s="1103" t="e">
        <f t="shared" si="95"/>
        <v>#DIV/0!</v>
      </c>
    </row>
    <row r="282" spans="1:18" s="28" customFormat="1" ht="25.5" x14ac:dyDescent="0.2">
      <c r="A282" s="485" t="s">
        <v>2299</v>
      </c>
      <c r="B282" s="485" t="s">
        <v>2306</v>
      </c>
      <c r="C282" s="486">
        <v>9</v>
      </c>
      <c r="D282" s="487" t="s">
        <v>2307</v>
      </c>
      <c r="E282" s="461"/>
      <c r="F282" s="461"/>
      <c r="G282" s="461"/>
      <c r="H282" s="81" t="e">
        <f t="shared" si="93"/>
        <v>#DIV/0!</v>
      </c>
      <c r="I282" s="461"/>
      <c r="J282" s="461"/>
      <c r="K282" s="81" t="e">
        <f t="shared" si="94"/>
        <v>#DIV/0!</v>
      </c>
      <c r="L282" s="461">
        <f t="shared" si="98"/>
        <v>0</v>
      </c>
      <c r="M282" s="461">
        <f t="shared" si="99"/>
        <v>0</v>
      </c>
      <c r="N282" s="461">
        <f t="shared" si="100"/>
        <v>0</v>
      </c>
      <c r="O282" s="81" t="e">
        <f t="shared" si="101"/>
        <v>#DIV/0!</v>
      </c>
      <c r="P282" s="461">
        <f t="shared" si="102"/>
        <v>0</v>
      </c>
      <c r="Q282" s="461">
        <f t="shared" si="103"/>
        <v>0</v>
      </c>
      <c r="R282" s="1103" t="e">
        <f t="shared" si="95"/>
        <v>#DIV/0!</v>
      </c>
    </row>
    <row r="283" spans="1:18" s="28" customFormat="1" x14ac:dyDescent="0.2">
      <c r="A283" s="485" t="s">
        <v>1787</v>
      </c>
      <c r="B283" s="485" t="s">
        <v>1260</v>
      </c>
      <c r="C283" s="486">
        <v>9</v>
      </c>
      <c r="D283" s="487" t="s">
        <v>1261</v>
      </c>
      <c r="E283" s="461"/>
      <c r="F283" s="461"/>
      <c r="G283" s="461"/>
      <c r="H283" s="81" t="e">
        <f t="shared" si="93"/>
        <v>#DIV/0!</v>
      </c>
      <c r="I283" s="461"/>
      <c r="J283" s="461"/>
      <c r="K283" s="81" t="e">
        <f t="shared" si="94"/>
        <v>#DIV/0!</v>
      </c>
      <c r="L283" s="461">
        <f t="shared" si="98"/>
        <v>0</v>
      </c>
      <c r="M283" s="461">
        <f t="shared" si="99"/>
        <v>0</v>
      </c>
      <c r="N283" s="461">
        <f t="shared" si="100"/>
        <v>0</v>
      </c>
      <c r="O283" s="81" t="e">
        <f t="shared" si="101"/>
        <v>#DIV/0!</v>
      </c>
      <c r="P283" s="461">
        <f t="shared" si="102"/>
        <v>0</v>
      </c>
      <c r="Q283" s="461">
        <f t="shared" si="103"/>
        <v>0</v>
      </c>
      <c r="R283" s="1103" t="e">
        <f t="shared" si="95"/>
        <v>#DIV/0!</v>
      </c>
    </row>
    <row r="284" spans="1:18" s="47" customFormat="1" x14ac:dyDescent="0.2">
      <c r="A284" s="434" t="s">
        <v>2711</v>
      </c>
      <c r="B284" s="43" t="s">
        <v>638</v>
      </c>
      <c r="C284" s="435">
        <v>9</v>
      </c>
      <c r="D284" s="45" t="s">
        <v>2712</v>
      </c>
      <c r="E284" s="436"/>
      <c r="F284" s="436"/>
      <c r="G284" s="436"/>
      <c r="H284" s="81" t="e">
        <f t="shared" si="93"/>
        <v>#DIV/0!</v>
      </c>
      <c r="I284" s="436"/>
      <c r="J284" s="436"/>
      <c r="K284" s="81" t="e">
        <f t="shared" si="94"/>
        <v>#DIV/0!</v>
      </c>
      <c r="L284" s="436">
        <f t="shared" si="98"/>
        <v>0</v>
      </c>
      <c r="M284" s="436">
        <f t="shared" si="99"/>
        <v>0</v>
      </c>
      <c r="N284" s="436">
        <f t="shared" si="100"/>
        <v>0</v>
      </c>
      <c r="O284" s="81" t="e">
        <f t="shared" si="101"/>
        <v>#DIV/0!</v>
      </c>
      <c r="P284" s="436">
        <f t="shared" si="102"/>
        <v>0</v>
      </c>
      <c r="Q284" s="436">
        <f t="shared" si="103"/>
        <v>0</v>
      </c>
      <c r="R284" s="1103" t="e">
        <f t="shared" si="95"/>
        <v>#DIV/0!</v>
      </c>
    </row>
    <row r="285" spans="1:18" s="47" customFormat="1" x14ac:dyDescent="0.2">
      <c r="A285" s="434" t="s">
        <v>2713</v>
      </c>
      <c r="B285" s="43" t="s">
        <v>640</v>
      </c>
      <c r="C285" s="435">
        <v>9</v>
      </c>
      <c r="D285" s="45" t="s">
        <v>2714</v>
      </c>
      <c r="E285" s="436"/>
      <c r="F285" s="436"/>
      <c r="G285" s="436"/>
      <c r="H285" s="81" t="e">
        <f t="shared" si="93"/>
        <v>#DIV/0!</v>
      </c>
      <c r="I285" s="436"/>
      <c r="J285" s="436"/>
      <c r="K285" s="81" t="e">
        <f t="shared" si="94"/>
        <v>#DIV/0!</v>
      </c>
      <c r="L285" s="436">
        <f t="shared" si="98"/>
        <v>0</v>
      </c>
      <c r="M285" s="436">
        <f t="shared" si="99"/>
        <v>0</v>
      </c>
      <c r="N285" s="436">
        <f t="shared" si="100"/>
        <v>0</v>
      </c>
      <c r="O285" s="81" t="e">
        <f t="shared" si="101"/>
        <v>#DIV/0!</v>
      </c>
      <c r="P285" s="436">
        <f t="shared" si="102"/>
        <v>0</v>
      </c>
      <c r="Q285" s="436">
        <f t="shared" si="103"/>
        <v>0</v>
      </c>
      <c r="R285" s="1103" t="e">
        <f t="shared" si="95"/>
        <v>#DIV/0!</v>
      </c>
    </row>
    <row r="286" spans="1:18" s="39" customFormat="1" ht="25.5" x14ac:dyDescent="0.2">
      <c r="A286" s="35"/>
      <c r="B286" s="35" t="s">
        <v>132</v>
      </c>
      <c r="C286" s="36"/>
      <c r="D286" s="37" t="s">
        <v>641</v>
      </c>
      <c r="E286" s="38">
        <f>E287+E292+E296+E299+E302</f>
        <v>0</v>
      </c>
      <c r="F286" s="38">
        <f t="shared" ref="F286:J286" si="104">F287+F292+F296+F299+F302</f>
        <v>0</v>
      </c>
      <c r="G286" s="38">
        <f t="shared" si="104"/>
        <v>0</v>
      </c>
      <c r="H286" s="81" t="e">
        <f t="shared" si="93"/>
        <v>#DIV/0!</v>
      </c>
      <c r="I286" s="38">
        <f t="shared" si="104"/>
        <v>0</v>
      </c>
      <c r="J286" s="38">
        <f t="shared" si="104"/>
        <v>0</v>
      </c>
      <c r="K286" s="81" t="e">
        <f t="shared" si="94"/>
        <v>#DIV/0!</v>
      </c>
      <c r="L286" s="38">
        <f t="shared" si="98"/>
        <v>0</v>
      </c>
      <c r="M286" s="38">
        <f t="shared" si="99"/>
        <v>0</v>
      </c>
      <c r="N286" s="38">
        <f t="shared" si="100"/>
        <v>0</v>
      </c>
      <c r="O286" s="81" t="e">
        <f t="shared" si="101"/>
        <v>#DIV/0!</v>
      </c>
      <c r="P286" s="38">
        <f t="shared" si="102"/>
        <v>0</v>
      </c>
      <c r="Q286" s="38">
        <f t="shared" si="103"/>
        <v>0</v>
      </c>
      <c r="R286" s="1103" t="e">
        <f t="shared" si="95"/>
        <v>#DIV/0!</v>
      </c>
    </row>
    <row r="287" spans="1:18" s="47" customFormat="1" x14ac:dyDescent="0.2">
      <c r="A287" s="55"/>
      <c r="B287" s="55" t="s">
        <v>606</v>
      </c>
      <c r="C287" s="53"/>
      <c r="D287" s="56" t="s">
        <v>3165</v>
      </c>
      <c r="E287" s="51">
        <f>SUM(E288:E291)</f>
        <v>0</v>
      </c>
      <c r="F287" s="51">
        <f t="shared" ref="F287:J287" si="105">SUM(F288:F291)</f>
        <v>0</v>
      </c>
      <c r="G287" s="51">
        <f t="shared" si="105"/>
        <v>0</v>
      </c>
      <c r="H287" s="81" t="e">
        <f t="shared" si="93"/>
        <v>#DIV/0!</v>
      </c>
      <c r="I287" s="51">
        <f t="shared" si="105"/>
        <v>0</v>
      </c>
      <c r="J287" s="51">
        <f t="shared" si="105"/>
        <v>0</v>
      </c>
      <c r="K287" s="81" t="e">
        <f t="shared" si="94"/>
        <v>#DIV/0!</v>
      </c>
      <c r="L287" s="51">
        <f t="shared" si="98"/>
        <v>0</v>
      </c>
      <c r="M287" s="51">
        <f t="shared" si="99"/>
        <v>0</v>
      </c>
      <c r="N287" s="51">
        <f t="shared" si="100"/>
        <v>0</v>
      </c>
      <c r="O287" s="81" t="e">
        <f t="shared" si="101"/>
        <v>#DIV/0!</v>
      </c>
      <c r="P287" s="51">
        <f t="shared" si="102"/>
        <v>0</v>
      </c>
      <c r="Q287" s="51">
        <f t="shared" si="103"/>
        <v>0</v>
      </c>
      <c r="R287" s="1103" t="e">
        <f t="shared" si="95"/>
        <v>#DIV/0!</v>
      </c>
    </row>
    <row r="288" spans="1:18" s="28" customFormat="1" x14ac:dyDescent="0.2">
      <c r="A288" s="485" t="s">
        <v>2308</v>
      </c>
      <c r="B288" s="485" t="s">
        <v>642</v>
      </c>
      <c r="C288" s="486">
        <v>9</v>
      </c>
      <c r="D288" s="487" t="s">
        <v>549</v>
      </c>
      <c r="E288" s="461"/>
      <c r="F288" s="461"/>
      <c r="G288" s="461"/>
      <c r="H288" s="81" t="e">
        <f t="shared" si="93"/>
        <v>#DIV/0!</v>
      </c>
      <c r="I288" s="461"/>
      <c r="J288" s="461"/>
      <c r="K288" s="81" t="e">
        <f t="shared" si="94"/>
        <v>#DIV/0!</v>
      </c>
      <c r="L288" s="461">
        <f t="shared" si="98"/>
        <v>0</v>
      </c>
      <c r="M288" s="461">
        <f t="shared" si="99"/>
        <v>0</v>
      </c>
      <c r="N288" s="461">
        <f t="shared" si="100"/>
        <v>0</v>
      </c>
      <c r="O288" s="81" t="e">
        <f t="shared" si="101"/>
        <v>#DIV/0!</v>
      </c>
      <c r="P288" s="461">
        <f t="shared" si="102"/>
        <v>0</v>
      </c>
      <c r="Q288" s="461">
        <f t="shared" si="103"/>
        <v>0</v>
      </c>
      <c r="R288" s="1103" t="e">
        <f t="shared" si="95"/>
        <v>#DIV/0!</v>
      </c>
    </row>
    <row r="289" spans="1:18" s="28" customFormat="1" x14ac:dyDescent="0.2">
      <c r="A289" s="485" t="s">
        <v>2309</v>
      </c>
      <c r="B289" s="485" t="s">
        <v>643</v>
      </c>
      <c r="C289" s="486">
        <v>9</v>
      </c>
      <c r="D289" s="487" t="s">
        <v>550</v>
      </c>
      <c r="E289" s="461"/>
      <c r="F289" s="461"/>
      <c r="G289" s="461"/>
      <c r="H289" s="81" t="e">
        <f t="shared" si="93"/>
        <v>#DIV/0!</v>
      </c>
      <c r="I289" s="461"/>
      <c r="J289" s="461"/>
      <c r="K289" s="81" t="e">
        <f t="shared" si="94"/>
        <v>#DIV/0!</v>
      </c>
      <c r="L289" s="461">
        <f t="shared" si="98"/>
        <v>0</v>
      </c>
      <c r="M289" s="461">
        <f t="shared" si="99"/>
        <v>0</v>
      </c>
      <c r="N289" s="461">
        <f t="shared" si="100"/>
        <v>0</v>
      </c>
      <c r="O289" s="81" t="e">
        <f t="shared" si="101"/>
        <v>#DIV/0!</v>
      </c>
      <c r="P289" s="461">
        <f t="shared" si="102"/>
        <v>0</v>
      </c>
      <c r="Q289" s="461">
        <f t="shared" si="103"/>
        <v>0</v>
      </c>
      <c r="R289" s="1103" t="e">
        <f t="shared" si="95"/>
        <v>#DIV/0!</v>
      </c>
    </row>
    <row r="290" spans="1:18" s="28" customFormat="1" x14ac:dyDescent="0.2">
      <c r="A290" s="485" t="s">
        <v>2310</v>
      </c>
      <c r="B290" s="485" t="s">
        <v>644</v>
      </c>
      <c r="C290" s="486">
        <v>9</v>
      </c>
      <c r="D290" s="487" t="s">
        <v>2312</v>
      </c>
      <c r="E290" s="461"/>
      <c r="F290" s="461"/>
      <c r="G290" s="461"/>
      <c r="H290" s="81" t="e">
        <f t="shared" si="93"/>
        <v>#DIV/0!</v>
      </c>
      <c r="I290" s="461"/>
      <c r="J290" s="461"/>
      <c r="K290" s="81" t="e">
        <f t="shared" si="94"/>
        <v>#DIV/0!</v>
      </c>
      <c r="L290" s="461">
        <f t="shared" si="98"/>
        <v>0</v>
      </c>
      <c r="M290" s="461">
        <f t="shared" si="99"/>
        <v>0</v>
      </c>
      <c r="N290" s="461">
        <f t="shared" si="100"/>
        <v>0</v>
      </c>
      <c r="O290" s="81" t="e">
        <f t="shared" si="101"/>
        <v>#DIV/0!</v>
      </c>
      <c r="P290" s="461">
        <f t="shared" si="102"/>
        <v>0</v>
      </c>
      <c r="Q290" s="461">
        <f t="shared" si="103"/>
        <v>0</v>
      </c>
      <c r="R290" s="1103" t="e">
        <f t="shared" si="95"/>
        <v>#DIV/0!</v>
      </c>
    </row>
    <row r="291" spans="1:18" s="28" customFormat="1" x14ac:dyDescent="0.2">
      <c r="A291" s="485" t="s">
        <v>2311</v>
      </c>
      <c r="B291" s="485" t="s">
        <v>645</v>
      </c>
      <c r="C291" s="486">
        <v>9</v>
      </c>
      <c r="D291" s="487" t="s">
        <v>2313</v>
      </c>
      <c r="E291" s="461"/>
      <c r="F291" s="461"/>
      <c r="G291" s="461"/>
      <c r="H291" s="81" t="e">
        <f t="shared" si="93"/>
        <v>#DIV/0!</v>
      </c>
      <c r="I291" s="461"/>
      <c r="J291" s="461"/>
      <c r="K291" s="81" t="e">
        <f t="shared" si="94"/>
        <v>#DIV/0!</v>
      </c>
      <c r="L291" s="461">
        <f t="shared" si="98"/>
        <v>0</v>
      </c>
      <c r="M291" s="461">
        <f t="shared" si="99"/>
        <v>0</v>
      </c>
      <c r="N291" s="461">
        <f t="shared" si="100"/>
        <v>0</v>
      </c>
      <c r="O291" s="81" t="e">
        <f t="shared" si="101"/>
        <v>#DIV/0!</v>
      </c>
      <c r="P291" s="461">
        <f t="shared" si="102"/>
        <v>0</v>
      </c>
      <c r="Q291" s="461">
        <f t="shared" si="103"/>
        <v>0</v>
      </c>
      <c r="R291" s="1103" t="e">
        <f t="shared" si="95"/>
        <v>#DIV/0!</v>
      </c>
    </row>
    <row r="292" spans="1:18" s="47" customFormat="1" x14ac:dyDescent="0.2">
      <c r="A292" s="43"/>
      <c r="B292" s="43" t="s">
        <v>607</v>
      </c>
      <c r="C292" s="44"/>
      <c r="D292" s="45" t="s">
        <v>646</v>
      </c>
      <c r="E292" s="46">
        <f>SUM(E293:E295)</f>
        <v>0</v>
      </c>
      <c r="F292" s="46">
        <f t="shared" ref="F292:J292" si="106">SUM(F293:F295)</f>
        <v>0</v>
      </c>
      <c r="G292" s="46">
        <f t="shared" si="106"/>
        <v>0</v>
      </c>
      <c r="H292" s="81" t="e">
        <f t="shared" si="93"/>
        <v>#DIV/0!</v>
      </c>
      <c r="I292" s="46">
        <f t="shared" si="106"/>
        <v>0</v>
      </c>
      <c r="J292" s="46">
        <f t="shared" si="106"/>
        <v>0</v>
      </c>
      <c r="K292" s="81" t="e">
        <f t="shared" si="94"/>
        <v>#DIV/0!</v>
      </c>
      <c r="L292" s="46">
        <f t="shared" si="98"/>
        <v>0</v>
      </c>
      <c r="M292" s="46">
        <f t="shared" si="99"/>
        <v>0</v>
      </c>
      <c r="N292" s="46">
        <f t="shared" si="100"/>
        <v>0</v>
      </c>
      <c r="O292" s="81" t="e">
        <f t="shared" si="101"/>
        <v>#DIV/0!</v>
      </c>
      <c r="P292" s="46">
        <f t="shared" si="102"/>
        <v>0</v>
      </c>
      <c r="Q292" s="46">
        <f t="shared" si="103"/>
        <v>0</v>
      </c>
      <c r="R292" s="1103" t="e">
        <f t="shared" si="95"/>
        <v>#DIV/0!</v>
      </c>
    </row>
    <row r="293" spans="1:18" s="28" customFormat="1" x14ac:dyDescent="0.2">
      <c r="A293" s="485" t="s">
        <v>2314</v>
      </c>
      <c r="B293" s="485" t="s">
        <v>647</v>
      </c>
      <c r="C293" s="486">
        <v>9</v>
      </c>
      <c r="D293" s="487" t="s">
        <v>2317</v>
      </c>
      <c r="E293" s="461"/>
      <c r="F293" s="461"/>
      <c r="G293" s="461"/>
      <c r="H293" s="81" t="e">
        <f t="shared" si="93"/>
        <v>#DIV/0!</v>
      </c>
      <c r="I293" s="461"/>
      <c r="J293" s="461"/>
      <c r="K293" s="81" t="e">
        <f t="shared" si="94"/>
        <v>#DIV/0!</v>
      </c>
      <c r="L293" s="461">
        <f t="shared" si="98"/>
        <v>0</v>
      </c>
      <c r="M293" s="461">
        <f t="shared" si="99"/>
        <v>0</v>
      </c>
      <c r="N293" s="461">
        <f t="shared" si="100"/>
        <v>0</v>
      </c>
      <c r="O293" s="81" t="e">
        <f t="shared" si="101"/>
        <v>#DIV/0!</v>
      </c>
      <c r="P293" s="461">
        <f t="shared" si="102"/>
        <v>0</v>
      </c>
      <c r="Q293" s="461">
        <f t="shared" si="103"/>
        <v>0</v>
      </c>
      <c r="R293" s="1103" t="e">
        <f t="shared" si="95"/>
        <v>#DIV/0!</v>
      </c>
    </row>
    <row r="294" spans="1:18" s="28" customFormat="1" x14ac:dyDescent="0.2">
      <c r="A294" s="485" t="s">
        <v>2315</v>
      </c>
      <c r="B294" s="485" t="s">
        <v>648</v>
      </c>
      <c r="C294" s="486">
        <v>9</v>
      </c>
      <c r="D294" s="487" t="s">
        <v>2318</v>
      </c>
      <c r="E294" s="461"/>
      <c r="F294" s="461"/>
      <c r="G294" s="461"/>
      <c r="H294" s="81" t="e">
        <f t="shared" si="93"/>
        <v>#DIV/0!</v>
      </c>
      <c r="I294" s="461"/>
      <c r="J294" s="461"/>
      <c r="K294" s="81" t="e">
        <f t="shared" si="94"/>
        <v>#DIV/0!</v>
      </c>
      <c r="L294" s="461">
        <f t="shared" si="98"/>
        <v>0</v>
      </c>
      <c r="M294" s="461">
        <f t="shared" si="99"/>
        <v>0</v>
      </c>
      <c r="N294" s="461">
        <f t="shared" si="100"/>
        <v>0</v>
      </c>
      <c r="O294" s="81" t="e">
        <f t="shared" si="101"/>
        <v>#DIV/0!</v>
      </c>
      <c r="P294" s="461">
        <f t="shared" si="102"/>
        <v>0</v>
      </c>
      <c r="Q294" s="461">
        <f t="shared" si="103"/>
        <v>0</v>
      </c>
      <c r="R294" s="1103" t="e">
        <f t="shared" si="95"/>
        <v>#DIV/0!</v>
      </c>
    </row>
    <row r="295" spans="1:18" s="28" customFormat="1" x14ac:dyDescent="0.2">
      <c r="A295" s="485" t="s">
        <v>2316</v>
      </c>
      <c r="B295" s="485" t="s">
        <v>649</v>
      </c>
      <c r="C295" s="486">
        <v>9</v>
      </c>
      <c r="D295" s="487" t="s">
        <v>2319</v>
      </c>
      <c r="E295" s="461"/>
      <c r="F295" s="461"/>
      <c r="G295" s="461"/>
      <c r="H295" s="81" t="e">
        <f t="shared" si="93"/>
        <v>#DIV/0!</v>
      </c>
      <c r="I295" s="461"/>
      <c r="J295" s="461"/>
      <c r="K295" s="81" t="e">
        <f t="shared" si="94"/>
        <v>#DIV/0!</v>
      </c>
      <c r="L295" s="461">
        <f t="shared" si="98"/>
        <v>0</v>
      </c>
      <c r="M295" s="461">
        <f t="shared" si="99"/>
        <v>0</v>
      </c>
      <c r="N295" s="461">
        <f t="shared" si="100"/>
        <v>0</v>
      </c>
      <c r="O295" s="81" t="e">
        <f t="shared" si="101"/>
        <v>#DIV/0!</v>
      </c>
      <c r="P295" s="461">
        <f t="shared" si="102"/>
        <v>0</v>
      </c>
      <c r="Q295" s="461">
        <f t="shared" si="103"/>
        <v>0</v>
      </c>
      <c r="R295" s="1103" t="e">
        <f t="shared" si="95"/>
        <v>#DIV/0!</v>
      </c>
    </row>
    <row r="296" spans="1:18" s="47" customFormat="1" x14ac:dyDescent="0.2">
      <c r="A296" s="43"/>
      <c r="B296" s="43" t="s">
        <v>608</v>
      </c>
      <c r="C296" s="44"/>
      <c r="D296" s="45" t="s">
        <v>551</v>
      </c>
      <c r="E296" s="46">
        <f>SUM(E297:E298)</f>
        <v>0</v>
      </c>
      <c r="F296" s="46">
        <f t="shared" ref="F296:J296" si="107">SUM(F297:F298)</f>
        <v>0</v>
      </c>
      <c r="G296" s="46">
        <f t="shared" si="107"/>
        <v>0</v>
      </c>
      <c r="H296" s="81" t="e">
        <f t="shared" si="93"/>
        <v>#DIV/0!</v>
      </c>
      <c r="I296" s="46">
        <f t="shared" si="107"/>
        <v>0</v>
      </c>
      <c r="J296" s="46">
        <f t="shared" si="107"/>
        <v>0</v>
      </c>
      <c r="K296" s="81" t="e">
        <f t="shared" si="94"/>
        <v>#DIV/0!</v>
      </c>
      <c r="L296" s="46">
        <f t="shared" si="98"/>
        <v>0</v>
      </c>
      <c r="M296" s="46">
        <f t="shared" si="99"/>
        <v>0</v>
      </c>
      <c r="N296" s="46">
        <f t="shared" si="100"/>
        <v>0</v>
      </c>
      <c r="O296" s="81" t="e">
        <f t="shared" si="101"/>
        <v>#DIV/0!</v>
      </c>
      <c r="P296" s="46">
        <f t="shared" si="102"/>
        <v>0</v>
      </c>
      <c r="Q296" s="46">
        <f t="shared" si="103"/>
        <v>0</v>
      </c>
      <c r="R296" s="1103" t="e">
        <f t="shared" si="95"/>
        <v>#DIV/0!</v>
      </c>
    </row>
    <row r="297" spans="1:18" s="28" customFormat="1" x14ac:dyDescent="0.2">
      <c r="A297" s="485" t="s">
        <v>2320</v>
      </c>
      <c r="B297" s="485" t="s">
        <v>650</v>
      </c>
      <c r="C297" s="486">
        <v>9</v>
      </c>
      <c r="D297" s="487" t="s">
        <v>2322</v>
      </c>
      <c r="E297" s="461"/>
      <c r="F297" s="461"/>
      <c r="G297" s="461"/>
      <c r="H297" s="81" t="e">
        <f t="shared" si="93"/>
        <v>#DIV/0!</v>
      </c>
      <c r="I297" s="461"/>
      <c r="J297" s="461"/>
      <c r="K297" s="81" t="e">
        <f t="shared" si="94"/>
        <v>#DIV/0!</v>
      </c>
      <c r="L297" s="461">
        <f t="shared" si="98"/>
        <v>0</v>
      </c>
      <c r="M297" s="461">
        <f t="shared" si="99"/>
        <v>0</v>
      </c>
      <c r="N297" s="461">
        <f t="shared" si="100"/>
        <v>0</v>
      </c>
      <c r="O297" s="81" t="e">
        <f t="shared" si="101"/>
        <v>#DIV/0!</v>
      </c>
      <c r="P297" s="461">
        <f t="shared" si="102"/>
        <v>0</v>
      </c>
      <c r="Q297" s="461">
        <f t="shared" si="103"/>
        <v>0</v>
      </c>
      <c r="R297" s="1103" t="e">
        <f t="shared" si="95"/>
        <v>#DIV/0!</v>
      </c>
    </row>
    <row r="298" spans="1:18" s="28" customFormat="1" x14ac:dyDescent="0.2">
      <c r="A298" s="485" t="s">
        <v>2321</v>
      </c>
      <c r="B298" s="485" t="s">
        <v>651</v>
      </c>
      <c r="C298" s="486">
        <v>9</v>
      </c>
      <c r="D298" s="487" t="s">
        <v>2323</v>
      </c>
      <c r="E298" s="461"/>
      <c r="F298" s="461"/>
      <c r="G298" s="461"/>
      <c r="H298" s="81" t="e">
        <f t="shared" si="93"/>
        <v>#DIV/0!</v>
      </c>
      <c r="I298" s="461"/>
      <c r="J298" s="461"/>
      <c r="K298" s="81" t="e">
        <f t="shared" si="94"/>
        <v>#DIV/0!</v>
      </c>
      <c r="L298" s="461">
        <f t="shared" si="98"/>
        <v>0</v>
      </c>
      <c r="M298" s="461">
        <f t="shared" si="99"/>
        <v>0</v>
      </c>
      <c r="N298" s="461">
        <f t="shared" si="100"/>
        <v>0</v>
      </c>
      <c r="O298" s="81" t="e">
        <f t="shared" si="101"/>
        <v>#DIV/0!</v>
      </c>
      <c r="P298" s="461">
        <f t="shared" si="102"/>
        <v>0</v>
      </c>
      <c r="Q298" s="461">
        <f t="shared" si="103"/>
        <v>0</v>
      </c>
      <c r="R298" s="1103" t="e">
        <f t="shared" si="95"/>
        <v>#DIV/0!</v>
      </c>
    </row>
    <row r="299" spans="1:18" s="47" customFormat="1" x14ac:dyDescent="0.2">
      <c r="A299" s="43"/>
      <c r="B299" s="43" t="s">
        <v>609</v>
      </c>
      <c r="C299" s="44"/>
      <c r="D299" s="45" t="s">
        <v>552</v>
      </c>
      <c r="E299" s="46">
        <f>SUM(E300:E301)</f>
        <v>0</v>
      </c>
      <c r="F299" s="46">
        <f t="shared" ref="F299:J299" si="108">SUM(F300:F301)</f>
        <v>0</v>
      </c>
      <c r="G299" s="46">
        <f t="shared" si="108"/>
        <v>0</v>
      </c>
      <c r="H299" s="81" t="e">
        <f t="shared" si="93"/>
        <v>#DIV/0!</v>
      </c>
      <c r="I299" s="46">
        <f t="shared" si="108"/>
        <v>0</v>
      </c>
      <c r="J299" s="46">
        <f t="shared" si="108"/>
        <v>0</v>
      </c>
      <c r="K299" s="81" t="e">
        <f t="shared" si="94"/>
        <v>#DIV/0!</v>
      </c>
      <c r="L299" s="46">
        <f t="shared" si="98"/>
        <v>0</v>
      </c>
      <c r="M299" s="46">
        <f t="shared" si="99"/>
        <v>0</v>
      </c>
      <c r="N299" s="46">
        <f t="shared" si="100"/>
        <v>0</v>
      </c>
      <c r="O299" s="81" t="e">
        <f t="shared" si="101"/>
        <v>#DIV/0!</v>
      </c>
      <c r="P299" s="46">
        <f t="shared" si="102"/>
        <v>0</v>
      </c>
      <c r="Q299" s="46">
        <f t="shared" si="103"/>
        <v>0</v>
      </c>
      <c r="R299" s="1103" t="e">
        <f t="shared" si="95"/>
        <v>#DIV/0!</v>
      </c>
    </row>
    <row r="300" spans="1:18" s="28" customFormat="1" x14ac:dyDescent="0.2">
      <c r="A300" s="485" t="s">
        <v>2324</v>
      </c>
      <c r="B300" s="485" t="s">
        <v>652</v>
      </c>
      <c r="C300" s="486">
        <v>9</v>
      </c>
      <c r="D300" s="487" t="s">
        <v>2326</v>
      </c>
      <c r="E300" s="461"/>
      <c r="F300" s="461"/>
      <c r="G300" s="461"/>
      <c r="H300" s="81" t="e">
        <f t="shared" si="93"/>
        <v>#DIV/0!</v>
      </c>
      <c r="I300" s="461"/>
      <c r="J300" s="461"/>
      <c r="K300" s="81" t="e">
        <f t="shared" si="94"/>
        <v>#DIV/0!</v>
      </c>
      <c r="L300" s="461">
        <f t="shared" si="98"/>
        <v>0</v>
      </c>
      <c r="M300" s="461">
        <f t="shared" si="99"/>
        <v>0</v>
      </c>
      <c r="N300" s="461">
        <f t="shared" si="100"/>
        <v>0</v>
      </c>
      <c r="O300" s="81" t="e">
        <f t="shared" si="101"/>
        <v>#DIV/0!</v>
      </c>
      <c r="P300" s="461">
        <f t="shared" si="102"/>
        <v>0</v>
      </c>
      <c r="Q300" s="461">
        <f t="shared" si="103"/>
        <v>0</v>
      </c>
      <c r="R300" s="1103" t="e">
        <f t="shared" si="95"/>
        <v>#DIV/0!</v>
      </c>
    </row>
    <row r="301" spans="1:18" s="28" customFormat="1" x14ac:dyDescent="0.2">
      <c r="A301" s="485" t="s">
        <v>2325</v>
      </c>
      <c r="B301" s="485" t="s">
        <v>653</v>
      </c>
      <c r="C301" s="486">
        <v>9</v>
      </c>
      <c r="D301" s="487" t="s">
        <v>2327</v>
      </c>
      <c r="E301" s="461"/>
      <c r="F301" s="461"/>
      <c r="G301" s="461"/>
      <c r="H301" s="81" t="e">
        <f t="shared" si="93"/>
        <v>#DIV/0!</v>
      </c>
      <c r="I301" s="461"/>
      <c r="J301" s="461"/>
      <c r="K301" s="81" t="e">
        <f t="shared" si="94"/>
        <v>#DIV/0!</v>
      </c>
      <c r="L301" s="461">
        <f t="shared" si="98"/>
        <v>0</v>
      </c>
      <c r="M301" s="461">
        <f t="shared" si="99"/>
        <v>0</v>
      </c>
      <c r="N301" s="461">
        <f t="shared" si="100"/>
        <v>0</v>
      </c>
      <c r="O301" s="81" t="e">
        <f t="shared" si="101"/>
        <v>#DIV/0!</v>
      </c>
      <c r="P301" s="461">
        <f t="shared" si="102"/>
        <v>0</v>
      </c>
      <c r="Q301" s="461">
        <f t="shared" si="103"/>
        <v>0</v>
      </c>
      <c r="R301" s="1103" t="e">
        <f t="shared" si="95"/>
        <v>#DIV/0!</v>
      </c>
    </row>
    <row r="302" spans="1:18" s="47" customFormat="1" x14ac:dyDescent="0.2">
      <c r="A302" s="43" t="s">
        <v>1788</v>
      </c>
      <c r="B302" s="43" t="s">
        <v>1282</v>
      </c>
      <c r="C302" s="44">
        <v>9</v>
      </c>
      <c r="D302" s="45" t="s">
        <v>553</v>
      </c>
      <c r="E302" s="504"/>
      <c r="F302" s="504"/>
      <c r="G302" s="504"/>
      <c r="H302" s="81" t="e">
        <f t="shared" si="93"/>
        <v>#DIV/0!</v>
      </c>
      <c r="I302" s="504"/>
      <c r="J302" s="504"/>
      <c r="K302" s="81" t="e">
        <f t="shared" si="94"/>
        <v>#DIV/0!</v>
      </c>
      <c r="L302" s="504">
        <f t="shared" si="98"/>
        <v>0</v>
      </c>
      <c r="M302" s="504">
        <f t="shared" si="99"/>
        <v>0</v>
      </c>
      <c r="N302" s="504">
        <f t="shared" si="100"/>
        <v>0</v>
      </c>
      <c r="O302" s="81" t="e">
        <f t="shared" si="101"/>
        <v>#DIV/0!</v>
      </c>
      <c r="P302" s="504">
        <f t="shared" si="102"/>
        <v>0</v>
      </c>
      <c r="Q302" s="504">
        <f t="shared" si="103"/>
        <v>0</v>
      </c>
      <c r="R302" s="1103" t="e">
        <f t="shared" si="95"/>
        <v>#DIV/0!</v>
      </c>
    </row>
    <row r="303" spans="1:18" s="39" customFormat="1" ht="25.5" x14ac:dyDescent="0.2">
      <c r="A303" s="471" t="s">
        <v>2730</v>
      </c>
      <c r="B303" s="471" t="s">
        <v>133</v>
      </c>
      <c r="C303" s="472"/>
      <c r="D303" s="473" t="s">
        <v>57</v>
      </c>
      <c r="E303" s="38">
        <f>E304+E308+E312</f>
        <v>0</v>
      </c>
      <c r="F303" s="38">
        <f t="shared" ref="F303:J303" si="109">F304+F308+F312</f>
        <v>0</v>
      </c>
      <c r="G303" s="38">
        <f t="shared" si="109"/>
        <v>0</v>
      </c>
      <c r="H303" s="81" t="e">
        <f t="shared" si="93"/>
        <v>#DIV/0!</v>
      </c>
      <c r="I303" s="38">
        <f t="shared" si="109"/>
        <v>0</v>
      </c>
      <c r="J303" s="38">
        <f t="shared" si="109"/>
        <v>0</v>
      </c>
      <c r="K303" s="81" t="e">
        <f t="shared" si="94"/>
        <v>#DIV/0!</v>
      </c>
      <c r="L303" s="38">
        <f t="shared" si="98"/>
        <v>0</v>
      </c>
      <c r="M303" s="38">
        <f t="shared" si="99"/>
        <v>0</v>
      </c>
      <c r="N303" s="38">
        <f t="shared" si="100"/>
        <v>0</v>
      </c>
      <c r="O303" s="81" t="e">
        <f t="shared" si="101"/>
        <v>#DIV/0!</v>
      </c>
      <c r="P303" s="38">
        <f t="shared" si="102"/>
        <v>0</v>
      </c>
      <c r="Q303" s="38">
        <f t="shared" si="103"/>
        <v>0</v>
      </c>
      <c r="R303" s="1103" t="e">
        <f t="shared" si="95"/>
        <v>#DIV/0!</v>
      </c>
    </row>
    <row r="304" spans="1:18" s="47" customFormat="1" x14ac:dyDescent="0.2">
      <c r="A304" s="505" t="s">
        <v>2731</v>
      </c>
      <c r="B304" s="505" t="s">
        <v>134</v>
      </c>
      <c r="C304" s="506"/>
      <c r="D304" s="507" t="s">
        <v>372</v>
      </c>
      <c r="E304" s="46">
        <f>SUM(E305:E307)</f>
        <v>0</v>
      </c>
      <c r="F304" s="46">
        <f t="shared" ref="F304:J304" si="110">SUM(F305:F307)</f>
        <v>0</v>
      </c>
      <c r="G304" s="46">
        <f t="shared" si="110"/>
        <v>0</v>
      </c>
      <c r="H304" s="81" t="e">
        <f t="shared" si="93"/>
        <v>#DIV/0!</v>
      </c>
      <c r="I304" s="46">
        <f t="shared" si="110"/>
        <v>0</v>
      </c>
      <c r="J304" s="46">
        <f t="shared" si="110"/>
        <v>0</v>
      </c>
      <c r="K304" s="81" t="e">
        <f t="shared" si="94"/>
        <v>#DIV/0!</v>
      </c>
      <c r="L304" s="46">
        <f t="shared" si="98"/>
        <v>0</v>
      </c>
      <c r="M304" s="46">
        <f t="shared" si="99"/>
        <v>0</v>
      </c>
      <c r="N304" s="46">
        <f t="shared" si="100"/>
        <v>0</v>
      </c>
      <c r="O304" s="81" t="e">
        <f t="shared" si="101"/>
        <v>#DIV/0!</v>
      </c>
      <c r="P304" s="46">
        <f t="shared" si="102"/>
        <v>0</v>
      </c>
      <c r="Q304" s="46">
        <f t="shared" si="103"/>
        <v>0</v>
      </c>
      <c r="R304" s="1103" t="e">
        <f t="shared" si="95"/>
        <v>#DIV/0!</v>
      </c>
    </row>
    <row r="305" spans="1:18" s="28" customFormat="1" x14ac:dyDescent="0.2">
      <c r="A305" s="516" t="s">
        <v>4428</v>
      </c>
      <c r="B305" s="516" t="s">
        <v>5287</v>
      </c>
      <c r="C305" s="517">
        <v>9</v>
      </c>
      <c r="D305" s="518" t="s">
        <v>2328</v>
      </c>
      <c r="E305" s="491"/>
      <c r="F305" s="491"/>
      <c r="G305" s="491"/>
      <c r="H305" s="81" t="e">
        <f t="shared" si="93"/>
        <v>#DIV/0!</v>
      </c>
      <c r="I305" s="491"/>
      <c r="J305" s="491"/>
      <c r="K305" s="81" t="e">
        <f t="shared" si="94"/>
        <v>#DIV/0!</v>
      </c>
      <c r="L305" s="491">
        <f t="shared" si="98"/>
        <v>0</v>
      </c>
      <c r="M305" s="491">
        <f t="shared" si="99"/>
        <v>0</v>
      </c>
      <c r="N305" s="491">
        <f t="shared" si="100"/>
        <v>0</v>
      </c>
      <c r="O305" s="81" t="e">
        <f t="shared" si="101"/>
        <v>#DIV/0!</v>
      </c>
      <c r="P305" s="491">
        <f t="shared" si="102"/>
        <v>0</v>
      </c>
      <c r="Q305" s="491">
        <f t="shared" si="103"/>
        <v>0</v>
      </c>
      <c r="R305" s="1103" t="e">
        <f t="shared" si="95"/>
        <v>#DIV/0!</v>
      </c>
    </row>
    <row r="306" spans="1:18" s="28" customFormat="1" x14ac:dyDescent="0.2">
      <c r="A306" s="516" t="s">
        <v>4429</v>
      </c>
      <c r="B306" s="516" t="s">
        <v>5288</v>
      </c>
      <c r="C306" s="517">
        <v>9</v>
      </c>
      <c r="D306" s="518" t="s">
        <v>2329</v>
      </c>
      <c r="E306" s="491"/>
      <c r="F306" s="491"/>
      <c r="G306" s="491"/>
      <c r="H306" s="81" t="e">
        <f t="shared" si="93"/>
        <v>#DIV/0!</v>
      </c>
      <c r="I306" s="491"/>
      <c r="J306" s="491"/>
      <c r="K306" s="81" t="e">
        <f t="shared" si="94"/>
        <v>#DIV/0!</v>
      </c>
      <c r="L306" s="491">
        <f t="shared" si="98"/>
        <v>0</v>
      </c>
      <c r="M306" s="491">
        <f t="shared" si="99"/>
        <v>0</v>
      </c>
      <c r="N306" s="491">
        <f t="shared" si="100"/>
        <v>0</v>
      </c>
      <c r="O306" s="81" t="e">
        <f t="shared" si="101"/>
        <v>#DIV/0!</v>
      </c>
      <c r="P306" s="491">
        <f t="shared" si="102"/>
        <v>0</v>
      </c>
      <c r="Q306" s="491">
        <f t="shared" si="103"/>
        <v>0</v>
      </c>
      <c r="R306" s="1103" t="e">
        <f t="shared" si="95"/>
        <v>#DIV/0!</v>
      </c>
    </row>
    <row r="307" spans="1:18" s="28" customFormat="1" x14ac:dyDescent="0.2">
      <c r="A307" s="516" t="s">
        <v>4430</v>
      </c>
      <c r="B307" s="516" t="s">
        <v>5289</v>
      </c>
      <c r="C307" s="517">
        <v>9</v>
      </c>
      <c r="D307" s="518" t="s">
        <v>2330</v>
      </c>
      <c r="E307" s="491"/>
      <c r="F307" s="491"/>
      <c r="G307" s="491"/>
      <c r="H307" s="81" t="e">
        <f t="shared" si="93"/>
        <v>#DIV/0!</v>
      </c>
      <c r="I307" s="491"/>
      <c r="J307" s="491"/>
      <c r="K307" s="81" t="e">
        <f t="shared" si="94"/>
        <v>#DIV/0!</v>
      </c>
      <c r="L307" s="491">
        <f t="shared" si="98"/>
        <v>0</v>
      </c>
      <c r="M307" s="491">
        <f t="shared" si="99"/>
        <v>0</v>
      </c>
      <c r="N307" s="491">
        <f t="shared" si="100"/>
        <v>0</v>
      </c>
      <c r="O307" s="81" t="e">
        <f t="shared" si="101"/>
        <v>#DIV/0!</v>
      </c>
      <c r="P307" s="491">
        <f t="shared" si="102"/>
        <v>0</v>
      </c>
      <c r="Q307" s="491">
        <f t="shared" si="103"/>
        <v>0</v>
      </c>
      <c r="R307" s="1103" t="e">
        <f t="shared" si="95"/>
        <v>#DIV/0!</v>
      </c>
    </row>
    <row r="308" spans="1:18" s="47" customFormat="1" x14ac:dyDescent="0.2">
      <c r="A308" s="505" t="s">
        <v>2732</v>
      </c>
      <c r="B308" s="505" t="s">
        <v>135</v>
      </c>
      <c r="C308" s="506"/>
      <c r="D308" s="507" t="s">
        <v>373</v>
      </c>
      <c r="E308" s="46">
        <f>SUM(E309:E311)</f>
        <v>0</v>
      </c>
      <c r="F308" s="46">
        <f t="shared" ref="F308:J308" si="111">SUM(F309:F311)</f>
        <v>0</v>
      </c>
      <c r="G308" s="46">
        <f t="shared" si="111"/>
        <v>0</v>
      </c>
      <c r="H308" s="81" t="e">
        <f t="shared" si="93"/>
        <v>#DIV/0!</v>
      </c>
      <c r="I308" s="46">
        <f t="shared" si="111"/>
        <v>0</v>
      </c>
      <c r="J308" s="46">
        <f t="shared" si="111"/>
        <v>0</v>
      </c>
      <c r="K308" s="81" t="e">
        <f t="shared" si="94"/>
        <v>#DIV/0!</v>
      </c>
      <c r="L308" s="46">
        <f t="shared" si="98"/>
        <v>0</v>
      </c>
      <c r="M308" s="46">
        <f t="shared" si="99"/>
        <v>0</v>
      </c>
      <c r="N308" s="46">
        <f t="shared" si="100"/>
        <v>0</v>
      </c>
      <c r="O308" s="81" t="e">
        <f t="shared" si="101"/>
        <v>#DIV/0!</v>
      </c>
      <c r="P308" s="46">
        <f t="shared" si="102"/>
        <v>0</v>
      </c>
      <c r="Q308" s="46">
        <f t="shared" si="103"/>
        <v>0</v>
      </c>
      <c r="R308" s="1103" t="e">
        <f t="shared" si="95"/>
        <v>#DIV/0!</v>
      </c>
    </row>
    <row r="309" spans="1:18" s="28" customFormat="1" x14ac:dyDescent="0.2">
      <c r="A309" s="516" t="s">
        <v>4431</v>
      </c>
      <c r="B309" s="516" t="s">
        <v>5290</v>
      </c>
      <c r="C309" s="517">
        <v>9</v>
      </c>
      <c r="D309" s="518" t="s">
        <v>2328</v>
      </c>
      <c r="E309" s="491"/>
      <c r="F309" s="491"/>
      <c r="G309" s="491"/>
      <c r="H309" s="81" t="e">
        <f t="shared" si="93"/>
        <v>#DIV/0!</v>
      </c>
      <c r="I309" s="491"/>
      <c r="J309" s="491"/>
      <c r="K309" s="81" t="e">
        <f t="shared" si="94"/>
        <v>#DIV/0!</v>
      </c>
      <c r="L309" s="491">
        <f t="shared" si="98"/>
        <v>0</v>
      </c>
      <c r="M309" s="491">
        <f t="shared" si="99"/>
        <v>0</v>
      </c>
      <c r="N309" s="491">
        <f t="shared" si="100"/>
        <v>0</v>
      </c>
      <c r="O309" s="81" t="e">
        <f t="shared" si="101"/>
        <v>#DIV/0!</v>
      </c>
      <c r="P309" s="491">
        <f t="shared" si="102"/>
        <v>0</v>
      </c>
      <c r="Q309" s="491">
        <f t="shared" si="103"/>
        <v>0</v>
      </c>
      <c r="R309" s="1103" t="e">
        <f t="shared" si="95"/>
        <v>#DIV/0!</v>
      </c>
    </row>
    <row r="310" spans="1:18" s="28" customFormat="1" x14ac:dyDescent="0.2">
      <c r="A310" s="516" t="s">
        <v>4433</v>
      </c>
      <c r="B310" s="516" t="s">
        <v>5291</v>
      </c>
      <c r="C310" s="517">
        <v>9</v>
      </c>
      <c r="D310" s="518" t="s">
        <v>2329</v>
      </c>
      <c r="E310" s="491"/>
      <c r="F310" s="491"/>
      <c r="G310" s="491"/>
      <c r="H310" s="81" t="e">
        <f t="shared" si="93"/>
        <v>#DIV/0!</v>
      </c>
      <c r="I310" s="491"/>
      <c r="J310" s="491"/>
      <c r="K310" s="81" t="e">
        <f t="shared" si="94"/>
        <v>#DIV/0!</v>
      </c>
      <c r="L310" s="491">
        <f t="shared" si="98"/>
        <v>0</v>
      </c>
      <c r="M310" s="491">
        <f t="shared" si="99"/>
        <v>0</v>
      </c>
      <c r="N310" s="491">
        <f t="shared" si="100"/>
        <v>0</v>
      </c>
      <c r="O310" s="81" t="e">
        <f t="shared" si="101"/>
        <v>#DIV/0!</v>
      </c>
      <c r="P310" s="491">
        <f t="shared" si="102"/>
        <v>0</v>
      </c>
      <c r="Q310" s="491">
        <f t="shared" si="103"/>
        <v>0</v>
      </c>
      <c r="R310" s="1103" t="e">
        <f t="shared" si="95"/>
        <v>#DIV/0!</v>
      </c>
    </row>
    <row r="311" spans="1:18" s="28" customFormat="1" x14ac:dyDescent="0.2">
      <c r="A311" s="516" t="s">
        <v>4435</v>
      </c>
      <c r="B311" s="516" t="s">
        <v>5292</v>
      </c>
      <c r="C311" s="517">
        <v>9</v>
      </c>
      <c r="D311" s="518" t="s">
        <v>2330</v>
      </c>
      <c r="E311" s="491"/>
      <c r="F311" s="491"/>
      <c r="G311" s="491"/>
      <c r="H311" s="81" t="e">
        <f t="shared" si="93"/>
        <v>#DIV/0!</v>
      </c>
      <c r="I311" s="491"/>
      <c r="J311" s="491"/>
      <c r="K311" s="81" t="e">
        <f t="shared" si="94"/>
        <v>#DIV/0!</v>
      </c>
      <c r="L311" s="491">
        <f t="shared" si="98"/>
        <v>0</v>
      </c>
      <c r="M311" s="491">
        <f t="shared" si="99"/>
        <v>0</v>
      </c>
      <c r="N311" s="491">
        <f t="shared" si="100"/>
        <v>0</v>
      </c>
      <c r="O311" s="81" t="e">
        <f t="shared" si="101"/>
        <v>#DIV/0!</v>
      </c>
      <c r="P311" s="491">
        <f t="shared" si="102"/>
        <v>0</v>
      </c>
      <c r="Q311" s="491">
        <f t="shared" si="103"/>
        <v>0</v>
      </c>
      <c r="R311" s="1103" t="e">
        <f t="shared" si="95"/>
        <v>#DIV/0!</v>
      </c>
    </row>
    <row r="312" spans="1:18" s="47" customFormat="1" x14ac:dyDescent="0.2">
      <c r="A312" s="505" t="s">
        <v>2733</v>
      </c>
      <c r="B312" s="505" t="s">
        <v>391</v>
      </c>
      <c r="C312" s="506"/>
      <c r="D312" s="507" t="s">
        <v>374</v>
      </c>
      <c r="E312" s="46">
        <f>SUM(E313:E315)</f>
        <v>0</v>
      </c>
      <c r="F312" s="46">
        <f t="shared" ref="F312:J312" si="112">SUM(F313:F315)</f>
        <v>0</v>
      </c>
      <c r="G312" s="46">
        <f t="shared" si="112"/>
        <v>0</v>
      </c>
      <c r="H312" s="81" t="e">
        <f t="shared" si="93"/>
        <v>#DIV/0!</v>
      </c>
      <c r="I312" s="46">
        <f t="shared" si="112"/>
        <v>0</v>
      </c>
      <c r="J312" s="46">
        <f t="shared" si="112"/>
        <v>0</v>
      </c>
      <c r="K312" s="81" t="e">
        <f t="shared" si="94"/>
        <v>#DIV/0!</v>
      </c>
      <c r="L312" s="46">
        <f t="shared" si="98"/>
        <v>0</v>
      </c>
      <c r="M312" s="46">
        <f t="shared" si="99"/>
        <v>0</v>
      </c>
      <c r="N312" s="46">
        <f t="shared" si="100"/>
        <v>0</v>
      </c>
      <c r="O312" s="81" t="e">
        <f t="shared" si="101"/>
        <v>#DIV/0!</v>
      </c>
      <c r="P312" s="46">
        <f t="shared" si="102"/>
        <v>0</v>
      </c>
      <c r="Q312" s="46">
        <f t="shared" si="103"/>
        <v>0</v>
      </c>
      <c r="R312" s="1103" t="e">
        <f t="shared" si="95"/>
        <v>#DIV/0!</v>
      </c>
    </row>
    <row r="313" spans="1:18" s="28" customFormat="1" x14ac:dyDescent="0.2">
      <c r="A313" s="516" t="s">
        <v>4432</v>
      </c>
      <c r="B313" s="516" t="s">
        <v>5293</v>
      </c>
      <c r="C313" s="517">
        <v>9</v>
      </c>
      <c r="D313" s="518" t="s">
        <v>2328</v>
      </c>
      <c r="E313" s="491"/>
      <c r="F313" s="491"/>
      <c r="G313" s="491"/>
      <c r="H313" s="81" t="e">
        <f t="shared" si="93"/>
        <v>#DIV/0!</v>
      </c>
      <c r="I313" s="491"/>
      <c r="J313" s="491"/>
      <c r="K313" s="81" t="e">
        <f t="shared" si="94"/>
        <v>#DIV/0!</v>
      </c>
      <c r="L313" s="491">
        <f t="shared" si="98"/>
        <v>0</v>
      </c>
      <c r="M313" s="491">
        <f t="shared" si="99"/>
        <v>0</v>
      </c>
      <c r="N313" s="491">
        <f t="shared" si="100"/>
        <v>0</v>
      </c>
      <c r="O313" s="81" t="e">
        <f t="shared" si="101"/>
        <v>#DIV/0!</v>
      </c>
      <c r="P313" s="491">
        <f t="shared" si="102"/>
        <v>0</v>
      </c>
      <c r="Q313" s="491">
        <f t="shared" si="103"/>
        <v>0</v>
      </c>
      <c r="R313" s="1103" t="e">
        <f t="shared" si="95"/>
        <v>#DIV/0!</v>
      </c>
    </row>
    <row r="314" spans="1:18" s="28" customFormat="1" x14ac:dyDescent="0.2">
      <c r="A314" s="516" t="s">
        <v>4434</v>
      </c>
      <c r="B314" s="516" t="s">
        <v>5294</v>
      </c>
      <c r="C314" s="517">
        <v>9</v>
      </c>
      <c r="D314" s="518" t="s">
        <v>2329</v>
      </c>
      <c r="E314" s="491"/>
      <c r="F314" s="491"/>
      <c r="G314" s="491"/>
      <c r="H314" s="81" t="e">
        <f t="shared" si="93"/>
        <v>#DIV/0!</v>
      </c>
      <c r="I314" s="491"/>
      <c r="J314" s="491"/>
      <c r="K314" s="81" t="e">
        <f t="shared" si="94"/>
        <v>#DIV/0!</v>
      </c>
      <c r="L314" s="491">
        <f t="shared" si="98"/>
        <v>0</v>
      </c>
      <c r="M314" s="491">
        <f t="shared" si="99"/>
        <v>0</v>
      </c>
      <c r="N314" s="491">
        <f t="shared" si="100"/>
        <v>0</v>
      </c>
      <c r="O314" s="81" t="e">
        <f t="shared" si="101"/>
        <v>#DIV/0!</v>
      </c>
      <c r="P314" s="491">
        <f t="shared" si="102"/>
        <v>0</v>
      </c>
      <c r="Q314" s="491">
        <f t="shared" si="103"/>
        <v>0</v>
      </c>
      <c r="R314" s="1103" t="e">
        <f t="shared" si="95"/>
        <v>#DIV/0!</v>
      </c>
    </row>
    <row r="315" spans="1:18" s="28" customFormat="1" x14ac:dyDescent="0.2">
      <c r="A315" s="516" t="s">
        <v>4436</v>
      </c>
      <c r="B315" s="516" t="s">
        <v>5295</v>
      </c>
      <c r="C315" s="517">
        <v>9</v>
      </c>
      <c r="D315" s="518" t="s">
        <v>2330</v>
      </c>
      <c r="E315" s="491"/>
      <c r="F315" s="491"/>
      <c r="G315" s="491"/>
      <c r="H315" s="81" t="e">
        <f t="shared" si="93"/>
        <v>#DIV/0!</v>
      </c>
      <c r="I315" s="491"/>
      <c r="J315" s="491"/>
      <c r="K315" s="81" t="e">
        <f t="shared" si="94"/>
        <v>#DIV/0!</v>
      </c>
      <c r="L315" s="491">
        <f t="shared" si="98"/>
        <v>0</v>
      </c>
      <c r="M315" s="491">
        <f t="shared" si="99"/>
        <v>0</v>
      </c>
      <c r="N315" s="491">
        <f t="shared" si="100"/>
        <v>0</v>
      </c>
      <c r="O315" s="81" t="e">
        <f t="shared" si="101"/>
        <v>#DIV/0!</v>
      </c>
      <c r="P315" s="491">
        <f t="shared" si="102"/>
        <v>0</v>
      </c>
      <c r="Q315" s="491">
        <f t="shared" si="103"/>
        <v>0</v>
      </c>
      <c r="R315" s="1103" t="e">
        <f t="shared" si="95"/>
        <v>#DIV/0!</v>
      </c>
    </row>
    <row r="316" spans="1:18" s="39" customFormat="1" x14ac:dyDescent="0.2">
      <c r="A316" s="471" t="s">
        <v>2331</v>
      </c>
      <c r="B316" s="471" t="s">
        <v>136</v>
      </c>
      <c r="C316" s="472"/>
      <c r="D316" s="473" t="s">
        <v>2734</v>
      </c>
      <c r="E316" s="38">
        <f>SUM(E317:E320)</f>
        <v>0</v>
      </c>
      <c r="F316" s="38">
        <f t="shared" ref="F316:J316" si="113">SUM(F317:F320)</f>
        <v>0</v>
      </c>
      <c r="G316" s="38">
        <f t="shared" si="113"/>
        <v>0</v>
      </c>
      <c r="H316" s="81" t="e">
        <f t="shared" si="93"/>
        <v>#DIV/0!</v>
      </c>
      <c r="I316" s="38">
        <f t="shared" si="113"/>
        <v>0</v>
      </c>
      <c r="J316" s="38">
        <f t="shared" si="113"/>
        <v>0</v>
      </c>
      <c r="K316" s="81" t="e">
        <f t="shared" si="94"/>
        <v>#DIV/0!</v>
      </c>
      <c r="L316" s="38">
        <f t="shared" si="98"/>
        <v>0</v>
      </c>
      <c r="M316" s="38">
        <f t="shared" si="99"/>
        <v>0</v>
      </c>
      <c r="N316" s="38">
        <f t="shared" si="100"/>
        <v>0</v>
      </c>
      <c r="O316" s="81" t="e">
        <f t="shared" si="101"/>
        <v>#DIV/0!</v>
      </c>
      <c r="P316" s="38">
        <f t="shared" si="102"/>
        <v>0</v>
      </c>
      <c r="Q316" s="38">
        <f t="shared" si="103"/>
        <v>0</v>
      </c>
      <c r="R316" s="1103" t="e">
        <f t="shared" si="95"/>
        <v>#DIV/0!</v>
      </c>
    </row>
    <row r="317" spans="1:18" s="47" customFormat="1" ht="25.5" x14ac:dyDescent="0.2">
      <c r="A317" s="434" t="s">
        <v>2735</v>
      </c>
      <c r="B317" s="434" t="s">
        <v>2736</v>
      </c>
      <c r="C317" s="435">
        <v>9</v>
      </c>
      <c r="D317" s="45" t="s">
        <v>3880</v>
      </c>
      <c r="E317" s="436"/>
      <c r="F317" s="436"/>
      <c r="G317" s="436"/>
      <c r="H317" s="81" t="e">
        <f t="shared" si="93"/>
        <v>#DIV/0!</v>
      </c>
      <c r="I317" s="436"/>
      <c r="J317" s="436"/>
      <c r="K317" s="81" t="e">
        <f t="shared" si="94"/>
        <v>#DIV/0!</v>
      </c>
      <c r="L317" s="436">
        <f t="shared" si="98"/>
        <v>0</v>
      </c>
      <c r="M317" s="436">
        <f t="shared" si="99"/>
        <v>0</v>
      </c>
      <c r="N317" s="436">
        <f t="shared" si="100"/>
        <v>0</v>
      </c>
      <c r="O317" s="81" t="e">
        <f t="shared" si="101"/>
        <v>#DIV/0!</v>
      </c>
      <c r="P317" s="436">
        <f t="shared" si="102"/>
        <v>0</v>
      </c>
      <c r="Q317" s="436">
        <f t="shared" si="103"/>
        <v>0</v>
      </c>
      <c r="R317" s="1103" t="e">
        <f t="shared" si="95"/>
        <v>#DIV/0!</v>
      </c>
    </row>
    <row r="318" spans="1:18" s="47" customFormat="1" x14ac:dyDescent="0.2">
      <c r="A318" s="434" t="s">
        <v>3884</v>
      </c>
      <c r="B318" s="434" t="s">
        <v>2737</v>
      </c>
      <c r="C318" s="435">
        <v>9</v>
      </c>
      <c r="D318" s="45" t="s">
        <v>2330</v>
      </c>
      <c r="E318" s="436"/>
      <c r="F318" s="436"/>
      <c r="G318" s="436"/>
      <c r="H318" s="81" t="e">
        <f t="shared" si="93"/>
        <v>#DIV/0!</v>
      </c>
      <c r="I318" s="436"/>
      <c r="J318" s="436"/>
      <c r="K318" s="81" t="e">
        <f t="shared" si="94"/>
        <v>#DIV/0!</v>
      </c>
      <c r="L318" s="436">
        <f t="shared" si="98"/>
        <v>0</v>
      </c>
      <c r="M318" s="436">
        <f t="shared" si="99"/>
        <v>0</v>
      </c>
      <c r="N318" s="436">
        <f t="shared" si="100"/>
        <v>0</v>
      </c>
      <c r="O318" s="81" t="e">
        <f t="shared" si="101"/>
        <v>#DIV/0!</v>
      </c>
      <c r="P318" s="436">
        <f t="shared" si="102"/>
        <v>0</v>
      </c>
      <c r="Q318" s="436">
        <f t="shared" si="103"/>
        <v>0</v>
      </c>
      <c r="R318" s="1103" t="e">
        <f t="shared" si="95"/>
        <v>#DIV/0!</v>
      </c>
    </row>
    <row r="319" spans="1:18" s="47" customFormat="1" ht="25.5" x14ac:dyDescent="0.2">
      <c r="A319" s="434" t="s">
        <v>2737</v>
      </c>
      <c r="B319" s="434" t="s">
        <v>5296</v>
      </c>
      <c r="C319" s="435">
        <v>9</v>
      </c>
      <c r="D319" s="45" t="s">
        <v>3881</v>
      </c>
      <c r="E319" s="436"/>
      <c r="F319" s="436"/>
      <c r="G319" s="436"/>
      <c r="H319" s="81" t="e">
        <f t="shared" si="93"/>
        <v>#DIV/0!</v>
      </c>
      <c r="I319" s="436"/>
      <c r="J319" s="436"/>
      <c r="K319" s="81" t="e">
        <f t="shared" si="94"/>
        <v>#DIV/0!</v>
      </c>
      <c r="L319" s="436">
        <f t="shared" si="98"/>
        <v>0</v>
      </c>
      <c r="M319" s="436">
        <f t="shared" si="99"/>
        <v>0</v>
      </c>
      <c r="N319" s="436">
        <f t="shared" si="100"/>
        <v>0</v>
      </c>
      <c r="O319" s="81" t="e">
        <f t="shared" si="101"/>
        <v>#DIV/0!</v>
      </c>
      <c r="P319" s="436">
        <f t="shared" si="102"/>
        <v>0</v>
      </c>
      <c r="Q319" s="436">
        <f t="shared" si="103"/>
        <v>0</v>
      </c>
      <c r="R319" s="1103" t="e">
        <f t="shared" si="95"/>
        <v>#DIV/0!</v>
      </c>
    </row>
    <row r="320" spans="1:18" s="47" customFormat="1" x14ac:dyDescent="0.2">
      <c r="A320" s="434" t="s">
        <v>3882</v>
      </c>
      <c r="B320" s="434" t="s">
        <v>5297</v>
      </c>
      <c r="C320" s="435">
        <v>9</v>
      </c>
      <c r="D320" s="45" t="s">
        <v>3883</v>
      </c>
      <c r="E320" s="436"/>
      <c r="F320" s="436"/>
      <c r="G320" s="436"/>
      <c r="H320" s="81" t="e">
        <f t="shared" si="93"/>
        <v>#DIV/0!</v>
      </c>
      <c r="I320" s="436"/>
      <c r="J320" s="436"/>
      <c r="K320" s="81" t="e">
        <f t="shared" si="94"/>
        <v>#DIV/0!</v>
      </c>
      <c r="L320" s="436">
        <f t="shared" si="98"/>
        <v>0</v>
      </c>
      <c r="M320" s="436">
        <f t="shared" si="99"/>
        <v>0</v>
      </c>
      <c r="N320" s="436">
        <f t="shared" si="100"/>
        <v>0</v>
      </c>
      <c r="O320" s="81" t="e">
        <f t="shared" si="101"/>
        <v>#DIV/0!</v>
      </c>
      <c r="P320" s="436">
        <f t="shared" si="102"/>
        <v>0</v>
      </c>
      <c r="Q320" s="436">
        <f t="shared" si="103"/>
        <v>0</v>
      </c>
      <c r="R320" s="1103" t="e">
        <f t="shared" si="95"/>
        <v>#DIV/0!</v>
      </c>
    </row>
    <row r="321" spans="1:21" s="39" customFormat="1" x14ac:dyDescent="0.2">
      <c r="A321" s="73"/>
      <c r="B321" s="73" t="s">
        <v>44</v>
      </c>
      <c r="C321" s="36"/>
      <c r="D321" s="74" t="s">
        <v>45</v>
      </c>
      <c r="E321" s="38">
        <f>SUM(E322:E323)</f>
        <v>0</v>
      </c>
      <c r="F321" s="38">
        <f t="shared" ref="F321:J321" si="114">SUM(F322:F323)</f>
        <v>0</v>
      </c>
      <c r="G321" s="38">
        <f t="shared" si="114"/>
        <v>0</v>
      </c>
      <c r="H321" s="81" t="e">
        <f t="shared" si="93"/>
        <v>#DIV/0!</v>
      </c>
      <c r="I321" s="38">
        <f t="shared" si="114"/>
        <v>0</v>
      </c>
      <c r="J321" s="38">
        <f t="shared" si="114"/>
        <v>0</v>
      </c>
      <c r="K321" s="81" t="e">
        <f t="shared" si="94"/>
        <v>#DIV/0!</v>
      </c>
      <c r="L321" s="38">
        <f t="shared" si="98"/>
        <v>0</v>
      </c>
      <c r="M321" s="38">
        <f t="shared" si="99"/>
        <v>0</v>
      </c>
      <c r="N321" s="38">
        <f t="shared" si="100"/>
        <v>0</v>
      </c>
      <c r="O321" s="81" t="e">
        <f t="shared" si="101"/>
        <v>#DIV/0!</v>
      </c>
      <c r="P321" s="38">
        <f t="shared" si="102"/>
        <v>0</v>
      </c>
      <c r="Q321" s="38">
        <f t="shared" si="103"/>
        <v>0</v>
      </c>
      <c r="R321" s="1103" t="e">
        <f t="shared" si="95"/>
        <v>#DIV/0!</v>
      </c>
      <c r="S321" s="481"/>
      <c r="T321" s="481"/>
      <c r="U321" s="481"/>
    </row>
    <row r="322" spans="1:21" s="522" customFormat="1" x14ac:dyDescent="0.2">
      <c r="A322" s="519" t="s">
        <v>4589</v>
      </c>
      <c r="B322" s="519" t="s">
        <v>46</v>
      </c>
      <c r="C322" s="520">
        <v>6</v>
      </c>
      <c r="D322" s="521" t="s">
        <v>2333</v>
      </c>
      <c r="E322" s="440"/>
      <c r="F322" s="440"/>
      <c r="G322" s="440"/>
      <c r="H322" s="81" t="e">
        <f t="shared" si="93"/>
        <v>#DIV/0!</v>
      </c>
      <c r="I322" s="440"/>
      <c r="J322" s="440"/>
      <c r="K322" s="81" t="e">
        <f t="shared" si="94"/>
        <v>#DIV/0!</v>
      </c>
      <c r="L322" s="440">
        <f t="shared" si="98"/>
        <v>0</v>
      </c>
      <c r="M322" s="440">
        <f t="shared" si="99"/>
        <v>0</v>
      </c>
      <c r="N322" s="440">
        <f t="shared" si="100"/>
        <v>0</v>
      </c>
      <c r="O322" s="81" t="e">
        <f t="shared" si="101"/>
        <v>#DIV/0!</v>
      </c>
      <c r="P322" s="440">
        <f t="shared" si="102"/>
        <v>0</v>
      </c>
      <c r="Q322" s="440">
        <f t="shared" si="103"/>
        <v>0</v>
      </c>
      <c r="R322" s="1103" t="e">
        <f t="shared" si="95"/>
        <v>#DIV/0!</v>
      </c>
    </row>
    <row r="323" spans="1:21" s="522" customFormat="1" ht="38.25" x14ac:dyDescent="0.2">
      <c r="A323" s="427" t="s">
        <v>2332</v>
      </c>
      <c r="B323" s="427" t="s">
        <v>5298</v>
      </c>
      <c r="C323" s="428">
        <v>9</v>
      </c>
      <c r="D323" s="429" t="s">
        <v>2334</v>
      </c>
      <c r="E323" s="46"/>
      <c r="F323" s="46"/>
      <c r="G323" s="46"/>
      <c r="H323" s="81" t="e">
        <f t="shared" si="93"/>
        <v>#DIV/0!</v>
      </c>
      <c r="I323" s="46"/>
      <c r="J323" s="46"/>
      <c r="K323" s="81" t="e">
        <f t="shared" si="94"/>
        <v>#DIV/0!</v>
      </c>
      <c r="L323" s="46">
        <f t="shared" si="98"/>
        <v>0</v>
      </c>
      <c r="M323" s="46">
        <f t="shared" si="99"/>
        <v>0</v>
      </c>
      <c r="N323" s="46">
        <f t="shared" si="100"/>
        <v>0</v>
      </c>
      <c r="O323" s="81" t="e">
        <f t="shared" si="101"/>
        <v>#DIV/0!</v>
      </c>
      <c r="P323" s="46">
        <f t="shared" si="102"/>
        <v>0</v>
      </c>
      <c r="Q323" s="46">
        <f t="shared" si="103"/>
        <v>0</v>
      </c>
      <c r="R323" s="1103" t="e">
        <f t="shared" si="95"/>
        <v>#DIV/0!</v>
      </c>
    </row>
    <row r="324" spans="1:21" s="481" customFormat="1" x14ac:dyDescent="0.2">
      <c r="A324" s="73"/>
      <c r="B324" s="73" t="s">
        <v>47</v>
      </c>
      <c r="C324" s="36"/>
      <c r="D324" s="74" t="s">
        <v>375</v>
      </c>
      <c r="E324" s="38">
        <f>SUM(E325:E327)</f>
        <v>0</v>
      </c>
      <c r="F324" s="38">
        <f t="shared" ref="F324:J324" si="115">SUM(F325:F327)</f>
        <v>0</v>
      </c>
      <c r="G324" s="38">
        <f t="shared" si="115"/>
        <v>0</v>
      </c>
      <c r="H324" s="81" t="e">
        <f t="shared" si="93"/>
        <v>#DIV/0!</v>
      </c>
      <c r="I324" s="38">
        <f t="shared" si="115"/>
        <v>0</v>
      </c>
      <c r="J324" s="38">
        <f t="shared" si="115"/>
        <v>0</v>
      </c>
      <c r="K324" s="81" t="e">
        <f t="shared" si="94"/>
        <v>#DIV/0!</v>
      </c>
      <c r="L324" s="38">
        <f t="shared" si="98"/>
        <v>0</v>
      </c>
      <c r="M324" s="38">
        <f t="shared" si="99"/>
        <v>0</v>
      </c>
      <c r="N324" s="38">
        <f t="shared" si="100"/>
        <v>0</v>
      </c>
      <c r="O324" s="81" t="e">
        <f t="shared" si="101"/>
        <v>#DIV/0!</v>
      </c>
      <c r="P324" s="38">
        <f t="shared" si="102"/>
        <v>0</v>
      </c>
      <c r="Q324" s="38">
        <f t="shared" si="103"/>
        <v>0</v>
      </c>
      <c r="R324" s="1103" t="e">
        <f t="shared" si="95"/>
        <v>#DIV/0!</v>
      </c>
    </row>
    <row r="325" spans="1:21" s="522" customFormat="1" ht="25.5" x14ac:dyDescent="0.2">
      <c r="A325" s="43" t="s">
        <v>3885</v>
      </c>
      <c r="B325" s="43" t="s">
        <v>48</v>
      </c>
      <c r="C325" s="44">
        <v>9</v>
      </c>
      <c r="D325" s="45" t="s">
        <v>320</v>
      </c>
      <c r="E325" s="504"/>
      <c r="F325" s="504"/>
      <c r="G325" s="504"/>
      <c r="H325" s="81" t="e">
        <f t="shared" si="93"/>
        <v>#DIV/0!</v>
      </c>
      <c r="I325" s="504"/>
      <c r="J325" s="504"/>
      <c r="K325" s="81" t="e">
        <f t="shared" si="94"/>
        <v>#DIV/0!</v>
      </c>
      <c r="L325" s="504">
        <f t="shared" si="98"/>
        <v>0</v>
      </c>
      <c r="M325" s="504">
        <f t="shared" si="99"/>
        <v>0</v>
      </c>
      <c r="N325" s="504">
        <f t="shared" si="100"/>
        <v>0</v>
      </c>
      <c r="O325" s="81" t="e">
        <f t="shared" si="101"/>
        <v>#DIV/0!</v>
      </c>
      <c r="P325" s="504">
        <f t="shared" si="102"/>
        <v>0</v>
      </c>
      <c r="Q325" s="504">
        <f t="shared" si="103"/>
        <v>0</v>
      </c>
      <c r="R325" s="1103" t="e">
        <f t="shared" si="95"/>
        <v>#DIV/0!</v>
      </c>
    </row>
    <row r="326" spans="1:21" s="522" customFormat="1" x14ac:dyDescent="0.2">
      <c r="A326" s="43" t="s">
        <v>3886</v>
      </c>
      <c r="B326" s="43" t="s">
        <v>49</v>
      </c>
      <c r="C326" s="44">
        <v>9</v>
      </c>
      <c r="D326" s="45" t="s">
        <v>843</v>
      </c>
      <c r="E326" s="504"/>
      <c r="F326" s="504"/>
      <c r="G326" s="504"/>
      <c r="H326" s="81" t="e">
        <f t="shared" si="93"/>
        <v>#DIV/0!</v>
      </c>
      <c r="I326" s="504"/>
      <c r="J326" s="504"/>
      <c r="K326" s="81" t="e">
        <f t="shared" si="94"/>
        <v>#DIV/0!</v>
      </c>
      <c r="L326" s="504">
        <f t="shared" si="98"/>
        <v>0</v>
      </c>
      <c r="M326" s="504">
        <f t="shared" si="99"/>
        <v>0</v>
      </c>
      <c r="N326" s="504">
        <f t="shared" si="100"/>
        <v>0</v>
      </c>
      <c r="O326" s="81" t="e">
        <f t="shared" si="101"/>
        <v>#DIV/0!</v>
      </c>
      <c r="P326" s="504">
        <f t="shared" si="102"/>
        <v>0</v>
      </c>
      <c r="Q326" s="504">
        <f t="shared" si="103"/>
        <v>0</v>
      </c>
      <c r="R326" s="1103" t="e">
        <f t="shared" si="95"/>
        <v>#DIV/0!</v>
      </c>
    </row>
    <row r="327" spans="1:21" s="522" customFormat="1" x14ac:dyDescent="0.2">
      <c r="A327" s="43" t="s">
        <v>3887</v>
      </c>
      <c r="B327" s="43" t="s">
        <v>50</v>
      </c>
      <c r="C327" s="44">
        <v>9</v>
      </c>
      <c r="D327" s="45" t="s">
        <v>3676</v>
      </c>
      <c r="E327" s="504"/>
      <c r="F327" s="504"/>
      <c r="G327" s="504"/>
      <c r="H327" s="81" t="e">
        <f t="shared" si="93"/>
        <v>#DIV/0!</v>
      </c>
      <c r="I327" s="504"/>
      <c r="J327" s="504"/>
      <c r="K327" s="81" t="e">
        <f t="shared" si="94"/>
        <v>#DIV/0!</v>
      </c>
      <c r="L327" s="504">
        <f t="shared" si="98"/>
        <v>0</v>
      </c>
      <c r="M327" s="504">
        <f t="shared" si="99"/>
        <v>0</v>
      </c>
      <c r="N327" s="504">
        <f t="shared" si="100"/>
        <v>0</v>
      </c>
      <c r="O327" s="81" t="e">
        <f t="shared" si="101"/>
        <v>#DIV/0!</v>
      </c>
      <c r="P327" s="504">
        <f t="shared" si="102"/>
        <v>0</v>
      </c>
      <c r="Q327" s="504">
        <f t="shared" si="103"/>
        <v>0</v>
      </c>
      <c r="R327" s="1103" t="e">
        <f t="shared" si="95"/>
        <v>#DIV/0!</v>
      </c>
    </row>
    <row r="328" spans="1:21" s="481" customFormat="1" x14ac:dyDescent="0.2">
      <c r="A328" s="471" t="s">
        <v>2718</v>
      </c>
      <c r="B328" s="471" t="s">
        <v>654</v>
      </c>
      <c r="C328" s="472"/>
      <c r="D328" s="473" t="s">
        <v>1456</v>
      </c>
      <c r="E328" s="38">
        <f>SUM(E329:E335)+SUM(E339:E340)</f>
        <v>0</v>
      </c>
      <c r="F328" s="38">
        <f t="shared" ref="F328:J328" si="116">SUM(F329:F335)+SUM(F339:F340)</f>
        <v>0</v>
      </c>
      <c r="G328" s="38">
        <f t="shared" si="116"/>
        <v>0</v>
      </c>
      <c r="H328" s="81" t="e">
        <f t="shared" si="93"/>
        <v>#DIV/0!</v>
      </c>
      <c r="I328" s="38">
        <f t="shared" si="116"/>
        <v>0</v>
      </c>
      <c r="J328" s="38">
        <f t="shared" si="116"/>
        <v>0</v>
      </c>
      <c r="K328" s="81" t="e">
        <f t="shared" si="94"/>
        <v>#DIV/0!</v>
      </c>
      <c r="L328" s="38">
        <f t="shared" si="98"/>
        <v>0</v>
      </c>
      <c r="M328" s="38">
        <f t="shared" si="99"/>
        <v>0</v>
      </c>
      <c r="N328" s="38">
        <f t="shared" si="100"/>
        <v>0</v>
      </c>
      <c r="O328" s="81" t="e">
        <f t="shared" si="101"/>
        <v>#DIV/0!</v>
      </c>
      <c r="P328" s="38">
        <f t="shared" si="102"/>
        <v>0</v>
      </c>
      <c r="Q328" s="38">
        <f t="shared" si="103"/>
        <v>0</v>
      </c>
      <c r="R328" s="1103" t="e">
        <f t="shared" si="95"/>
        <v>#DIV/0!</v>
      </c>
      <c r="S328" s="39"/>
      <c r="T328" s="39"/>
      <c r="U328" s="39"/>
    </row>
    <row r="329" spans="1:21" s="47" customFormat="1" ht="25.5" x14ac:dyDescent="0.2">
      <c r="A329" s="43" t="s">
        <v>1792</v>
      </c>
      <c r="B329" s="43" t="s">
        <v>655</v>
      </c>
      <c r="C329" s="44">
        <v>9</v>
      </c>
      <c r="D329" s="45" t="s">
        <v>582</v>
      </c>
      <c r="E329" s="46"/>
      <c r="F329" s="46"/>
      <c r="G329" s="46"/>
      <c r="H329" s="81" t="e">
        <f t="shared" si="93"/>
        <v>#DIV/0!</v>
      </c>
      <c r="I329" s="46"/>
      <c r="J329" s="46"/>
      <c r="K329" s="81" t="e">
        <f t="shared" si="94"/>
        <v>#DIV/0!</v>
      </c>
      <c r="L329" s="46">
        <f t="shared" si="98"/>
        <v>0</v>
      </c>
      <c r="M329" s="46">
        <f t="shared" si="99"/>
        <v>0</v>
      </c>
      <c r="N329" s="46">
        <f t="shared" si="100"/>
        <v>0</v>
      </c>
      <c r="O329" s="81" t="e">
        <f t="shared" si="101"/>
        <v>#DIV/0!</v>
      </c>
      <c r="P329" s="46">
        <f t="shared" si="102"/>
        <v>0</v>
      </c>
      <c r="Q329" s="46">
        <f t="shared" si="103"/>
        <v>0</v>
      </c>
      <c r="R329" s="1103" t="e">
        <f t="shared" si="95"/>
        <v>#DIV/0!</v>
      </c>
    </row>
    <row r="330" spans="1:21" s="47" customFormat="1" x14ac:dyDescent="0.2">
      <c r="A330" s="43" t="s">
        <v>1793</v>
      </c>
      <c r="B330" s="43" t="s">
        <v>656</v>
      </c>
      <c r="C330" s="44">
        <v>9</v>
      </c>
      <c r="D330" s="45" t="s">
        <v>583</v>
      </c>
      <c r="E330" s="46"/>
      <c r="F330" s="46"/>
      <c r="G330" s="46"/>
      <c r="H330" s="81" t="e">
        <f t="shared" si="93"/>
        <v>#DIV/0!</v>
      </c>
      <c r="I330" s="46"/>
      <c r="J330" s="46"/>
      <c r="K330" s="81" t="e">
        <f t="shared" si="94"/>
        <v>#DIV/0!</v>
      </c>
      <c r="L330" s="46">
        <f t="shared" si="98"/>
        <v>0</v>
      </c>
      <c r="M330" s="46">
        <f t="shared" si="99"/>
        <v>0</v>
      </c>
      <c r="N330" s="46">
        <f t="shared" si="100"/>
        <v>0</v>
      </c>
      <c r="O330" s="81" t="e">
        <f t="shared" si="101"/>
        <v>#DIV/0!</v>
      </c>
      <c r="P330" s="46">
        <f t="shared" si="102"/>
        <v>0</v>
      </c>
      <c r="Q330" s="46">
        <f t="shared" si="103"/>
        <v>0</v>
      </c>
      <c r="R330" s="1103" t="e">
        <f t="shared" si="95"/>
        <v>#DIV/0!</v>
      </c>
    </row>
    <row r="331" spans="1:21" s="47" customFormat="1" ht="25.5" x14ac:dyDescent="0.2">
      <c r="A331" s="43" t="s">
        <v>1794</v>
      </c>
      <c r="B331" s="43" t="s">
        <v>657</v>
      </c>
      <c r="C331" s="44">
        <v>9</v>
      </c>
      <c r="D331" s="45" t="s">
        <v>3611</v>
      </c>
      <c r="E331" s="46"/>
      <c r="F331" s="46"/>
      <c r="G331" s="46"/>
      <c r="H331" s="81" t="e">
        <f t="shared" si="93"/>
        <v>#DIV/0!</v>
      </c>
      <c r="I331" s="46"/>
      <c r="J331" s="46"/>
      <c r="K331" s="81" t="e">
        <f t="shared" si="94"/>
        <v>#DIV/0!</v>
      </c>
      <c r="L331" s="46">
        <f t="shared" si="98"/>
        <v>0</v>
      </c>
      <c r="M331" s="46">
        <f t="shared" si="99"/>
        <v>0</v>
      </c>
      <c r="N331" s="46">
        <f t="shared" si="100"/>
        <v>0</v>
      </c>
      <c r="O331" s="81" t="e">
        <f t="shared" si="101"/>
        <v>#DIV/0!</v>
      </c>
      <c r="P331" s="46">
        <f t="shared" si="102"/>
        <v>0</v>
      </c>
      <c r="Q331" s="46">
        <f t="shared" si="103"/>
        <v>0</v>
      </c>
      <c r="R331" s="1103" t="e">
        <f t="shared" si="95"/>
        <v>#DIV/0!</v>
      </c>
    </row>
    <row r="332" spans="1:21" s="47" customFormat="1" ht="25.5" x14ac:dyDescent="0.2">
      <c r="A332" s="434" t="s">
        <v>2715</v>
      </c>
      <c r="B332" s="434" t="s">
        <v>658</v>
      </c>
      <c r="C332" s="435">
        <v>9</v>
      </c>
      <c r="D332" s="45" t="s">
        <v>3612</v>
      </c>
      <c r="E332" s="436"/>
      <c r="F332" s="436"/>
      <c r="G332" s="436"/>
      <c r="H332" s="81" t="e">
        <f t="shared" ref="H332:H395" si="117">+(F332-G332)/F332</f>
        <v>#DIV/0!</v>
      </c>
      <c r="I332" s="436"/>
      <c r="J332" s="436"/>
      <c r="K332" s="81" t="e">
        <f t="shared" ref="K332:K395" si="118">+(I332-J332)/I332</f>
        <v>#DIV/0!</v>
      </c>
      <c r="L332" s="436">
        <f t="shared" si="98"/>
        <v>0</v>
      </c>
      <c r="M332" s="436">
        <f t="shared" si="99"/>
        <v>0</v>
      </c>
      <c r="N332" s="436">
        <f t="shared" si="100"/>
        <v>0</v>
      </c>
      <c r="O332" s="81" t="e">
        <f t="shared" si="101"/>
        <v>#DIV/0!</v>
      </c>
      <c r="P332" s="436">
        <f t="shared" si="102"/>
        <v>0</v>
      </c>
      <c r="Q332" s="436">
        <f t="shared" si="103"/>
        <v>0</v>
      </c>
      <c r="R332" s="1103" t="e">
        <f t="shared" si="95"/>
        <v>#DIV/0!</v>
      </c>
    </row>
    <row r="333" spans="1:21" s="47" customFormat="1" ht="25.5" x14ac:dyDescent="0.2">
      <c r="A333" s="43" t="s">
        <v>1795</v>
      </c>
      <c r="B333" s="43" t="s">
        <v>659</v>
      </c>
      <c r="C333" s="44">
        <v>3</v>
      </c>
      <c r="D333" s="45" t="s">
        <v>3432</v>
      </c>
      <c r="E333" s="46"/>
      <c r="F333" s="46"/>
      <c r="G333" s="46"/>
      <c r="H333" s="81" t="e">
        <f t="shared" si="117"/>
        <v>#DIV/0!</v>
      </c>
      <c r="I333" s="46"/>
      <c r="J333" s="46"/>
      <c r="K333" s="81" t="e">
        <f t="shared" si="118"/>
        <v>#DIV/0!</v>
      </c>
      <c r="L333" s="46">
        <f t="shared" si="98"/>
        <v>0</v>
      </c>
      <c r="M333" s="46">
        <f t="shared" si="99"/>
        <v>0</v>
      </c>
      <c r="N333" s="46">
        <f t="shared" si="100"/>
        <v>0</v>
      </c>
      <c r="O333" s="81" t="e">
        <f t="shared" si="101"/>
        <v>#DIV/0!</v>
      </c>
      <c r="P333" s="46">
        <f t="shared" si="102"/>
        <v>0</v>
      </c>
      <c r="Q333" s="46">
        <f t="shared" si="103"/>
        <v>0</v>
      </c>
      <c r="R333" s="1103" t="e">
        <f t="shared" ref="R333:R396" si="119">+(P333-Q333)/P333</f>
        <v>#DIV/0!</v>
      </c>
    </row>
    <row r="334" spans="1:21" s="47" customFormat="1" x14ac:dyDescent="0.2">
      <c r="A334" s="434" t="s">
        <v>2716</v>
      </c>
      <c r="B334" s="43" t="s">
        <v>5299</v>
      </c>
      <c r="C334" s="435">
        <v>9</v>
      </c>
      <c r="D334" s="45" t="s">
        <v>2717</v>
      </c>
      <c r="E334" s="436"/>
      <c r="F334" s="436"/>
      <c r="G334" s="436"/>
      <c r="H334" s="81" t="e">
        <f t="shared" si="117"/>
        <v>#DIV/0!</v>
      </c>
      <c r="I334" s="436"/>
      <c r="J334" s="436"/>
      <c r="K334" s="81" t="e">
        <f t="shared" si="118"/>
        <v>#DIV/0!</v>
      </c>
      <c r="L334" s="436">
        <f t="shared" si="98"/>
        <v>0</v>
      </c>
      <c r="M334" s="436">
        <f t="shared" si="99"/>
        <v>0</v>
      </c>
      <c r="N334" s="436">
        <f t="shared" si="100"/>
        <v>0</v>
      </c>
      <c r="O334" s="81" t="e">
        <f t="shared" si="101"/>
        <v>#DIV/0!</v>
      </c>
      <c r="P334" s="436">
        <f t="shared" si="102"/>
        <v>0</v>
      </c>
      <c r="Q334" s="436">
        <f t="shared" si="103"/>
        <v>0</v>
      </c>
      <c r="R334" s="1103" t="e">
        <f t="shared" si="119"/>
        <v>#DIV/0!</v>
      </c>
    </row>
    <row r="335" spans="1:21" s="47" customFormat="1" x14ac:dyDescent="0.2">
      <c r="A335" s="505" t="s">
        <v>2719</v>
      </c>
      <c r="B335" s="505" t="s">
        <v>1262</v>
      </c>
      <c r="C335" s="506"/>
      <c r="D335" s="507" t="s">
        <v>1258</v>
      </c>
      <c r="E335" s="46">
        <f>SUM(E336:E338)</f>
        <v>0</v>
      </c>
      <c r="F335" s="46">
        <f t="shared" ref="F335:J335" si="120">SUM(F336:F338)</f>
        <v>0</v>
      </c>
      <c r="G335" s="46">
        <f t="shared" si="120"/>
        <v>0</v>
      </c>
      <c r="H335" s="81" t="e">
        <f t="shared" si="117"/>
        <v>#DIV/0!</v>
      </c>
      <c r="I335" s="46">
        <f t="shared" si="120"/>
        <v>0</v>
      </c>
      <c r="J335" s="46">
        <f t="shared" si="120"/>
        <v>0</v>
      </c>
      <c r="K335" s="81" t="e">
        <f t="shared" si="118"/>
        <v>#DIV/0!</v>
      </c>
      <c r="L335" s="46">
        <f t="shared" si="98"/>
        <v>0</v>
      </c>
      <c r="M335" s="46">
        <f t="shared" si="99"/>
        <v>0</v>
      </c>
      <c r="N335" s="46">
        <f t="shared" si="100"/>
        <v>0</v>
      </c>
      <c r="O335" s="81" t="e">
        <f t="shared" si="101"/>
        <v>#DIV/0!</v>
      </c>
      <c r="P335" s="46">
        <f t="shared" si="102"/>
        <v>0</v>
      </c>
      <c r="Q335" s="46">
        <f t="shared" si="103"/>
        <v>0</v>
      </c>
      <c r="R335" s="1103" t="e">
        <f t="shared" si="119"/>
        <v>#DIV/0!</v>
      </c>
    </row>
    <row r="336" spans="1:21" s="28" customFormat="1" x14ac:dyDescent="0.2">
      <c r="A336" s="516" t="s">
        <v>4424</v>
      </c>
      <c r="B336" s="516" t="s">
        <v>1263</v>
      </c>
      <c r="C336" s="517">
        <v>9</v>
      </c>
      <c r="D336" s="518" t="s">
        <v>1647</v>
      </c>
      <c r="E336" s="491"/>
      <c r="F336" s="491"/>
      <c r="G336" s="491"/>
      <c r="H336" s="81" t="e">
        <f t="shared" si="117"/>
        <v>#DIV/0!</v>
      </c>
      <c r="I336" s="491"/>
      <c r="J336" s="491"/>
      <c r="K336" s="81" t="e">
        <f t="shared" si="118"/>
        <v>#DIV/0!</v>
      </c>
      <c r="L336" s="491">
        <f t="shared" si="98"/>
        <v>0</v>
      </c>
      <c r="M336" s="491">
        <f t="shared" si="99"/>
        <v>0</v>
      </c>
      <c r="N336" s="491">
        <f t="shared" si="100"/>
        <v>0</v>
      </c>
      <c r="O336" s="81" t="e">
        <f t="shared" si="101"/>
        <v>#DIV/0!</v>
      </c>
      <c r="P336" s="491">
        <f t="shared" si="102"/>
        <v>0</v>
      </c>
      <c r="Q336" s="491">
        <f t="shared" si="103"/>
        <v>0</v>
      </c>
      <c r="R336" s="1103" t="e">
        <f t="shared" si="119"/>
        <v>#DIV/0!</v>
      </c>
    </row>
    <row r="337" spans="1:18" s="28" customFormat="1" x14ac:dyDescent="0.2">
      <c r="A337" s="516" t="s">
        <v>4425</v>
      </c>
      <c r="B337" s="516" t="s">
        <v>1264</v>
      </c>
      <c r="C337" s="517">
        <v>9</v>
      </c>
      <c r="D337" s="518" t="s">
        <v>1648</v>
      </c>
      <c r="E337" s="491"/>
      <c r="F337" s="491"/>
      <c r="G337" s="491"/>
      <c r="H337" s="81" t="e">
        <f t="shared" si="117"/>
        <v>#DIV/0!</v>
      </c>
      <c r="I337" s="491"/>
      <c r="J337" s="491"/>
      <c r="K337" s="81" t="e">
        <f t="shared" si="118"/>
        <v>#DIV/0!</v>
      </c>
      <c r="L337" s="491">
        <f t="shared" si="98"/>
        <v>0</v>
      </c>
      <c r="M337" s="491">
        <f t="shared" si="99"/>
        <v>0</v>
      </c>
      <c r="N337" s="491">
        <f t="shared" si="100"/>
        <v>0</v>
      </c>
      <c r="O337" s="81" t="e">
        <f t="shared" si="101"/>
        <v>#DIV/0!</v>
      </c>
      <c r="P337" s="491">
        <f t="shared" si="102"/>
        <v>0</v>
      </c>
      <c r="Q337" s="491">
        <f t="shared" si="103"/>
        <v>0</v>
      </c>
      <c r="R337" s="1103" t="e">
        <f t="shared" si="119"/>
        <v>#DIV/0!</v>
      </c>
    </row>
    <row r="338" spans="1:18" s="28" customFormat="1" x14ac:dyDescent="0.2">
      <c r="A338" s="516" t="s">
        <v>4426</v>
      </c>
      <c r="B338" s="516" t="s">
        <v>5300</v>
      </c>
      <c r="C338" s="517">
        <v>9</v>
      </c>
      <c r="D338" s="518" t="s">
        <v>2330</v>
      </c>
      <c r="E338" s="491"/>
      <c r="F338" s="491"/>
      <c r="G338" s="491"/>
      <c r="H338" s="81" t="e">
        <f t="shared" si="117"/>
        <v>#DIV/0!</v>
      </c>
      <c r="I338" s="491"/>
      <c r="J338" s="491"/>
      <c r="K338" s="81" t="e">
        <f t="shared" si="118"/>
        <v>#DIV/0!</v>
      </c>
      <c r="L338" s="491">
        <f t="shared" si="98"/>
        <v>0</v>
      </c>
      <c r="M338" s="491">
        <f t="shared" si="99"/>
        <v>0</v>
      </c>
      <c r="N338" s="491">
        <f t="shared" si="100"/>
        <v>0</v>
      </c>
      <c r="O338" s="81" t="e">
        <f t="shared" si="101"/>
        <v>#DIV/0!</v>
      </c>
      <c r="P338" s="491">
        <f t="shared" si="102"/>
        <v>0</v>
      </c>
      <c r="Q338" s="491">
        <f t="shared" si="103"/>
        <v>0</v>
      </c>
      <c r="R338" s="1103" t="e">
        <f t="shared" si="119"/>
        <v>#DIV/0!</v>
      </c>
    </row>
    <row r="339" spans="1:18" s="47" customFormat="1" x14ac:dyDescent="0.2">
      <c r="A339" s="434">
        <v>9.3000000000000007</v>
      </c>
      <c r="B339" s="434" t="s">
        <v>5301</v>
      </c>
      <c r="C339" s="435">
        <v>9</v>
      </c>
      <c r="D339" s="45" t="s">
        <v>1311</v>
      </c>
      <c r="E339" s="436"/>
      <c r="F339" s="436"/>
      <c r="G339" s="436"/>
      <c r="H339" s="81" t="e">
        <f t="shared" si="117"/>
        <v>#DIV/0!</v>
      </c>
      <c r="I339" s="436"/>
      <c r="J339" s="436"/>
      <c r="K339" s="81" t="e">
        <f t="shared" si="118"/>
        <v>#DIV/0!</v>
      </c>
      <c r="L339" s="436">
        <f t="shared" si="98"/>
        <v>0</v>
      </c>
      <c r="M339" s="436">
        <f t="shared" si="99"/>
        <v>0</v>
      </c>
      <c r="N339" s="436">
        <f t="shared" si="100"/>
        <v>0</v>
      </c>
      <c r="O339" s="81" t="e">
        <f t="shared" si="101"/>
        <v>#DIV/0!</v>
      </c>
      <c r="P339" s="436">
        <f t="shared" si="102"/>
        <v>0</v>
      </c>
      <c r="Q339" s="436">
        <f t="shared" si="103"/>
        <v>0</v>
      </c>
      <c r="R339" s="1103" t="e">
        <f t="shared" si="119"/>
        <v>#DIV/0!</v>
      </c>
    </row>
    <row r="340" spans="1:18" s="47" customFormat="1" ht="25.5" x14ac:dyDescent="0.2">
      <c r="A340" s="434">
        <v>9.4</v>
      </c>
      <c r="B340" s="434" t="s">
        <v>5302</v>
      </c>
      <c r="C340" s="435">
        <v>9</v>
      </c>
      <c r="D340" s="45" t="s">
        <v>1441</v>
      </c>
      <c r="E340" s="436"/>
      <c r="F340" s="436"/>
      <c r="G340" s="436"/>
      <c r="H340" s="81" t="e">
        <f t="shared" si="117"/>
        <v>#DIV/0!</v>
      </c>
      <c r="I340" s="436"/>
      <c r="J340" s="436"/>
      <c r="K340" s="81" t="e">
        <f t="shared" si="118"/>
        <v>#DIV/0!</v>
      </c>
      <c r="L340" s="436">
        <f t="shared" si="98"/>
        <v>0</v>
      </c>
      <c r="M340" s="436">
        <f t="shared" si="99"/>
        <v>0</v>
      </c>
      <c r="N340" s="436">
        <f t="shared" si="100"/>
        <v>0</v>
      </c>
      <c r="O340" s="81" t="e">
        <f t="shared" si="101"/>
        <v>#DIV/0!</v>
      </c>
      <c r="P340" s="436">
        <f t="shared" si="102"/>
        <v>0</v>
      </c>
      <c r="Q340" s="436">
        <f t="shared" si="103"/>
        <v>0</v>
      </c>
      <c r="R340" s="1103" t="e">
        <f t="shared" si="119"/>
        <v>#DIV/0!</v>
      </c>
    </row>
    <row r="341" spans="1:18" s="89" customFormat="1" x14ac:dyDescent="0.2">
      <c r="A341" s="84"/>
      <c r="B341" s="84" t="s">
        <v>137</v>
      </c>
      <c r="C341" s="85"/>
      <c r="D341" s="86" t="s">
        <v>38</v>
      </c>
      <c r="E341" s="87">
        <f>E342+E381+E418+SUM(E455:E458)+E462+E463</f>
        <v>0</v>
      </c>
      <c r="F341" s="87">
        <f t="shared" ref="F341:J341" si="121">F342+F381+F418+SUM(F455:F458)+F462+F463</f>
        <v>0</v>
      </c>
      <c r="G341" s="87">
        <f t="shared" si="121"/>
        <v>0</v>
      </c>
      <c r="H341" s="81" t="e">
        <f t="shared" si="117"/>
        <v>#DIV/0!</v>
      </c>
      <c r="I341" s="87">
        <f t="shared" si="121"/>
        <v>0</v>
      </c>
      <c r="J341" s="87">
        <f t="shared" si="121"/>
        <v>0</v>
      </c>
      <c r="K341" s="81" t="e">
        <f t="shared" si="118"/>
        <v>#DIV/0!</v>
      </c>
      <c r="L341" s="87">
        <f t="shared" ref="L341:L404" si="122">E341</f>
        <v>0</v>
      </c>
      <c r="M341" s="87">
        <f t="shared" ref="M341:M404" si="123">F341</f>
        <v>0</v>
      </c>
      <c r="N341" s="87">
        <f t="shared" ref="N341:N404" si="124">G341</f>
        <v>0</v>
      </c>
      <c r="O341" s="81" t="e">
        <f t="shared" ref="O341:O404" si="125">+(M341-N341)/M341</f>
        <v>#DIV/0!</v>
      </c>
      <c r="P341" s="87">
        <f t="shared" ref="P341:P404" si="126">I341</f>
        <v>0</v>
      </c>
      <c r="Q341" s="87">
        <f t="shared" ref="Q341:Q404" si="127">J341</f>
        <v>0</v>
      </c>
      <c r="R341" s="1103" t="e">
        <f t="shared" si="119"/>
        <v>#DIV/0!</v>
      </c>
    </row>
    <row r="342" spans="1:18" s="39" customFormat="1" ht="25.5" x14ac:dyDescent="0.2">
      <c r="A342" s="73"/>
      <c r="B342" s="73" t="s">
        <v>138</v>
      </c>
      <c r="C342" s="36"/>
      <c r="D342" s="74" t="s">
        <v>58</v>
      </c>
      <c r="E342" s="38">
        <f>SUM(E343:E344)+E357+E369</f>
        <v>0</v>
      </c>
      <c r="F342" s="38">
        <f t="shared" ref="F342:J342" si="128">SUM(F343:F344)+F357+F369</f>
        <v>0</v>
      </c>
      <c r="G342" s="38">
        <f t="shared" si="128"/>
        <v>0</v>
      </c>
      <c r="H342" s="81" t="e">
        <f t="shared" si="117"/>
        <v>#DIV/0!</v>
      </c>
      <c r="I342" s="38">
        <f t="shared" si="128"/>
        <v>0</v>
      </c>
      <c r="J342" s="38">
        <f t="shared" si="128"/>
        <v>0</v>
      </c>
      <c r="K342" s="81" t="e">
        <f t="shared" si="118"/>
        <v>#DIV/0!</v>
      </c>
      <c r="L342" s="38">
        <f t="shared" si="122"/>
        <v>0</v>
      </c>
      <c r="M342" s="38">
        <f t="shared" si="123"/>
        <v>0</v>
      </c>
      <c r="N342" s="38">
        <f t="shared" si="124"/>
        <v>0</v>
      </c>
      <c r="O342" s="81" t="e">
        <f t="shared" si="125"/>
        <v>#DIV/0!</v>
      </c>
      <c r="P342" s="38">
        <f t="shared" si="126"/>
        <v>0</v>
      </c>
      <c r="Q342" s="38">
        <f t="shared" si="127"/>
        <v>0</v>
      </c>
      <c r="R342" s="1103" t="e">
        <f t="shared" si="119"/>
        <v>#DIV/0!</v>
      </c>
    </row>
    <row r="343" spans="1:18" s="47" customFormat="1" x14ac:dyDescent="0.2">
      <c r="A343" s="52" t="s">
        <v>4062</v>
      </c>
      <c r="B343" s="52" t="s">
        <v>2336</v>
      </c>
      <c r="C343" s="53">
        <v>16</v>
      </c>
      <c r="D343" s="526" t="s">
        <v>2335</v>
      </c>
      <c r="E343" s="51"/>
      <c r="F343" s="51"/>
      <c r="G343" s="51"/>
      <c r="H343" s="81" t="e">
        <f t="shared" si="117"/>
        <v>#DIV/0!</v>
      </c>
      <c r="I343" s="51"/>
      <c r="J343" s="51"/>
      <c r="K343" s="81" t="e">
        <f t="shared" si="118"/>
        <v>#DIV/0!</v>
      </c>
      <c r="L343" s="51">
        <f t="shared" si="122"/>
        <v>0</v>
      </c>
      <c r="M343" s="51">
        <f t="shared" si="123"/>
        <v>0</v>
      </c>
      <c r="N343" s="51">
        <f t="shared" si="124"/>
        <v>0</v>
      </c>
      <c r="O343" s="81" t="e">
        <f t="shared" si="125"/>
        <v>#DIV/0!</v>
      </c>
      <c r="P343" s="51">
        <f t="shared" si="126"/>
        <v>0</v>
      </c>
      <c r="Q343" s="51">
        <f t="shared" si="127"/>
        <v>0</v>
      </c>
      <c r="R343" s="1103" t="e">
        <f t="shared" si="119"/>
        <v>#DIV/0!</v>
      </c>
    </row>
    <row r="344" spans="1:18" s="47" customFormat="1" x14ac:dyDescent="0.2">
      <c r="A344" s="52" t="s">
        <v>4069</v>
      </c>
      <c r="B344" s="52" t="s">
        <v>5303</v>
      </c>
      <c r="C344" s="53"/>
      <c r="D344" s="54" t="s">
        <v>2337</v>
      </c>
      <c r="E344" s="51">
        <f>SUM(E345:E356)</f>
        <v>0</v>
      </c>
      <c r="F344" s="51">
        <f t="shared" ref="F344:J344" si="129">SUM(F345:F356)</f>
        <v>0</v>
      </c>
      <c r="G344" s="51">
        <f t="shared" si="129"/>
        <v>0</v>
      </c>
      <c r="H344" s="81" t="e">
        <f t="shared" si="117"/>
        <v>#DIV/0!</v>
      </c>
      <c r="I344" s="51">
        <f t="shared" si="129"/>
        <v>0</v>
      </c>
      <c r="J344" s="51">
        <f t="shared" si="129"/>
        <v>0</v>
      </c>
      <c r="K344" s="81" t="e">
        <f t="shared" si="118"/>
        <v>#DIV/0!</v>
      </c>
      <c r="L344" s="51">
        <f t="shared" si="122"/>
        <v>0</v>
      </c>
      <c r="M344" s="51">
        <f t="shared" si="123"/>
        <v>0</v>
      </c>
      <c r="N344" s="51">
        <f t="shared" si="124"/>
        <v>0</v>
      </c>
      <c r="O344" s="81" t="e">
        <f t="shared" si="125"/>
        <v>#DIV/0!</v>
      </c>
      <c r="P344" s="51">
        <f t="shared" si="126"/>
        <v>0</v>
      </c>
      <c r="Q344" s="51">
        <f t="shared" si="127"/>
        <v>0</v>
      </c>
      <c r="R344" s="1103" t="e">
        <f t="shared" si="119"/>
        <v>#DIV/0!</v>
      </c>
    </row>
    <row r="345" spans="1:18" s="28" customFormat="1" x14ac:dyDescent="0.2">
      <c r="A345" s="527" t="s">
        <v>4161</v>
      </c>
      <c r="B345" s="527" t="s">
        <v>5306</v>
      </c>
      <c r="C345" s="528">
        <v>16</v>
      </c>
      <c r="D345" s="529" t="s">
        <v>4266</v>
      </c>
      <c r="E345" s="27"/>
      <c r="F345" s="27"/>
      <c r="G345" s="27"/>
      <c r="H345" s="81" t="e">
        <f t="shared" si="117"/>
        <v>#DIV/0!</v>
      </c>
      <c r="I345" s="27"/>
      <c r="J345" s="27"/>
      <c r="K345" s="81" t="e">
        <f t="shared" si="118"/>
        <v>#DIV/0!</v>
      </c>
      <c r="L345" s="27">
        <f t="shared" si="122"/>
        <v>0</v>
      </c>
      <c r="M345" s="27">
        <f t="shared" si="123"/>
        <v>0</v>
      </c>
      <c r="N345" s="27">
        <f t="shared" si="124"/>
        <v>0</v>
      </c>
      <c r="O345" s="81" t="e">
        <f t="shared" si="125"/>
        <v>#DIV/0!</v>
      </c>
      <c r="P345" s="27">
        <f t="shared" si="126"/>
        <v>0</v>
      </c>
      <c r="Q345" s="27">
        <f t="shared" si="127"/>
        <v>0</v>
      </c>
      <c r="R345" s="1103" t="e">
        <f t="shared" si="119"/>
        <v>#DIV/0!</v>
      </c>
    </row>
    <row r="346" spans="1:18" s="28" customFormat="1" x14ac:dyDescent="0.2">
      <c r="A346" s="527" t="s">
        <v>4162</v>
      </c>
      <c r="B346" s="527" t="s">
        <v>5307</v>
      </c>
      <c r="C346" s="528">
        <v>16</v>
      </c>
      <c r="D346" s="529" t="s">
        <v>4267</v>
      </c>
      <c r="E346" s="27"/>
      <c r="F346" s="27"/>
      <c r="G346" s="27"/>
      <c r="H346" s="81" t="e">
        <f t="shared" si="117"/>
        <v>#DIV/0!</v>
      </c>
      <c r="I346" s="27"/>
      <c r="J346" s="27"/>
      <c r="K346" s="81" t="e">
        <f t="shared" si="118"/>
        <v>#DIV/0!</v>
      </c>
      <c r="L346" s="27">
        <f t="shared" si="122"/>
        <v>0</v>
      </c>
      <c r="M346" s="27">
        <f t="shared" si="123"/>
        <v>0</v>
      </c>
      <c r="N346" s="27">
        <f t="shared" si="124"/>
        <v>0</v>
      </c>
      <c r="O346" s="81" t="e">
        <f t="shared" si="125"/>
        <v>#DIV/0!</v>
      </c>
      <c r="P346" s="27">
        <f t="shared" si="126"/>
        <v>0</v>
      </c>
      <c r="Q346" s="27">
        <f t="shared" si="127"/>
        <v>0</v>
      </c>
      <c r="R346" s="1103" t="e">
        <f t="shared" si="119"/>
        <v>#DIV/0!</v>
      </c>
    </row>
    <row r="347" spans="1:18" s="28" customFormat="1" x14ac:dyDescent="0.2">
      <c r="A347" s="527" t="s">
        <v>4163</v>
      </c>
      <c r="B347" s="527" t="s">
        <v>5308</v>
      </c>
      <c r="C347" s="528">
        <v>16</v>
      </c>
      <c r="D347" s="529" t="s">
        <v>4268</v>
      </c>
      <c r="E347" s="27"/>
      <c r="F347" s="27"/>
      <c r="G347" s="27"/>
      <c r="H347" s="81" t="e">
        <f t="shared" si="117"/>
        <v>#DIV/0!</v>
      </c>
      <c r="I347" s="27"/>
      <c r="J347" s="27"/>
      <c r="K347" s="81" t="e">
        <f t="shared" si="118"/>
        <v>#DIV/0!</v>
      </c>
      <c r="L347" s="27">
        <f t="shared" si="122"/>
        <v>0</v>
      </c>
      <c r="M347" s="27">
        <f t="shared" si="123"/>
        <v>0</v>
      </c>
      <c r="N347" s="27">
        <f t="shared" si="124"/>
        <v>0</v>
      </c>
      <c r="O347" s="81" t="e">
        <f t="shared" si="125"/>
        <v>#DIV/0!</v>
      </c>
      <c r="P347" s="27">
        <f t="shared" si="126"/>
        <v>0</v>
      </c>
      <c r="Q347" s="27">
        <f t="shared" si="127"/>
        <v>0</v>
      </c>
      <c r="R347" s="1103" t="e">
        <f t="shared" si="119"/>
        <v>#DIV/0!</v>
      </c>
    </row>
    <row r="348" spans="1:18" s="28" customFormat="1" x14ac:dyDescent="0.2">
      <c r="A348" s="527" t="s">
        <v>4164</v>
      </c>
      <c r="B348" s="527" t="s">
        <v>5309</v>
      </c>
      <c r="C348" s="528">
        <v>16</v>
      </c>
      <c r="D348" s="529" t="s">
        <v>4269</v>
      </c>
      <c r="E348" s="27"/>
      <c r="F348" s="27"/>
      <c r="G348" s="27"/>
      <c r="H348" s="81" t="e">
        <f t="shared" si="117"/>
        <v>#DIV/0!</v>
      </c>
      <c r="I348" s="27"/>
      <c r="J348" s="27"/>
      <c r="K348" s="81" t="e">
        <f t="shared" si="118"/>
        <v>#DIV/0!</v>
      </c>
      <c r="L348" s="27">
        <f t="shared" si="122"/>
        <v>0</v>
      </c>
      <c r="M348" s="27">
        <f t="shared" si="123"/>
        <v>0</v>
      </c>
      <c r="N348" s="27">
        <f t="shared" si="124"/>
        <v>0</v>
      </c>
      <c r="O348" s="81" t="e">
        <f t="shared" si="125"/>
        <v>#DIV/0!</v>
      </c>
      <c r="P348" s="27">
        <f t="shared" si="126"/>
        <v>0</v>
      </c>
      <c r="Q348" s="27">
        <f t="shared" si="127"/>
        <v>0</v>
      </c>
      <c r="R348" s="1103" t="e">
        <f t="shared" si="119"/>
        <v>#DIV/0!</v>
      </c>
    </row>
    <row r="349" spans="1:18" s="28" customFormat="1" x14ac:dyDescent="0.2">
      <c r="A349" s="527" t="s">
        <v>4165</v>
      </c>
      <c r="B349" s="527" t="s">
        <v>5310</v>
      </c>
      <c r="C349" s="528">
        <v>16</v>
      </c>
      <c r="D349" s="529" t="s">
        <v>4270</v>
      </c>
      <c r="E349" s="27"/>
      <c r="F349" s="27"/>
      <c r="G349" s="27"/>
      <c r="H349" s="81" t="e">
        <f t="shared" si="117"/>
        <v>#DIV/0!</v>
      </c>
      <c r="I349" s="27"/>
      <c r="J349" s="27"/>
      <c r="K349" s="81" t="e">
        <f t="shared" si="118"/>
        <v>#DIV/0!</v>
      </c>
      <c r="L349" s="27">
        <f t="shared" si="122"/>
        <v>0</v>
      </c>
      <c r="M349" s="27">
        <f t="shared" si="123"/>
        <v>0</v>
      </c>
      <c r="N349" s="27">
        <f t="shared" si="124"/>
        <v>0</v>
      </c>
      <c r="O349" s="81" t="e">
        <f t="shared" si="125"/>
        <v>#DIV/0!</v>
      </c>
      <c r="P349" s="27">
        <f t="shared" si="126"/>
        <v>0</v>
      </c>
      <c r="Q349" s="27">
        <f t="shared" si="127"/>
        <v>0</v>
      </c>
      <c r="R349" s="1103" t="e">
        <f t="shared" si="119"/>
        <v>#DIV/0!</v>
      </c>
    </row>
    <row r="350" spans="1:18" s="28" customFormat="1" x14ac:dyDescent="0.2">
      <c r="A350" s="527" t="s">
        <v>4166</v>
      </c>
      <c r="B350" s="527" t="s">
        <v>5311</v>
      </c>
      <c r="C350" s="528">
        <v>16</v>
      </c>
      <c r="D350" s="529" t="s">
        <v>4271</v>
      </c>
      <c r="E350" s="27"/>
      <c r="F350" s="27"/>
      <c r="G350" s="27"/>
      <c r="H350" s="81" t="e">
        <f t="shared" si="117"/>
        <v>#DIV/0!</v>
      </c>
      <c r="I350" s="27"/>
      <c r="J350" s="27"/>
      <c r="K350" s="81" t="e">
        <f t="shared" si="118"/>
        <v>#DIV/0!</v>
      </c>
      <c r="L350" s="27">
        <f t="shared" si="122"/>
        <v>0</v>
      </c>
      <c r="M350" s="27">
        <f t="shared" si="123"/>
        <v>0</v>
      </c>
      <c r="N350" s="27">
        <f t="shared" si="124"/>
        <v>0</v>
      </c>
      <c r="O350" s="81" t="e">
        <f t="shared" si="125"/>
        <v>#DIV/0!</v>
      </c>
      <c r="P350" s="27">
        <f t="shared" si="126"/>
        <v>0</v>
      </c>
      <c r="Q350" s="27">
        <f t="shared" si="127"/>
        <v>0</v>
      </c>
      <c r="R350" s="1103" t="e">
        <f t="shared" si="119"/>
        <v>#DIV/0!</v>
      </c>
    </row>
    <row r="351" spans="1:18" s="28" customFormat="1" x14ac:dyDescent="0.2">
      <c r="A351" s="527" t="s">
        <v>4167</v>
      </c>
      <c r="B351" s="527" t="s">
        <v>5312</v>
      </c>
      <c r="C351" s="528">
        <v>16</v>
      </c>
      <c r="D351" s="529" t="s">
        <v>4272</v>
      </c>
      <c r="E351" s="27"/>
      <c r="F351" s="27"/>
      <c r="G351" s="27"/>
      <c r="H351" s="81" t="e">
        <f t="shared" si="117"/>
        <v>#DIV/0!</v>
      </c>
      <c r="I351" s="27"/>
      <c r="J351" s="27"/>
      <c r="K351" s="81" t="e">
        <f t="shared" si="118"/>
        <v>#DIV/0!</v>
      </c>
      <c r="L351" s="27">
        <f t="shared" si="122"/>
        <v>0</v>
      </c>
      <c r="M351" s="27">
        <f t="shared" si="123"/>
        <v>0</v>
      </c>
      <c r="N351" s="27">
        <f t="shared" si="124"/>
        <v>0</v>
      </c>
      <c r="O351" s="81" t="e">
        <f t="shared" si="125"/>
        <v>#DIV/0!</v>
      </c>
      <c r="P351" s="27">
        <f t="shared" si="126"/>
        <v>0</v>
      </c>
      <c r="Q351" s="27">
        <f t="shared" si="127"/>
        <v>0</v>
      </c>
      <c r="R351" s="1103" t="e">
        <f t="shared" si="119"/>
        <v>#DIV/0!</v>
      </c>
    </row>
    <row r="352" spans="1:18" s="28" customFormat="1" x14ac:dyDescent="0.2">
      <c r="A352" s="527" t="s">
        <v>4168</v>
      </c>
      <c r="B352" s="527" t="s">
        <v>5313</v>
      </c>
      <c r="C352" s="528">
        <v>16</v>
      </c>
      <c r="D352" s="529" t="s">
        <v>4273</v>
      </c>
      <c r="E352" s="27"/>
      <c r="F352" s="27"/>
      <c r="G352" s="27"/>
      <c r="H352" s="81" t="e">
        <f t="shared" si="117"/>
        <v>#DIV/0!</v>
      </c>
      <c r="I352" s="27"/>
      <c r="J352" s="27"/>
      <c r="K352" s="81" t="e">
        <f t="shared" si="118"/>
        <v>#DIV/0!</v>
      </c>
      <c r="L352" s="27">
        <f t="shared" si="122"/>
        <v>0</v>
      </c>
      <c r="M352" s="27">
        <f t="shared" si="123"/>
        <v>0</v>
      </c>
      <c r="N352" s="27">
        <f t="shared" si="124"/>
        <v>0</v>
      </c>
      <c r="O352" s="81" t="e">
        <f t="shared" si="125"/>
        <v>#DIV/0!</v>
      </c>
      <c r="P352" s="27">
        <f t="shared" si="126"/>
        <v>0</v>
      </c>
      <c r="Q352" s="27">
        <f t="shared" si="127"/>
        <v>0</v>
      </c>
      <c r="R352" s="1103" t="e">
        <f t="shared" si="119"/>
        <v>#DIV/0!</v>
      </c>
    </row>
    <row r="353" spans="1:18" s="28" customFormat="1" x14ac:dyDescent="0.2">
      <c r="A353" s="527" t="s">
        <v>4169</v>
      </c>
      <c r="B353" s="527" t="s">
        <v>5314</v>
      </c>
      <c r="C353" s="528">
        <v>16</v>
      </c>
      <c r="D353" s="529" t="s">
        <v>1438</v>
      </c>
      <c r="E353" s="27"/>
      <c r="F353" s="27"/>
      <c r="G353" s="27"/>
      <c r="H353" s="81" t="e">
        <f t="shared" si="117"/>
        <v>#DIV/0!</v>
      </c>
      <c r="I353" s="27"/>
      <c r="J353" s="27"/>
      <c r="K353" s="81" t="e">
        <f t="shared" si="118"/>
        <v>#DIV/0!</v>
      </c>
      <c r="L353" s="27">
        <f t="shared" si="122"/>
        <v>0</v>
      </c>
      <c r="M353" s="27">
        <f t="shared" si="123"/>
        <v>0</v>
      </c>
      <c r="N353" s="27">
        <f t="shared" si="124"/>
        <v>0</v>
      </c>
      <c r="O353" s="81" t="e">
        <f t="shared" si="125"/>
        <v>#DIV/0!</v>
      </c>
      <c r="P353" s="27">
        <f t="shared" si="126"/>
        <v>0</v>
      </c>
      <c r="Q353" s="27">
        <f t="shared" si="127"/>
        <v>0</v>
      </c>
      <c r="R353" s="1103" t="e">
        <f t="shared" si="119"/>
        <v>#DIV/0!</v>
      </c>
    </row>
    <row r="354" spans="1:18" s="28" customFormat="1" x14ac:dyDescent="0.2">
      <c r="A354" s="527" t="s">
        <v>4170</v>
      </c>
      <c r="B354" s="527" t="s">
        <v>5315</v>
      </c>
      <c r="C354" s="528">
        <v>16</v>
      </c>
      <c r="D354" s="529" t="s">
        <v>4274</v>
      </c>
      <c r="E354" s="27"/>
      <c r="F354" s="27"/>
      <c r="G354" s="27"/>
      <c r="H354" s="81" t="e">
        <f t="shared" si="117"/>
        <v>#DIV/0!</v>
      </c>
      <c r="I354" s="27"/>
      <c r="J354" s="27"/>
      <c r="K354" s="81" t="e">
        <f t="shared" si="118"/>
        <v>#DIV/0!</v>
      </c>
      <c r="L354" s="27">
        <f t="shared" si="122"/>
        <v>0</v>
      </c>
      <c r="M354" s="27">
        <f t="shared" si="123"/>
        <v>0</v>
      </c>
      <c r="N354" s="27">
        <f t="shared" si="124"/>
        <v>0</v>
      </c>
      <c r="O354" s="81" t="e">
        <f t="shared" si="125"/>
        <v>#DIV/0!</v>
      </c>
      <c r="P354" s="27">
        <f t="shared" si="126"/>
        <v>0</v>
      </c>
      <c r="Q354" s="27">
        <f t="shared" si="127"/>
        <v>0</v>
      </c>
      <c r="R354" s="1103" t="e">
        <f t="shared" si="119"/>
        <v>#DIV/0!</v>
      </c>
    </row>
    <row r="355" spans="1:18" s="28" customFormat="1" x14ac:dyDescent="0.2">
      <c r="A355" s="527" t="s">
        <v>4171</v>
      </c>
      <c r="B355" s="527" t="s">
        <v>5316</v>
      </c>
      <c r="C355" s="528">
        <v>16</v>
      </c>
      <c r="D355" s="529" t="s">
        <v>4275</v>
      </c>
      <c r="E355" s="27"/>
      <c r="F355" s="27"/>
      <c r="G355" s="27"/>
      <c r="H355" s="81" t="e">
        <f t="shared" si="117"/>
        <v>#DIV/0!</v>
      </c>
      <c r="I355" s="27"/>
      <c r="J355" s="27"/>
      <c r="K355" s="81" t="e">
        <f t="shared" si="118"/>
        <v>#DIV/0!</v>
      </c>
      <c r="L355" s="27">
        <f t="shared" si="122"/>
        <v>0</v>
      </c>
      <c r="M355" s="27">
        <f t="shared" si="123"/>
        <v>0</v>
      </c>
      <c r="N355" s="27">
        <f t="shared" si="124"/>
        <v>0</v>
      </c>
      <c r="O355" s="81" t="e">
        <f t="shared" si="125"/>
        <v>#DIV/0!</v>
      </c>
      <c r="P355" s="27">
        <f t="shared" si="126"/>
        <v>0</v>
      </c>
      <c r="Q355" s="27">
        <f t="shared" si="127"/>
        <v>0</v>
      </c>
      <c r="R355" s="1103" t="e">
        <f t="shared" si="119"/>
        <v>#DIV/0!</v>
      </c>
    </row>
    <row r="356" spans="1:18" s="28" customFormat="1" x14ac:dyDescent="0.2">
      <c r="A356" s="527" t="s">
        <v>4172</v>
      </c>
      <c r="B356" s="527" t="s">
        <v>5317</v>
      </c>
      <c r="C356" s="528">
        <v>16</v>
      </c>
      <c r="D356" s="529" t="s">
        <v>1147</v>
      </c>
      <c r="E356" s="27"/>
      <c r="F356" s="27"/>
      <c r="G356" s="27"/>
      <c r="H356" s="81" t="e">
        <f t="shared" si="117"/>
        <v>#DIV/0!</v>
      </c>
      <c r="I356" s="27"/>
      <c r="J356" s="27"/>
      <c r="K356" s="81" t="e">
        <f t="shared" si="118"/>
        <v>#DIV/0!</v>
      </c>
      <c r="L356" s="27">
        <f t="shared" si="122"/>
        <v>0</v>
      </c>
      <c r="M356" s="27">
        <f t="shared" si="123"/>
        <v>0</v>
      </c>
      <c r="N356" s="27">
        <f t="shared" si="124"/>
        <v>0</v>
      </c>
      <c r="O356" s="81" t="e">
        <f t="shared" si="125"/>
        <v>#DIV/0!</v>
      </c>
      <c r="P356" s="27">
        <f t="shared" si="126"/>
        <v>0</v>
      </c>
      <c r="Q356" s="27">
        <f t="shared" si="127"/>
        <v>0</v>
      </c>
      <c r="R356" s="1103" t="e">
        <f t="shared" si="119"/>
        <v>#DIV/0!</v>
      </c>
    </row>
    <row r="357" spans="1:18" s="47" customFormat="1" x14ac:dyDescent="0.2">
      <c r="A357" s="530" t="s">
        <v>4173</v>
      </c>
      <c r="B357" s="52" t="s">
        <v>5304</v>
      </c>
      <c r="C357" s="531"/>
      <c r="D357" s="532" t="s">
        <v>2338</v>
      </c>
      <c r="E357" s="46">
        <f>SUM(E358:E368)</f>
        <v>0</v>
      </c>
      <c r="F357" s="46">
        <f t="shared" ref="F357:J357" si="130">SUM(F358:F368)</f>
        <v>0</v>
      </c>
      <c r="G357" s="46">
        <f t="shared" si="130"/>
        <v>0</v>
      </c>
      <c r="H357" s="81" t="e">
        <f t="shared" si="117"/>
        <v>#DIV/0!</v>
      </c>
      <c r="I357" s="46">
        <f t="shared" si="130"/>
        <v>0</v>
      </c>
      <c r="J357" s="46">
        <f t="shared" si="130"/>
        <v>0</v>
      </c>
      <c r="K357" s="81" t="e">
        <f t="shared" si="118"/>
        <v>#DIV/0!</v>
      </c>
      <c r="L357" s="46">
        <f t="shared" si="122"/>
        <v>0</v>
      </c>
      <c r="M357" s="46">
        <f t="shared" si="123"/>
        <v>0</v>
      </c>
      <c r="N357" s="46">
        <f t="shared" si="124"/>
        <v>0</v>
      </c>
      <c r="O357" s="81" t="e">
        <f t="shared" si="125"/>
        <v>#DIV/0!</v>
      </c>
      <c r="P357" s="46">
        <f t="shared" si="126"/>
        <v>0</v>
      </c>
      <c r="Q357" s="46">
        <f t="shared" si="127"/>
        <v>0</v>
      </c>
      <c r="R357" s="1103" t="e">
        <f t="shared" si="119"/>
        <v>#DIV/0!</v>
      </c>
    </row>
    <row r="358" spans="1:18" s="28" customFormat="1" x14ac:dyDescent="0.2">
      <c r="A358" s="533" t="s">
        <v>4174</v>
      </c>
      <c r="B358" s="533" t="s">
        <v>5318</v>
      </c>
      <c r="C358" s="534">
        <v>16</v>
      </c>
      <c r="D358" s="535" t="s">
        <v>4266</v>
      </c>
      <c r="E358" s="27"/>
      <c r="F358" s="27"/>
      <c r="G358" s="27"/>
      <c r="H358" s="81" t="e">
        <f t="shared" si="117"/>
        <v>#DIV/0!</v>
      </c>
      <c r="I358" s="27"/>
      <c r="J358" s="27"/>
      <c r="K358" s="81" t="e">
        <f t="shared" si="118"/>
        <v>#DIV/0!</v>
      </c>
      <c r="L358" s="27">
        <f t="shared" si="122"/>
        <v>0</v>
      </c>
      <c r="M358" s="27">
        <f t="shared" si="123"/>
        <v>0</v>
      </c>
      <c r="N358" s="27">
        <f t="shared" si="124"/>
        <v>0</v>
      </c>
      <c r="O358" s="81" t="e">
        <f t="shared" si="125"/>
        <v>#DIV/0!</v>
      </c>
      <c r="P358" s="27">
        <f t="shared" si="126"/>
        <v>0</v>
      </c>
      <c r="Q358" s="27">
        <f t="shared" si="127"/>
        <v>0</v>
      </c>
      <c r="R358" s="1103" t="e">
        <f t="shared" si="119"/>
        <v>#DIV/0!</v>
      </c>
    </row>
    <row r="359" spans="1:18" s="28" customFormat="1" x14ac:dyDescent="0.2">
      <c r="A359" s="533" t="s">
        <v>4175</v>
      </c>
      <c r="B359" s="533" t="s">
        <v>5319</v>
      </c>
      <c r="C359" s="534">
        <v>16</v>
      </c>
      <c r="D359" s="535" t="s">
        <v>4267</v>
      </c>
      <c r="E359" s="27"/>
      <c r="F359" s="27"/>
      <c r="G359" s="27"/>
      <c r="H359" s="81" t="e">
        <f t="shared" si="117"/>
        <v>#DIV/0!</v>
      </c>
      <c r="I359" s="27"/>
      <c r="J359" s="27"/>
      <c r="K359" s="81" t="e">
        <f t="shared" si="118"/>
        <v>#DIV/0!</v>
      </c>
      <c r="L359" s="27">
        <f t="shared" si="122"/>
        <v>0</v>
      </c>
      <c r="M359" s="27">
        <f t="shared" si="123"/>
        <v>0</v>
      </c>
      <c r="N359" s="27">
        <f t="shared" si="124"/>
        <v>0</v>
      </c>
      <c r="O359" s="81" t="e">
        <f t="shared" si="125"/>
        <v>#DIV/0!</v>
      </c>
      <c r="P359" s="27">
        <f t="shared" si="126"/>
        <v>0</v>
      </c>
      <c r="Q359" s="27">
        <f t="shared" si="127"/>
        <v>0</v>
      </c>
      <c r="R359" s="1103" t="e">
        <f t="shared" si="119"/>
        <v>#DIV/0!</v>
      </c>
    </row>
    <row r="360" spans="1:18" s="28" customFormat="1" x14ac:dyDescent="0.2">
      <c r="A360" s="533" t="s">
        <v>4176</v>
      </c>
      <c r="B360" s="533" t="s">
        <v>5320</v>
      </c>
      <c r="C360" s="534">
        <v>16</v>
      </c>
      <c r="D360" s="535" t="s">
        <v>4269</v>
      </c>
      <c r="E360" s="27"/>
      <c r="F360" s="27"/>
      <c r="G360" s="27"/>
      <c r="H360" s="81" t="e">
        <f t="shared" si="117"/>
        <v>#DIV/0!</v>
      </c>
      <c r="I360" s="27"/>
      <c r="J360" s="27"/>
      <c r="K360" s="81" t="e">
        <f t="shared" si="118"/>
        <v>#DIV/0!</v>
      </c>
      <c r="L360" s="27">
        <f t="shared" si="122"/>
        <v>0</v>
      </c>
      <c r="M360" s="27">
        <f t="shared" si="123"/>
        <v>0</v>
      </c>
      <c r="N360" s="27">
        <f t="shared" si="124"/>
        <v>0</v>
      </c>
      <c r="O360" s="81" t="e">
        <f t="shared" si="125"/>
        <v>#DIV/0!</v>
      </c>
      <c r="P360" s="27">
        <f t="shared" si="126"/>
        <v>0</v>
      </c>
      <c r="Q360" s="27">
        <f t="shared" si="127"/>
        <v>0</v>
      </c>
      <c r="R360" s="1103" t="e">
        <f t="shared" si="119"/>
        <v>#DIV/0!</v>
      </c>
    </row>
    <row r="361" spans="1:18" s="28" customFormat="1" x14ac:dyDescent="0.2">
      <c r="A361" s="533" t="s">
        <v>4177</v>
      </c>
      <c r="B361" s="533" t="s">
        <v>5321</v>
      </c>
      <c r="C361" s="534">
        <v>16</v>
      </c>
      <c r="D361" s="535" t="s">
        <v>4270</v>
      </c>
      <c r="E361" s="27"/>
      <c r="F361" s="27"/>
      <c r="G361" s="27"/>
      <c r="H361" s="81" t="e">
        <f t="shared" si="117"/>
        <v>#DIV/0!</v>
      </c>
      <c r="I361" s="27"/>
      <c r="J361" s="27"/>
      <c r="K361" s="81" t="e">
        <f t="shared" si="118"/>
        <v>#DIV/0!</v>
      </c>
      <c r="L361" s="27">
        <f t="shared" si="122"/>
        <v>0</v>
      </c>
      <c r="M361" s="27">
        <f t="shared" si="123"/>
        <v>0</v>
      </c>
      <c r="N361" s="27">
        <f t="shared" si="124"/>
        <v>0</v>
      </c>
      <c r="O361" s="81" t="e">
        <f t="shared" si="125"/>
        <v>#DIV/0!</v>
      </c>
      <c r="P361" s="27">
        <f t="shared" si="126"/>
        <v>0</v>
      </c>
      <c r="Q361" s="27">
        <f t="shared" si="127"/>
        <v>0</v>
      </c>
      <c r="R361" s="1103" t="e">
        <f t="shared" si="119"/>
        <v>#DIV/0!</v>
      </c>
    </row>
    <row r="362" spans="1:18" s="28" customFormat="1" x14ac:dyDescent="0.2">
      <c r="A362" s="533" t="s">
        <v>4178</v>
      </c>
      <c r="B362" s="533" t="s">
        <v>5322</v>
      </c>
      <c r="C362" s="534">
        <v>16</v>
      </c>
      <c r="D362" s="535" t="s">
        <v>4271</v>
      </c>
      <c r="E362" s="27"/>
      <c r="F362" s="27"/>
      <c r="G362" s="27"/>
      <c r="H362" s="81" t="e">
        <f t="shared" si="117"/>
        <v>#DIV/0!</v>
      </c>
      <c r="I362" s="27"/>
      <c r="J362" s="27"/>
      <c r="K362" s="81" t="e">
        <f t="shared" si="118"/>
        <v>#DIV/0!</v>
      </c>
      <c r="L362" s="27">
        <f t="shared" si="122"/>
        <v>0</v>
      </c>
      <c r="M362" s="27">
        <f t="shared" si="123"/>
        <v>0</v>
      </c>
      <c r="N362" s="27">
        <f t="shared" si="124"/>
        <v>0</v>
      </c>
      <c r="O362" s="81" t="e">
        <f t="shared" si="125"/>
        <v>#DIV/0!</v>
      </c>
      <c r="P362" s="27">
        <f t="shared" si="126"/>
        <v>0</v>
      </c>
      <c r="Q362" s="27">
        <f t="shared" si="127"/>
        <v>0</v>
      </c>
      <c r="R362" s="1103" t="e">
        <f t="shared" si="119"/>
        <v>#DIV/0!</v>
      </c>
    </row>
    <row r="363" spans="1:18" s="28" customFormat="1" x14ac:dyDescent="0.2">
      <c r="A363" s="533" t="s">
        <v>4179</v>
      </c>
      <c r="B363" s="533" t="s">
        <v>5323</v>
      </c>
      <c r="C363" s="534">
        <v>16</v>
      </c>
      <c r="D363" s="535" t="s">
        <v>4272</v>
      </c>
      <c r="E363" s="27"/>
      <c r="F363" s="27"/>
      <c r="G363" s="27"/>
      <c r="H363" s="81" t="e">
        <f t="shared" si="117"/>
        <v>#DIV/0!</v>
      </c>
      <c r="I363" s="27"/>
      <c r="J363" s="27"/>
      <c r="K363" s="81" t="e">
        <f t="shared" si="118"/>
        <v>#DIV/0!</v>
      </c>
      <c r="L363" s="27">
        <f t="shared" si="122"/>
        <v>0</v>
      </c>
      <c r="M363" s="27">
        <f t="shared" si="123"/>
        <v>0</v>
      </c>
      <c r="N363" s="27">
        <f t="shared" si="124"/>
        <v>0</v>
      </c>
      <c r="O363" s="81" t="e">
        <f t="shared" si="125"/>
        <v>#DIV/0!</v>
      </c>
      <c r="P363" s="27">
        <f t="shared" si="126"/>
        <v>0</v>
      </c>
      <c r="Q363" s="27">
        <f t="shared" si="127"/>
        <v>0</v>
      </c>
      <c r="R363" s="1103" t="e">
        <f t="shared" si="119"/>
        <v>#DIV/0!</v>
      </c>
    </row>
    <row r="364" spans="1:18" s="28" customFormat="1" x14ac:dyDescent="0.2">
      <c r="A364" s="533" t="s">
        <v>4180</v>
      </c>
      <c r="B364" s="533" t="s">
        <v>5324</v>
      </c>
      <c r="C364" s="534">
        <v>16</v>
      </c>
      <c r="D364" s="535" t="s">
        <v>4273</v>
      </c>
      <c r="E364" s="27"/>
      <c r="F364" s="27"/>
      <c r="G364" s="27"/>
      <c r="H364" s="81" t="e">
        <f t="shared" si="117"/>
        <v>#DIV/0!</v>
      </c>
      <c r="I364" s="27"/>
      <c r="J364" s="27"/>
      <c r="K364" s="81" t="e">
        <f t="shared" si="118"/>
        <v>#DIV/0!</v>
      </c>
      <c r="L364" s="27">
        <f t="shared" si="122"/>
        <v>0</v>
      </c>
      <c r="M364" s="27">
        <f t="shared" si="123"/>
        <v>0</v>
      </c>
      <c r="N364" s="27">
        <f t="shared" si="124"/>
        <v>0</v>
      </c>
      <c r="O364" s="81" t="e">
        <f t="shared" si="125"/>
        <v>#DIV/0!</v>
      </c>
      <c r="P364" s="27">
        <f t="shared" si="126"/>
        <v>0</v>
      </c>
      <c r="Q364" s="27">
        <f t="shared" si="127"/>
        <v>0</v>
      </c>
      <c r="R364" s="1103" t="e">
        <f t="shared" si="119"/>
        <v>#DIV/0!</v>
      </c>
    </row>
    <row r="365" spans="1:18" s="28" customFormat="1" x14ac:dyDescent="0.2">
      <c r="A365" s="533" t="s">
        <v>4181</v>
      </c>
      <c r="B365" s="533" t="s">
        <v>5325</v>
      </c>
      <c r="C365" s="534">
        <v>16</v>
      </c>
      <c r="D365" s="535" t="s">
        <v>1438</v>
      </c>
      <c r="E365" s="27"/>
      <c r="F365" s="27"/>
      <c r="G365" s="27"/>
      <c r="H365" s="81" t="e">
        <f t="shared" si="117"/>
        <v>#DIV/0!</v>
      </c>
      <c r="I365" s="27"/>
      <c r="J365" s="27"/>
      <c r="K365" s="81" t="e">
        <f t="shared" si="118"/>
        <v>#DIV/0!</v>
      </c>
      <c r="L365" s="27">
        <f t="shared" si="122"/>
        <v>0</v>
      </c>
      <c r="M365" s="27">
        <f t="shared" si="123"/>
        <v>0</v>
      </c>
      <c r="N365" s="27">
        <f t="shared" si="124"/>
        <v>0</v>
      </c>
      <c r="O365" s="81" t="e">
        <f t="shared" si="125"/>
        <v>#DIV/0!</v>
      </c>
      <c r="P365" s="27">
        <f t="shared" si="126"/>
        <v>0</v>
      </c>
      <c r="Q365" s="27">
        <f t="shared" si="127"/>
        <v>0</v>
      </c>
      <c r="R365" s="1103" t="e">
        <f t="shared" si="119"/>
        <v>#DIV/0!</v>
      </c>
    </row>
    <row r="366" spans="1:18" s="28" customFormat="1" x14ac:dyDescent="0.2">
      <c r="A366" s="533" t="s">
        <v>4182</v>
      </c>
      <c r="B366" s="533" t="s">
        <v>5326</v>
      </c>
      <c r="C366" s="534">
        <v>16</v>
      </c>
      <c r="D366" s="535" t="s">
        <v>4274</v>
      </c>
      <c r="E366" s="27"/>
      <c r="F366" s="27"/>
      <c r="G366" s="27"/>
      <c r="H366" s="81" t="e">
        <f t="shared" si="117"/>
        <v>#DIV/0!</v>
      </c>
      <c r="I366" s="27"/>
      <c r="J366" s="27"/>
      <c r="K366" s="81" t="e">
        <f t="shared" si="118"/>
        <v>#DIV/0!</v>
      </c>
      <c r="L366" s="27">
        <f t="shared" si="122"/>
        <v>0</v>
      </c>
      <c r="M366" s="27">
        <f t="shared" si="123"/>
        <v>0</v>
      </c>
      <c r="N366" s="27">
        <f t="shared" si="124"/>
        <v>0</v>
      </c>
      <c r="O366" s="81" t="e">
        <f t="shared" si="125"/>
        <v>#DIV/0!</v>
      </c>
      <c r="P366" s="27">
        <f t="shared" si="126"/>
        <v>0</v>
      </c>
      <c r="Q366" s="27">
        <f t="shared" si="127"/>
        <v>0</v>
      </c>
      <c r="R366" s="1103" t="e">
        <f t="shared" si="119"/>
        <v>#DIV/0!</v>
      </c>
    </row>
    <row r="367" spans="1:18" s="28" customFormat="1" x14ac:dyDescent="0.2">
      <c r="A367" s="533" t="s">
        <v>4183</v>
      </c>
      <c r="B367" s="533" t="s">
        <v>5327</v>
      </c>
      <c r="C367" s="534">
        <v>16</v>
      </c>
      <c r="D367" s="535" t="s">
        <v>4275</v>
      </c>
      <c r="E367" s="27"/>
      <c r="F367" s="27"/>
      <c r="G367" s="27"/>
      <c r="H367" s="81" t="e">
        <f t="shared" si="117"/>
        <v>#DIV/0!</v>
      </c>
      <c r="I367" s="27"/>
      <c r="J367" s="27"/>
      <c r="K367" s="81" t="e">
        <f t="shared" si="118"/>
        <v>#DIV/0!</v>
      </c>
      <c r="L367" s="27">
        <f t="shared" si="122"/>
        <v>0</v>
      </c>
      <c r="M367" s="27">
        <f t="shared" si="123"/>
        <v>0</v>
      </c>
      <c r="N367" s="27">
        <f t="shared" si="124"/>
        <v>0</v>
      </c>
      <c r="O367" s="81" t="e">
        <f t="shared" si="125"/>
        <v>#DIV/0!</v>
      </c>
      <c r="P367" s="27">
        <f t="shared" si="126"/>
        <v>0</v>
      </c>
      <c r="Q367" s="27">
        <f t="shared" si="127"/>
        <v>0</v>
      </c>
      <c r="R367" s="1103" t="e">
        <f t="shared" si="119"/>
        <v>#DIV/0!</v>
      </c>
    </row>
    <row r="368" spans="1:18" s="28" customFormat="1" x14ac:dyDescent="0.2">
      <c r="A368" s="533" t="s">
        <v>4184</v>
      </c>
      <c r="B368" s="533" t="s">
        <v>5328</v>
      </c>
      <c r="C368" s="534">
        <v>16</v>
      </c>
      <c r="D368" s="535" t="s">
        <v>1147</v>
      </c>
      <c r="E368" s="27"/>
      <c r="F368" s="27"/>
      <c r="G368" s="27"/>
      <c r="H368" s="81" t="e">
        <f t="shared" si="117"/>
        <v>#DIV/0!</v>
      </c>
      <c r="I368" s="27"/>
      <c r="J368" s="27"/>
      <c r="K368" s="81" t="e">
        <f t="shared" si="118"/>
        <v>#DIV/0!</v>
      </c>
      <c r="L368" s="27">
        <f t="shared" si="122"/>
        <v>0</v>
      </c>
      <c r="M368" s="27">
        <f t="shared" si="123"/>
        <v>0</v>
      </c>
      <c r="N368" s="27">
        <f t="shared" si="124"/>
        <v>0</v>
      </c>
      <c r="O368" s="81" t="e">
        <f t="shared" si="125"/>
        <v>#DIV/0!</v>
      </c>
      <c r="P368" s="27">
        <f t="shared" si="126"/>
        <v>0</v>
      </c>
      <c r="Q368" s="27">
        <f t="shared" si="127"/>
        <v>0</v>
      </c>
      <c r="R368" s="1103" t="e">
        <f t="shared" si="119"/>
        <v>#DIV/0!</v>
      </c>
    </row>
    <row r="369" spans="1:18" s="47" customFormat="1" x14ac:dyDescent="0.2">
      <c r="A369" s="530" t="s">
        <v>4070</v>
      </c>
      <c r="B369" s="52" t="s">
        <v>5305</v>
      </c>
      <c r="C369" s="531"/>
      <c r="D369" s="532" t="s">
        <v>2339</v>
      </c>
      <c r="E369" s="46">
        <f>SUM(E370:E380)</f>
        <v>0</v>
      </c>
      <c r="F369" s="46">
        <f t="shared" ref="F369:J369" si="131">SUM(F370:F380)</f>
        <v>0</v>
      </c>
      <c r="G369" s="46">
        <f t="shared" si="131"/>
        <v>0</v>
      </c>
      <c r="H369" s="81" t="e">
        <f t="shared" si="117"/>
        <v>#DIV/0!</v>
      </c>
      <c r="I369" s="46">
        <f t="shared" si="131"/>
        <v>0</v>
      </c>
      <c r="J369" s="46">
        <f t="shared" si="131"/>
        <v>0</v>
      </c>
      <c r="K369" s="81" t="e">
        <f t="shared" si="118"/>
        <v>#DIV/0!</v>
      </c>
      <c r="L369" s="46">
        <f t="shared" si="122"/>
        <v>0</v>
      </c>
      <c r="M369" s="46">
        <f t="shared" si="123"/>
        <v>0</v>
      </c>
      <c r="N369" s="46">
        <f t="shared" si="124"/>
        <v>0</v>
      </c>
      <c r="O369" s="81" t="e">
        <f t="shared" si="125"/>
        <v>#DIV/0!</v>
      </c>
      <c r="P369" s="46">
        <f t="shared" si="126"/>
        <v>0</v>
      </c>
      <c r="Q369" s="46">
        <f t="shared" si="127"/>
        <v>0</v>
      </c>
      <c r="R369" s="1103" t="e">
        <f t="shared" si="119"/>
        <v>#DIV/0!</v>
      </c>
    </row>
    <row r="370" spans="1:18" s="28" customFormat="1" x14ac:dyDescent="0.2">
      <c r="A370" s="533" t="s">
        <v>4185</v>
      </c>
      <c r="B370" s="533" t="s">
        <v>5329</v>
      </c>
      <c r="C370" s="534">
        <v>16</v>
      </c>
      <c r="D370" s="535" t="s">
        <v>4266</v>
      </c>
      <c r="E370" s="27"/>
      <c r="F370" s="27"/>
      <c r="G370" s="27"/>
      <c r="H370" s="81" t="e">
        <f t="shared" si="117"/>
        <v>#DIV/0!</v>
      </c>
      <c r="I370" s="27"/>
      <c r="J370" s="27"/>
      <c r="K370" s="81" t="e">
        <f t="shared" si="118"/>
        <v>#DIV/0!</v>
      </c>
      <c r="L370" s="27">
        <f t="shared" si="122"/>
        <v>0</v>
      </c>
      <c r="M370" s="27">
        <f t="shared" si="123"/>
        <v>0</v>
      </c>
      <c r="N370" s="27">
        <f t="shared" si="124"/>
        <v>0</v>
      </c>
      <c r="O370" s="81" t="e">
        <f t="shared" si="125"/>
        <v>#DIV/0!</v>
      </c>
      <c r="P370" s="27">
        <f t="shared" si="126"/>
        <v>0</v>
      </c>
      <c r="Q370" s="27">
        <f t="shared" si="127"/>
        <v>0</v>
      </c>
      <c r="R370" s="1103" t="e">
        <f t="shared" si="119"/>
        <v>#DIV/0!</v>
      </c>
    </row>
    <row r="371" spans="1:18" s="28" customFormat="1" x14ac:dyDescent="0.2">
      <c r="A371" s="533" t="s">
        <v>4186</v>
      </c>
      <c r="B371" s="533" t="s">
        <v>5330</v>
      </c>
      <c r="C371" s="534">
        <v>16</v>
      </c>
      <c r="D371" s="535" t="s">
        <v>4267</v>
      </c>
      <c r="E371" s="27"/>
      <c r="F371" s="27"/>
      <c r="G371" s="27"/>
      <c r="H371" s="81" t="e">
        <f t="shared" si="117"/>
        <v>#DIV/0!</v>
      </c>
      <c r="I371" s="27"/>
      <c r="J371" s="27"/>
      <c r="K371" s="81" t="e">
        <f t="shared" si="118"/>
        <v>#DIV/0!</v>
      </c>
      <c r="L371" s="27">
        <f t="shared" si="122"/>
        <v>0</v>
      </c>
      <c r="M371" s="27">
        <f t="shared" si="123"/>
        <v>0</v>
      </c>
      <c r="N371" s="27">
        <f t="shared" si="124"/>
        <v>0</v>
      </c>
      <c r="O371" s="81" t="e">
        <f t="shared" si="125"/>
        <v>#DIV/0!</v>
      </c>
      <c r="P371" s="27">
        <f t="shared" si="126"/>
        <v>0</v>
      </c>
      <c r="Q371" s="27">
        <f t="shared" si="127"/>
        <v>0</v>
      </c>
      <c r="R371" s="1103" t="e">
        <f t="shared" si="119"/>
        <v>#DIV/0!</v>
      </c>
    </row>
    <row r="372" spans="1:18" s="28" customFormat="1" x14ac:dyDescent="0.2">
      <c r="A372" s="533" t="s">
        <v>4187</v>
      </c>
      <c r="B372" s="533" t="s">
        <v>5331</v>
      </c>
      <c r="C372" s="534">
        <v>16</v>
      </c>
      <c r="D372" s="535" t="s">
        <v>4269</v>
      </c>
      <c r="E372" s="27"/>
      <c r="F372" s="27"/>
      <c r="G372" s="27"/>
      <c r="H372" s="81" t="e">
        <f t="shared" si="117"/>
        <v>#DIV/0!</v>
      </c>
      <c r="I372" s="27"/>
      <c r="J372" s="27"/>
      <c r="K372" s="81" t="e">
        <f t="shared" si="118"/>
        <v>#DIV/0!</v>
      </c>
      <c r="L372" s="27">
        <f t="shared" si="122"/>
        <v>0</v>
      </c>
      <c r="M372" s="27">
        <f t="shared" si="123"/>
        <v>0</v>
      </c>
      <c r="N372" s="27">
        <f t="shared" si="124"/>
        <v>0</v>
      </c>
      <c r="O372" s="81" t="e">
        <f t="shared" si="125"/>
        <v>#DIV/0!</v>
      </c>
      <c r="P372" s="27">
        <f t="shared" si="126"/>
        <v>0</v>
      </c>
      <c r="Q372" s="27">
        <f t="shared" si="127"/>
        <v>0</v>
      </c>
      <c r="R372" s="1103" t="e">
        <f t="shared" si="119"/>
        <v>#DIV/0!</v>
      </c>
    </row>
    <row r="373" spans="1:18" s="28" customFormat="1" x14ac:dyDescent="0.2">
      <c r="A373" s="533" t="s">
        <v>4188</v>
      </c>
      <c r="B373" s="533" t="s">
        <v>5332</v>
      </c>
      <c r="C373" s="534">
        <v>16</v>
      </c>
      <c r="D373" s="535" t="s">
        <v>4270</v>
      </c>
      <c r="E373" s="27"/>
      <c r="F373" s="27"/>
      <c r="G373" s="27"/>
      <c r="H373" s="81" t="e">
        <f t="shared" si="117"/>
        <v>#DIV/0!</v>
      </c>
      <c r="I373" s="27"/>
      <c r="J373" s="27"/>
      <c r="K373" s="81" t="e">
        <f t="shared" si="118"/>
        <v>#DIV/0!</v>
      </c>
      <c r="L373" s="27">
        <f t="shared" si="122"/>
        <v>0</v>
      </c>
      <c r="M373" s="27">
        <f t="shared" si="123"/>
        <v>0</v>
      </c>
      <c r="N373" s="27">
        <f t="shared" si="124"/>
        <v>0</v>
      </c>
      <c r="O373" s="81" t="e">
        <f t="shared" si="125"/>
        <v>#DIV/0!</v>
      </c>
      <c r="P373" s="27">
        <f t="shared" si="126"/>
        <v>0</v>
      </c>
      <c r="Q373" s="27">
        <f t="shared" si="127"/>
        <v>0</v>
      </c>
      <c r="R373" s="1103" t="e">
        <f t="shared" si="119"/>
        <v>#DIV/0!</v>
      </c>
    </row>
    <row r="374" spans="1:18" s="28" customFormat="1" x14ac:dyDescent="0.2">
      <c r="A374" s="533" t="s">
        <v>4189</v>
      </c>
      <c r="B374" s="533" t="s">
        <v>5333</v>
      </c>
      <c r="C374" s="534">
        <v>16</v>
      </c>
      <c r="D374" s="535" t="s">
        <v>4271</v>
      </c>
      <c r="E374" s="27"/>
      <c r="F374" s="27"/>
      <c r="G374" s="27"/>
      <c r="H374" s="81" t="e">
        <f t="shared" si="117"/>
        <v>#DIV/0!</v>
      </c>
      <c r="I374" s="27"/>
      <c r="J374" s="27"/>
      <c r="K374" s="81" t="e">
        <f t="shared" si="118"/>
        <v>#DIV/0!</v>
      </c>
      <c r="L374" s="27">
        <f t="shared" si="122"/>
        <v>0</v>
      </c>
      <c r="M374" s="27">
        <f t="shared" si="123"/>
        <v>0</v>
      </c>
      <c r="N374" s="27">
        <f t="shared" si="124"/>
        <v>0</v>
      </c>
      <c r="O374" s="81" t="e">
        <f t="shared" si="125"/>
        <v>#DIV/0!</v>
      </c>
      <c r="P374" s="27">
        <f t="shared" si="126"/>
        <v>0</v>
      </c>
      <c r="Q374" s="27">
        <f t="shared" si="127"/>
        <v>0</v>
      </c>
      <c r="R374" s="1103" t="e">
        <f t="shared" si="119"/>
        <v>#DIV/0!</v>
      </c>
    </row>
    <row r="375" spans="1:18" s="28" customFormat="1" x14ac:dyDescent="0.2">
      <c r="A375" s="533" t="s">
        <v>4190</v>
      </c>
      <c r="B375" s="533" t="s">
        <v>5334</v>
      </c>
      <c r="C375" s="534">
        <v>16</v>
      </c>
      <c r="D375" s="535" t="s">
        <v>4272</v>
      </c>
      <c r="E375" s="27"/>
      <c r="F375" s="27"/>
      <c r="G375" s="27"/>
      <c r="H375" s="81" t="e">
        <f t="shared" si="117"/>
        <v>#DIV/0!</v>
      </c>
      <c r="I375" s="27"/>
      <c r="J375" s="27"/>
      <c r="K375" s="81" t="e">
        <f t="shared" si="118"/>
        <v>#DIV/0!</v>
      </c>
      <c r="L375" s="27">
        <f t="shared" si="122"/>
        <v>0</v>
      </c>
      <c r="M375" s="27">
        <f t="shared" si="123"/>
        <v>0</v>
      </c>
      <c r="N375" s="27">
        <f t="shared" si="124"/>
        <v>0</v>
      </c>
      <c r="O375" s="81" t="e">
        <f t="shared" si="125"/>
        <v>#DIV/0!</v>
      </c>
      <c r="P375" s="27">
        <f t="shared" si="126"/>
        <v>0</v>
      </c>
      <c r="Q375" s="27">
        <f t="shared" si="127"/>
        <v>0</v>
      </c>
      <c r="R375" s="1103" t="e">
        <f t="shared" si="119"/>
        <v>#DIV/0!</v>
      </c>
    </row>
    <row r="376" spans="1:18" s="28" customFormat="1" x14ac:dyDescent="0.2">
      <c r="A376" s="533" t="s">
        <v>4191</v>
      </c>
      <c r="B376" s="533" t="s">
        <v>5335</v>
      </c>
      <c r="C376" s="534">
        <v>16</v>
      </c>
      <c r="D376" s="535" t="s">
        <v>4273</v>
      </c>
      <c r="E376" s="27"/>
      <c r="F376" s="27"/>
      <c r="G376" s="27"/>
      <c r="H376" s="81" t="e">
        <f t="shared" si="117"/>
        <v>#DIV/0!</v>
      </c>
      <c r="I376" s="27"/>
      <c r="J376" s="27"/>
      <c r="K376" s="81" t="e">
        <f t="shared" si="118"/>
        <v>#DIV/0!</v>
      </c>
      <c r="L376" s="27">
        <f t="shared" si="122"/>
        <v>0</v>
      </c>
      <c r="M376" s="27">
        <f t="shared" si="123"/>
        <v>0</v>
      </c>
      <c r="N376" s="27">
        <f t="shared" si="124"/>
        <v>0</v>
      </c>
      <c r="O376" s="81" t="e">
        <f t="shared" si="125"/>
        <v>#DIV/0!</v>
      </c>
      <c r="P376" s="27">
        <f t="shared" si="126"/>
        <v>0</v>
      </c>
      <c r="Q376" s="27">
        <f t="shared" si="127"/>
        <v>0</v>
      </c>
      <c r="R376" s="1103" t="e">
        <f t="shared" si="119"/>
        <v>#DIV/0!</v>
      </c>
    </row>
    <row r="377" spans="1:18" s="28" customFormat="1" x14ac:dyDescent="0.2">
      <c r="A377" s="533" t="s">
        <v>4192</v>
      </c>
      <c r="B377" s="533" t="s">
        <v>5336</v>
      </c>
      <c r="C377" s="534">
        <v>16</v>
      </c>
      <c r="D377" s="535" t="s">
        <v>1438</v>
      </c>
      <c r="E377" s="27"/>
      <c r="F377" s="27"/>
      <c r="G377" s="27"/>
      <c r="H377" s="81" t="e">
        <f t="shared" si="117"/>
        <v>#DIV/0!</v>
      </c>
      <c r="I377" s="27"/>
      <c r="J377" s="27"/>
      <c r="K377" s="81" t="e">
        <f t="shared" si="118"/>
        <v>#DIV/0!</v>
      </c>
      <c r="L377" s="27">
        <f t="shared" si="122"/>
        <v>0</v>
      </c>
      <c r="M377" s="27">
        <f t="shared" si="123"/>
        <v>0</v>
      </c>
      <c r="N377" s="27">
        <f t="shared" si="124"/>
        <v>0</v>
      </c>
      <c r="O377" s="81" t="e">
        <f t="shared" si="125"/>
        <v>#DIV/0!</v>
      </c>
      <c r="P377" s="27">
        <f t="shared" si="126"/>
        <v>0</v>
      </c>
      <c r="Q377" s="27">
        <f t="shared" si="127"/>
        <v>0</v>
      </c>
      <c r="R377" s="1103" t="e">
        <f t="shared" si="119"/>
        <v>#DIV/0!</v>
      </c>
    </row>
    <row r="378" spans="1:18" s="28" customFormat="1" x14ac:dyDescent="0.2">
      <c r="A378" s="533" t="s">
        <v>4193</v>
      </c>
      <c r="B378" s="533" t="s">
        <v>5337</v>
      </c>
      <c r="C378" s="534">
        <v>16</v>
      </c>
      <c r="D378" s="535" t="s">
        <v>4274</v>
      </c>
      <c r="E378" s="27"/>
      <c r="F378" s="27"/>
      <c r="G378" s="27"/>
      <c r="H378" s="81" t="e">
        <f t="shared" si="117"/>
        <v>#DIV/0!</v>
      </c>
      <c r="I378" s="27"/>
      <c r="J378" s="27"/>
      <c r="K378" s="81" t="e">
        <f t="shared" si="118"/>
        <v>#DIV/0!</v>
      </c>
      <c r="L378" s="27">
        <f t="shared" si="122"/>
        <v>0</v>
      </c>
      <c r="M378" s="27">
        <f t="shared" si="123"/>
        <v>0</v>
      </c>
      <c r="N378" s="27">
        <f t="shared" si="124"/>
        <v>0</v>
      </c>
      <c r="O378" s="81" t="e">
        <f t="shared" si="125"/>
        <v>#DIV/0!</v>
      </c>
      <c r="P378" s="27">
        <f t="shared" si="126"/>
        <v>0</v>
      </c>
      <c r="Q378" s="27">
        <f t="shared" si="127"/>
        <v>0</v>
      </c>
      <c r="R378" s="1103" t="e">
        <f t="shared" si="119"/>
        <v>#DIV/0!</v>
      </c>
    </row>
    <row r="379" spans="1:18" s="28" customFormat="1" x14ac:dyDescent="0.2">
      <c r="A379" s="533" t="s">
        <v>4194</v>
      </c>
      <c r="B379" s="533" t="s">
        <v>5338</v>
      </c>
      <c r="C379" s="534">
        <v>16</v>
      </c>
      <c r="D379" s="535" t="s">
        <v>4275</v>
      </c>
      <c r="E379" s="27"/>
      <c r="F379" s="27"/>
      <c r="G379" s="27"/>
      <c r="H379" s="81" t="e">
        <f t="shared" si="117"/>
        <v>#DIV/0!</v>
      </c>
      <c r="I379" s="27"/>
      <c r="J379" s="27"/>
      <c r="K379" s="81" t="e">
        <f t="shared" si="118"/>
        <v>#DIV/0!</v>
      </c>
      <c r="L379" s="27">
        <f t="shared" si="122"/>
        <v>0</v>
      </c>
      <c r="M379" s="27">
        <f t="shared" si="123"/>
        <v>0</v>
      </c>
      <c r="N379" s="27">
        <f t="shared" si="124"/>
        <v>0</v>
      </c>
      <c r="O379" s="81" t="e">
        <f t="shared" si="125"/>
        <v>#DIV/0!</v>
      </c>
      <c r="P379" s="27">
        <f t="shared" si="126"/>
        <v>0</v>
      </c>
      <c r="Q379" s="27">
        <f t="shared" si="127"/>
        <v>0</v>
      </c>
      <c r="R379" s="1103" t="e">
        <f t="shared" si="119"/>
        <v>#DIV/0!</v>
      </c>
    </row>
    <row r="380" spans="1:18" s="28" customFormat="1" x14ac:dyDescent="0.2">
      <c r="A380" s="533" t="s">
        <v>4195</v>
      </c>
      <c r="B380" s="533" t="s">
        <v>5339</v>
      </c>
      <c r="C380" s="534">
        <v>16</v>
      </c>
      <c r="D380" s="535" t="s">
        <v>1147</v>
      </c>
      <c r="E380" s="27"/>
      <c r="F380" s="27"/>
      <c r="G380" s="27"/>
      <c r="H380" s="81" t="e">
        <f t="shared" si="117"/>
        <v>#DIV/0!</v>
      </c>
      <c r="I380" s="27"/>
      <c r="J380" s="27"/>
      <c r="K380" s="81" t="e">
        <f t="shared" si="118"/>
        <v>#DIV/0!</v>
      </c>
      <c r="L380" s="27">
        <f t="shared" si="122"/>
        <v>0</v>
      </c>
      <c r="M380" s="27">
        <f t="shared" si="123"/>
        <v>0</v>
      </c>
      <c r="N380" s="27">
        <f t="shared" si="124"/>
        <v>0</v>
      </c>
      <c r="O380" s="81" t="e">
        <f t="shared" si="125"/>
        <v>#DIV/0!</v>
      </c>
      <c r="P380" s="27">
        <f t="shared" si="126"/>
        <v>0</v>
      </c>
      <c r="Q380" s="27">
        <f t="shared" si="127"/>
        <v>0</v>
      </c>
      <c r="R380" s="1103" t="e">
        <f t="shared" si="119"/>
        <v>#DIV/0!</v>
      </c>
    </row>
    <row r="381" spans="1:18" s="39" customFormat="1" ht="25.5" x14ac:dyDescent="0.2">
      <c r="A381" s="523"/>
      <c r="B381" s="523" t="s">
        <v>139</v>
      </c>
      <c r="C381" s="524"/>
      <c r="D381" s="525" t="s">
        <v>59</v>
      </c>
      <c r="E381" s="38">
        <f>E382+E394+E406</f>
        <v>0</v>
      </c>
      <c r="F381" s="38">
        <f t="shared" ref="F381:J381" si="132">F382+F394+F406</f>
        <v>0</v>
      </c>
      <c r="G381" s="38">
        <f t="shared" si="132"/>
        <v>0</v>
      </c>
      <c r="H381" s="81" t="e">
        <f t="shared" si="117"/>
        <v>#DIV/0!</v>
      </c>
      <c r="I381" s="38">
        <f t="shared" si="132"/>
        <v>0</v>
      </c>
      <c r="J381" s="38">
        <f t="shared" si="132"/>
        <v>0</v>
      </c>
      <c r="K381" s="81" t="e">
        <f t="shared" si="118"/>
        <v>#DIV/0!</v>
      </c>
      <c r="L381" s="38">
        <f t="shared" si="122"/>
        <v>0</v>
      </c>
      <c r="M381" s="38">
        <f t="shared" si="123"/>
        <v>0</v>
      </c>
      <c r="N381" s="38">
        <f t="shared" si="124"/>
        <v>0</v>
      </c>
      <c r="O381" s="81" t="e">
        <f t="shared" si="125"/>
        <v>#DIV/0!</v>
      </c>
      <c r="P381" s="38">
        <f t="shared" si="126"/>
        <v>0</v>
      </c>
      <c r="Q381" s="38">
        <f t="shared" si="127"/>
        <v>0</v>
      </c>
      <c r="R381" s="1103" t="e">
        <f t="shared" si="119"/>
        <v>#DIV/0!</v>
      </c>
    </row>
    <row r="382" spans="1:18" s="47" customFormat="1" x14ac:dyDescent="0.2">
      <c r="A382" s="52" t="s">
        <v>4071</v>
      </c>
      <c r="B382" s="52" t="s">
        <v>5340</v>
      </c>
      <c r="C382" s="53"/>
      <c r="D382" s="54" t="s">
        <v>2340</v>
      </c>
      <c r="E382" s="51">
        <f>SUM(E383:E393)</f>
        <v>0</v>
      </c>
      <c r="F382" s="51">
        <f t="shared" ref="F382:J382" si="133">SUM(F383:F393)</f>
        <v>0</v>
      </c>
      <c r="G382" s="51">
        <f t="shared" si="133"/>
        <v>0</v>
      </c>
      <c r="H382" s="81" t="e">
        <f t="shared" si="117"/>
        <v>#DIV/0!</v>
      </c>
      <c r="I382" s="51">
        <f t="shared" si="133"/>
        <v>0</v>
      </c>
      <c r="J382" s="51">
        <f t="shared" si="133"/>
        <v>0</v>
      </c>
      <c r="K382" s="81" t="e">
        <f t="shared" si="118"/>
        <v>#DIV/0!</v>
      </c>
      <c r="L382" s="51">
        <f t="shared" si="122"/>
        <v>0</v>
      </c>
      <c r="M382" s="51">
        <f t="shared" si="123"/>
        <v>0</v>
      </c>
      <c r="N382" s="51">
        <f t="shared" si="124"/>
        <v>0</v>
      </c>
      <c r="O382" s="81" t="e">
        <f t="shared" si="125"/>
        <v>#DIV/0!</v>
      </c>
      <c r="P382" s="51">
        <f t="shared" si="126"/>
        <v>0</v>
      </c>
      <c r="Q382" s="51">
        <f t="shared" si="127"/>
        <v>0</v>
      </c>
      <c r="R382" s="1103" t="e">
        <f t="shared" si="119"/>
        <v>#DIV/0!</v>
      </c>
    </row>
    <row r="383" spans="1:18" s="28" customFormat="1" x14ac:dyDescent="0.2">
      <c r="A383" s="533" t="s">
        <v>4197</v>
      </c>
      <c r="B383" s="533" t="s">
        <v>5343</v>
      </c>
      <c r="C383" s="534">
        <v>16</v>
      </c>
      <c r="D383" s="535" t="s">
        <v>4266</v>
      </c>
      <c r="E383" s="27"/>
      <c r="F383" s="27"/>
      <c r="G383" s="27"/>
      <c r="H383" s="81" t="e">
        <f t="shared" si="117"/>
        <v>#DIV/0!</v>
      </c>
      <c r="I383" s="27"/>
      <c r="J383" s="27"/>
      <c r="K383" s="81" t="e">
        <f t="shared" si="118"/>
        <v>#DIV/0!</v>
      </c>
      <c r="L383" s="27">
        <f t="shared" si="122"/>
        <v>0</v>
      </c>
      <c r="M383" s="27">
        <f t="shared" si="123"/>
        <v>0</v>
      </c>
      <c r="N383" s="27">
        <f t="shared" si="124"/>
        <v>0</v>
      </c>
      <c r="O383" s="81" t="e">
        <f t="shared" si="125"/>
        <v>#DIV/0!</v>
      </c>
      <c r="P383" s="27">
        <f t="shared" si="126"/>
        <v>0</v>
      </c>
      <c r="Q383" s="27">
        <f t="shared" si="127"/>
        <v>0</v>
      </c>
      <c r="R383" s="1103" t="e">
        <f t="shared" si="119"/>
        <v>#DIV/0!</v>
      </c>
    </row>
    <row r="384" spans="1:18" s="28" customFormat="1" x14ac:dyDescent="0.2">
      <c r="A384" s="533" t="s">
        <v>4198</v>
      </c>
      <c r="B384" s="533" t="s">
        <v>5344</v>
      </c>
      <c r="C384" s="534">
        <v>16</v>
      </c>
      <c r="D384" s="535" t="s">
        <v>4267</v>
      </c>
      <c r="E384" s="27"/>
      <c r="F384" s="27"/>
      <c r="G384" s="27"/>
      <c r="H384" s="81" t="e">
        <f t="shared" si="117"/>
        <v>#DIV/0!</v>
      </c>
      <c r="I384" s="27"/>
      <c r="J384" s="27"/>
      <c r="K384" s="81" t="e">
        <f t="shared" si="118"/>
        <v>#DIV/0!</v>
      </c>
      <c r="L384" s="27">
        <f t="shared" si="122"/>
        <v>0</v>
      </c>
      <c r="M384" s="27">
        <f t="shared" si="123"/>
        <v>0</v>
      </c>
      <c r="N384" s="27">
        <f t="shared" si="124"/>
        <v>0</v>
      </c>
      <c r="O384" s="81" t="e">
        <f t="shared" si="125"/>
        <v>#DIV/0!</v>
      </c>
      <c r="P384" s="27">
        <f t="shared" si="126"/>
        <v>0</v>
      </c>
      <c r="Q384" s="27">
        <f t="shared" si="127"/>
        <v>0</v>
      </c>
      <c r="R384" s="1103" t="e">
        <f t="shared" si="119"/>
        <v>#DIV/0!</v>
      </c>
    </row>
    <row r="385" spans="1:18" s="28" customFormat="1" x14ac:dyDescent="0.2">
      <c r="A385" s="533" t="s">
        <v>4199</v>
      </c>
      <c r="B385" s="533" t="s">
        <v>5345</v>
      </c>
      <c r="C385" s="534">
        <v>16</v>
      </c>
      <c r="D385" s="535" t="s">
        <v>4269</v>
      </c>
      <c r="E385" s="27"/>
      <c r="F385" s="27"/>
      <c r="G385" s="27"/>
      <c r="H385" s="81" t="e">
        <f t="shared" si="117"/>
        <v>#DIV/0!</v>
      </c>
      <c r="I385" s="27"/>
      <c r="J385" s="27"/>
      <c r="K385" s="81" t="e">
        <f t="shared" si="118"/>
        <v>#DIV/0!</v>
      </c>
      <c r="L385" s="27">
        <f t="shared" si="122"/>
        <v>0</v>
      </c>
      <c r="M385" s="27">
        <f t="shared" si="123"/>
        <v>0</v>
      </c>
      <c r="N385" s="27">
        <f t="shared" si="124"/>
        <v>0</v>
      </c>
      <c r="O385" s="81" t="e">
        <f t="shared" si="125"/>
        <v>#DIV/0!</v>
      </c>
      <c r="P385" s="27">
        <f t="shared" si="126"/>
        <v>0</v>
      </c>
      <c r="Q385" s="27">
        <f t="shared" si="127"/>
        <v>0</v>
      </c>
      <c r="R385" s="1103" t="e">
        <f t="shared" si="119"/>
        <v>#DIV/0!</v>
      </c>
    </row>
    <row r="386" spans="1:18" s="28" customFormat="1" x14ac:dyDescent="0.2">
      <c r="A386" s="533" t="s">
        <v>4200</v>
      </c>
      <c r="B386" s="533" t="s">
        <v>5346</v>
      </c>
      <c r="C386" s="534">
        <v>16</v>
      </c>
      <c r="D386" s="535" t="s">
        <v>4270</v>
      </c>
      <c r="E386" s="27"/>
      <c r="F386" s="27"/>
      <c r="G386" s="27"/>
      <c r="H386" s="81" t="e">
        <f t="shared" si="117"/>
        <v>#DIV/0!</v>
      </c>
      <c r="I386" s="27"/>
      <c r="J386" s="27"/>
      <c r="K386" s="81" t="e">
        <f t="shared" si="118"/>
        <v>#DIV/0!</v>
      </c>
      <c r="L386" s="27">
        <f t="shared" si="122"/>
        <v>0</v>
      </c>
      <c r="M386" s="27">
        <f t="shared" si="123"/>
        <v>0</v>
      </c>
      <c r="N386" s="27">
        <f t="shared" si="124"/>
        <v>0</v>
      </c>
      <c r="O386" s="81" t="e">
        <f t="shared" si="125"/>
        <v>#DIV/0!</v>
      </c>
      <c r="P386" s="27">
        <f t="shared" si="126"/>
        <v>0</v>
      </c>
      <c r="Q386" s="27">
        <f t="shared" si="127"/>
        <v>0</v>
      </c>
      <c r="R386" s="1103" t="e">
        <f t="shared" si="119"/>
        <v>#DIV/0!</v>
      </c>
    </row>
    <row r="387" spans="1:18" s="28" customFormat="1" x14ac:dyDescent="0.2">
      <c r="A387" s="533" t="s">
        <v>4201</v>
      </c>
      <c r="B387" s="533" t="s">
        <v>5347</v>
      </c>
      <c r="C387" s="534">
        <v>16</v>
      </c>
      <c r="D387" s="535" t="s">
        <v>4271</v>
      </c>
      <c r="E387" s="27"/>
      <c r="F387" s="27"/>
      <c r="G387" s="27"/>
      <c r="H387" s="81" t="e">
        <f t="shared" si="117"/>
        <v>#DIV/0!</v>
      </c>
      <c r="I387" s="27"/>
      <c r="J387" s="27"/>
      <c r="K387" s="81" t="e">
        <f t="shared" si="118"/>
        <v>#DIV/0!</v>
      </c>
      <c r="L387" s="27">
        <f t="shared" si="122"/>
        <v>0</v>
      </c>
      <c r="M387" s="27">
        <f t="shared" si="123"/>
        <v>0</v>
      </c>
      <c r="N387" s="27">
        <f t="shared" si="124"/>
        <v>0</v>
      </c>
      <c r="O387" s="81" t="e">
        <f t="shared" si="125"/>
        <v>#DIV/0!</v>
      </c>
      <c r="P387" s="27">
        <f t="shared" si="126"/>
        <v>0</v>
      </c>
      <c r="Q387" s="27">
        <f t="shared" si="127"/>
        <v>0</v>
      </c>
      <c r="R387" s="1103" t="e">
        <f t="shared" si="119"/>
        <v>#DIV/0!</v>
      </c>
    </row>
    <row r="388" spans="1:18" s="28" customFormat="1" x14ac:dyDescent="0.2">
      <c r="A388" s="533" t="s">
        <v>4202</v>
      </c>
      <c r="B388" s="533" t="s">
        <v>5348</v>
      </c>
      <c r="C388" s="534">
        <v>16</v>
      </c>
      <c r="D388" s="535" t="s">
        <v>4272</v>
      </c>
      <c r="E388" s="27"/>
      <c r="F388" s="27"/>
      <c r="G388" s="27"/>
      <c r="H388" s="81" t="e">
        <f t="shared" si="117"/>
        <v>#DIV/0!</v>
      </c>
      <c r="I388" s="27"/>
      <c r="J388" s="27"/>
      <c r="K388" s="81" t="e">
        <f t="shared" si="118"/>
        <v>#DIV/0!</v>
      </c>
      <c r="L388" s="27">
        <f t="shared" si="122"/>
        <v>0</v>
      </c>
      <c r="M388" s="27">
        <f t="shared" si="123"/>
        <v>0</v>
      </c>
      <c r="N388" s="27">
        <f t="shared" si="124"/>
        <v>0</v>
      </c>
      <c r="O388" s="81" t="e">
        <f t="shared" si="125"/>
        <v>#DIV/0!</v>
      </c>
      <c r="P388" s="27">
        <f t="shared" si="126"/>
        <v>0</v>
      </c>
      <c r="Q388" s="27">
        <f t="shared" si="127"/>
        <v>0</v>
      </c>
      <c r="R388" s="1103" t="e">
        <f t="shared" si="119"/>
        <v>#DIV/0!</v>
      </c>
    </row>
    <row r="389" spans="1:18" s="28" customFormat="1" x14ac:dyDescent="0.2">
      <c r="A389" s="533" t="s">
        <v>4203</v>
      </c>
      <c r="B389" s="533" t="s">
        <v>5349</v>
      </c>
      <c r="C389" s="534">
        <v>16</v>
      </c>
      <c r="D389" s="535" t="s">
        <v>4273</v>
      </c>
      <c r="E389" s="27"/>
      <c r="F389" s="27"/>
      <c r="G389" s="27"/>
      <c r="H389" s="81" t="e">
        <f t="shared" si="117"/>
        <v>#DIV/0!</v>
      </c>
      <c r="I389" s="27"/>
      <c r="J389" s="27"/>
      <c r="K389" s="81" t="e">
        <f t="shared" si="118"/>
        <v>#DIV/0!</v>
      </c>
      <c r="L389" s="27">
        <f t="shared" si="122"/>
        <v>0</v>
      </c>
      <c r="M389" s="27">
        <f t="shared" si="123"/>
        <v>0</v>
      </c>
      <c r="N389" s="27">
        <f t="shared" si="124"/>
        <v>0</v>
      </c>
      <c r="O389" s="81" t="e">
        <f t="shared" si="125"/>
        <v>#DIV/0!</v>
      </c>
      <c r="P389" s="27">
        <f t="shared" si="126"/>
        <v>0</v>
      </c>
      <c r="Q389" s="27">
        <f t="shared" si="127"/>
        <v>0</v>
      </c>
      <c r="R389" s="1103" t="e">
        <f t="shared" si="119"/>
        <v>#DIV/0!</v>
      </c>
    </row>
    <row r="390" spans="1:18" s="28" customFormat="1" x14ac:dyDescent="0.2">
      <c r="A390" s="533" t="s">
        <v>4204</v>
      </c>
      <c r="B390" s="533" t="s">
        <v>5350</v>
      </c>
      <c r="C390" s="534">
        <v>16</v>
      </c>
      <c r="D390" s="535" t="s">
        <v>1438</v>
      </c>
      <c r="E390" s="27"/>
      <c r="F390" s="27"/>
      <c r="G390" s="27"/>
      <c r="H390" s="81" t="e">
        <f t="shared" si="117"/>
        <v>#DIV/0!</v>
      </c>
      <c r="I390" s="27"/>
      <c r="J390" s="27"/>
      <c r="K390" s="81" t="e">
        <f t="shared" si="118"/>
        <v>#DIV/0!</v>
      </c>
      <c r="L390" s="27">
        <f t="shared" si="122"/>
        <v>0</v>
      </c>
      <c r="M390" s="27">
        <f t="shared" si="123"/>
        <v>0</v>
      </c>
      <c r="N390" s="27">
        <f t="shared" si="124"/>
        <v>0</v>
      </c>
      <c r="O390" s="81" t="e">
        <f t="shared" si="125"/>
        <v>#DIV/0!</v>
      </c>
      <c r="P390" s="27">
        <f t="shared" si="126"/>
        <v>0</v>
      </c>
      <c r="Q390" s="27">
        <f t="shared" si="127"/>
        <v>0</v>
      </c>
      <c r="R390" s="1103" t="e">
        <f t="shared" si="119"/>
        <v>#DIV/0!</v>
      </c>
    </row>
    <row r="391" spans="1:18" s="28" customFormat="1" x14ac:dyDescent="0.2">
      <c r="A391" s="533" t="s">
        <v>4205</v>
      </c>
      <c r="B391" s="533" t="s">
        <v>5351</v>
      </c>
      <c r="C391" s="534">
        <v>16</v>
      </c>
      <c r="D391" s="535" t="s">
        <v>4274</v>
      </c>
      <c r="E391" s="27"/>
      <c r="F391" s="27"/>
      <c r="G391" s="27"/>
      <c r="H391" s="81" t="e">
        <f t="shared" si="117"/>
        <v>#DIV/0!</v>
      </c>
      <c r="I391" s="27"/>
      <c r="J391" s="27"/>
      <c r="K391" s="81" t="e">
        <f t="shared" si="118"/>
        <v>#DIV/0!</v>
      </c>
      <c r="L391" s="27">
        <f t="shared" si="122"/>
        <v>0</v>
      </c>
      <c r="M391" s="27">
        <f t="shared" si="123"/>
        <v>0</v>
      </c>
      <c r="N391" s="27">
        <f t="shared" si="124"/>
        <v>0</v>
      </c>
      <c r="O391" s="81" t="e">
        <f t="shared" si="125"/>
        <v>#DIV/0!</v>
      </c>
      <c r="P391" s="27">
        <f t="shared" si="126"/>
        <v>0</v>
      </c>
      <c r="Q391" s="27">
        <f t="shared" si="127"/>
        <v>0</v>
      </c>
      <c r="R391" s="1103" t="e">
        <f t="shared" si="119"/>
        <v>#DIV/0!</v>
      </c>
    </row>
    <row r="392" spans="1:18" s="28" customFormat="1" x14ac:dyDescent="0.2">
      <c r="A392" s="533" t="s">
        <v>4206</v>
      </c>
      <c r="B392" s="533" t="s">
        <v>5352</v>
      </c>
      <c r="C392" s="534">
        <v>16</v>
      </c>
      <c r="D392" s="535" t="s">
        <v>4275</v>
      </c>
      <c r="E392" s="27"/>
      <c r="F392" s="27"/>
      <c r="G392" s="27"/>
      <c r="H392" s="81" t="e">
        <f t="shared" si="117"/>
        <v>#DIV/0!</v>
      </c>
      <c r="I392" s="27"/>
      <c r="J392" s="27"/>
      <c r="K392" s="81" t="e">
        <f t="shared" si="118"/>
        <v>#DIV/0!</v>
      </c>
      <c r="L392" s="27">
        <f t="shared" si="122"/>
        <v>0</v>
      </c>
      <c r="M392" s="27">
        <f t="shared" si="123"/>
        <v>0</v>
      </c>
      <c r="N392" s="27">
        <f t="shared" si="124"/>
        <v>0</v>
      </c>
      <c r="O392" s="81" t="e">
        <f t="shared" si="125"/>
        <v>#DIV/0!</v>
      </c>
      <c r="P392" s="27">
        <f t="shared" si="126"/>
        <v>0</v>
      </c>
      <c r="Q392" s="27">
        <f t="shared" si="127"/>
        <v>0</v>
      </c>
      <c r="R392" s="1103" t="e">
        <f t="shared" si="119"/>
        <v>#DIV/0!</v>
      </c>
    </row>
    <row r="393" spans="1:18" s="28" customFormat="1" x14ac:dyDescent="0.2">
      <c r="A393" s="533" t="s">
        <v>4207</v>
      </c>
      <c r="B393" s="533" t="s">
        <v>5353</v>
      </c>
      <c r="C393" s="534">
        <v>16</v>
      </c>
      <c r="D393" s="535" t="s">
        <v>1147</v>
      </c>
      <c r="E393" s="27"/>
      <c r="F393" s="27"/>
      <c r="G393" s="27"/>
      <c r="H393" s="81" t="e">
        <f t="shared" si="117"/>
        <v>#DIV/0!</v>
      </c>
      <c r="I393" s="27"/>
      <c r="J393" s="27"/>
      <c r="K393" s="81" t="e">
        <f t="shared" si="118"/>
        <v>#DIV/0!</v>
      </c>
      <c r="L393" s="27">
        <f t="shared" si="122"/>
        <v>0</v>
      </c>
      <c r="M393" s="27">
        <f t="shared" si="123"/>
        <v>0</v>
      </c>
      <c r="N393" s="27">
        <f t="shared" si="124"/>
        <v>0</v>
      </c>
      <c r="O393" s="81" t="e">
        <f t="shared" si="125"/>
        <v>#DIV/0!</v>
      </c>
      <c r="P393" s="27">
        <f t="shared" si="126"/>
        <v>0</v>
      </c>
      <c r="Q393" s="27">
        <f t="shared" si="127"/>
        <v>0</v>
      </c>
      <c r="R393" s="1103" t="e">
        <f t="shared" si="119"/>
        <v>#DIV/0!</v>
      </c>
    </row>
    <row r="394" spans="1:18" s="47" customFormat="1" x14ac:dyDescent="0.2">
      <c r="A394" s="530" t="s">
        <v>4208</v>
      </c>
      <c r="B394" s="530" t="s">
        <v>5341</v>
      </c>
      <c r="C394" s="531"/>
      <c r="D394" s="532" t="s">
        <v>2341</v>
      </c>
      <c r="E394" s="46">
        <f>SUM(E395:E405)</f>
        <v>0</v>
      </c>
      <c r="F394" s="46">
        <f t="shared" ref="F394:J394" si="134">SUM(F395:F405)</f>
        <v>0</v>
      </c>
      <c r="G394" s="46">
        <f t="shared" si="134"/>
        <v>0</v>
      </c>
      <c r="H394" s="81" t="e">
        <f t="shared" si="117"/>
        <v>#DIV/0!</v>
      </c>
      <c r="I394" s="46">
        <f t="shared" si="134"/>
        <v>0</v>
      </c>
      <c r="J394" s="46">
        <f t="shared" si="134"/>
        <v>0</v>
      </c>
      <c r="K394" s="81" t="e">
        <f t="shared" si="118"/>
        <v>#DIV/0!</v>
      </c>
      <c r="L394" s="46">
        <f t="shared" si="122"/>
        <v>0</v>
      </c>
      <c r="M394" s="46">
        <f t="shared" si="123"/>
        <v>0</v>
      </c>
      <c r="N394" s="46">
        <f t="shared" si="124"/>
        <v>0</v>
      </c>
      <c r="O394" s="81" t="e">
        <f t="shared" si="125"/>
        <v>#DIV/0!</v>
      </c>
      <c r="P394" s="46">
        <f t="shared" si="126"/>
        <v>0</v>
      </c>
      <c r="Q394" s="46">
        <f t="shared" si="127"/>
        <v>0</v>
      </c>
      <c r="R394" s="1103" t="e">
        <f t="shared" si="119"/>
        <v>#DIV/0!</v>
      </c>
    </row>
    <row r="395" spans="1:18" s="28" customFormat="1" x14ac:dyDescent="0.2">
      <c r="A395" s="533" t="s">
        <v>4209</v>
      </c>
      <c r="B395" s="533" t="s">
        <v>5354</v>
      </c>
      <c r="C395" s="534">
        <v>16</v>
      </c>
      <c r="D395" s="535" t="s">
        <v>4266</v>
      </c>
      <c r="E395" s="27"/>
      <c r="F395" s="27"/>
      <c r="G395" s="27"/>
      <c r="H395" s="81" t="e">
        <f t="shared" si="117"/>
        <v>#DIV/0!</v>
      </c>
      <c r="I395" s="27"/>
      <c r="J395" s="27"/>
      <c r="K395" s="81" t="e">
        <f t="shared" si="118"/>
        <v>#DIV/0!</v>
      </c>
      <c r="L395" s="27">
        <f t="shared" si="122"/>
        <v>0</v>
      </c>
      <c r="M395" s="27">
        <f t="shared" si="123"/>
        <v>0</v>
      </c>
      <c r="N395" s="27">
        <f t="shared" si="124"/>
        <v>0</v>
      </c>
      <c r="O395" s="81" t="e">
        <f t="shared" si="125"/>
        <v>#DIV/0!</v>
      </c>
      <c r="P395" s="27">
        <f t="shared" si="126"/>
        <v>0</v>
      </c>
      <c r="Q395" s="27">
        <f t="shared" si="127"/>
        <v>0</v>
      </c>
      <c r="R395" s="1103" t="e">
        <f t="shared" si="119"/>
        <v>#DIV/0!</v>
      </c>
    </row>
    <row r="396" spans="1:18" s="28" customFormat="1" x14ac:dyDescent="0.2">
      <c r="A396" s="533" t="s">
        <v>4210</v>
      </c>
      <c r="B396" s="533" t="s">
        <v>5355</v>
      </c>
      <c r="C396" s="534">
        <v>16</v>
      </c>
      <c r="D396" s="535" t="s">
        <v>4267</v>
      </c>
      <c r="E396" s="27"/>
      <c r="F396" s="27"/>
      <c r="G396" s="27"/>
      <c r="H396" s="81" t="e">
        <f t="shared" ref="H396:H459" si="135">+(F396-G396)/F396</f>
        <v>#DIV/0!</v>
      </c>
      <c r="I396" s="27"/>
      <c r="J396" s="27"/>
      <c r="K396" s="81" t="e">
        <f t="shared" ref="K396:K459" si="136">+(I396-J396)/I396</f>
        <v>#DIV/0!</v>
      </c>
      <c r="L396" s="27">
        <f t="shared" si="122"/>
        <v>0</v>
      </c>
      <c r="M396" s="27">
        <f t="shared" si="123"/>
        <v>0</v>
      </c>
      <c r="N396" s="27">
        <f t="shared" si="124"/>
        <v>0</v>
      </c>
      <c r="O396" s="81" t="e">
        <f t="shared" si="125"/>
        <v>#DIV/0!</v>
      </c>
      <c r="P396" s="27">
        <f t="shared" si="126"/>
        <v>0</v>
      </c>
      <c r="Q396" s="27">
        <f t="shared" si="127"/>
        <v>0</v>
      </c>
      <c r="R396" s="1103" t="e">
        <f t="shared" si="119"/>
        <v>#DIV/0!</v>
      </c>
    </row>
    <row r="397" spans="1:18" s="28" customFormat="1" x14ac:dyDescent="0.2">
      <c r="A397" s="533" t="s">
        <v>4211</v>
      </c>
      <c r="B397" s="533" t="s">
        <v>5356</v>
      </c>
      <c r="C397" s="534">
        <v>16</v>
      </c>
      <c r="D397" s="535" t="s">
        <v>4269</v>
      </c>
      <c r="E397" s="27"/>
      <c r="F397" s="27"/>
      <c r="G397" s="27"/>
      <c r="H397" s="81" t="e">
        <f t="shared" si="135"/>
        <v>#DIV/0!</v>
      </c>
      <c r="I397" s="27"/>
      <c r="J397" s="27"/>
      <c r="K397" s="81" t="e">
        <f t="shared" si="136"/>
        <v>#DIV/0!</v>
      </c>
      <c r="L397" s="27">
        <f t="shared" si="122"/>
        <v>0</v>
      </c>
      <c r="M397" s="27">
        <f t="shared" si="123"/>
        <v>0</v>
      </c>
      <c r="N397" s="27">
        <f t="shared" si="124"/>
        <v>0</v>
      </c>
      <c r="O397" s="81" t="e">
        <f t="shared" si="125"/>
        <v>#DIV/0!</v>
      </c>
      <c r="P397" s="27">
        <f t="shared" si="126"/>
        <v>0</v>
      </c>
      <c r="Q397" s="27">
        <f t="shared" si="127"/>
        <v>0</v>
      </c>
      <c r="R397" s="1103" t="e">
        <f t="shared" ref="R397:R460" si="137">+(P397-Q397)/P397</f>
        <v>#DIV/0!</v>
      </c>
    </row>
    <row r="398" spans="1:18" s="28" customFormat="1" x14ac:dyDescent="0.2">
      <c r="A398" s="533" t="s">
        <v>4212</v>
      </c>
      <c r="B398" s="533" t="s">
        <v>5357</v>
      </c>
      <c r="C398" s="534">
        <v>16</v>
      </c>
      <c r="D398" s="535" t="s">
        <v>4270</v>
      </c>
      <c r="E398" s="27"/>
      <c r="F398" s="27"/>
      <c r="G398" s="27"/>
      <c r="H398" s="81" t="e">
        <f t="shared" si="135"/>
        <v>#DIV/0!</v>
      </c>
      <c r="I398" s="27"/>
      <c r="J398" s="27"/>
      <c r="K398" s="81" t="e">
        <f t="shared" si="136"/>
        <v>#DIV/0!</v>
      </c>
      <c r="L398" s="27">
        <f t="shared" si="122"/>
        <v>0</v>
      </c>
      <c r="M398" s="27">
        <f t="shared" si="123"/>
        <v>0</v>
      </c>
      <c r="N398" s="27">
        <f t="shared" si="124"/>
        <v>0</v>
      </c>
      <c r="O398" s="81" t="e">
        <f t="shared" si="125"/>
        <v>#DIV/0!</v>
      </c>
      <c r="P398" s="27">
        <f t="shared" si="126"/>
        <v>0</v>
      </c>
      <c r="Q398" s="27">
        <f t="shared" si="127"/>
        <v>0</v>
      </c>
      <c r="R398" s="1103" t="e">
        <f t="shared" si="137"/>
        <v>#DIV/0!</v>
      </c>
    </row>
    <row r="399" spans="1:18" s="28" customFormat="1" x14ac:dyDescent="0.2">
      <c r="A399" s="533" t="s">
        <v>4213</v>
      </c>
      <c r="B399" s="533" t="s">
        <v>5358</v>
      </c>
      <c r="C399" s="534">
        <v>16</v>
      </c>
      <c r="D399" s="535" t="s">
        <v>4271</v>
      </c>
      <c r="E399" s="27"/>
      <c r="F399" s="27"/>
      <c r="G399" s="27"/>
      <c r="H399" s="81" t="e">
        <f t="shared" si="135"/>
        <v>#DIV/0!</v>
      </c>
      <c r="I399" s="27"/>
      <c r="J399" s="27"/>
      <c r="K399" s="81" t="e">
        <f t="shared" si="136"/>
        <v>#DIV/0!</v>
      </c>
      <c r="L399" s="27">
        <f t="shared" si="122"/>
        <v>0</v>
      </c>
      <c r="M399" s="27">
        <f t="shared" si="123"/>
        <v>0</v>
      </c>
      <c r="N399" s="27">
        <f t="shared" si="124"/>
        <v>0</v>
      </c>
      <c r="O399" s="81" t="e">
        <f t="shared" si="125"/>
        <v>#DIV/0!</v>
      </c>
      <c r="P399" s="27">
        <f t="shared" si="126"/>
        <v>0</v>
      </c>
      <c r="Q399" s="27">
        <f t="shared" si="127"/>
        <v>0</v>
      </c>
      <c r="R399" s="1103" t="e">
        <f t="shared" si="137"/>
        <v>#DIV/0!</v>
      </c>
    </row>
    <row r="400" spans="1:18" s="28" customFormat="1" x14ac:dyDescent="0.2">
      <c r="A400" s="533" t="s">
        <v>4214</v>
      </c>
      <c r="B400" s="533" t="s">
        <v>5359</v>
      </c>
      <c r="C400" s="534">
        <v>16</v>
      </c>
      <c r="D400" s="535" t="s">
        <v>4272</v>
      </c>
      <c r="E400" s="27"/>
      <c r="F400" s="27"/>
      <c r="G400" s="27"/>
      <c r="H400" s="81" t="e">
        <f t="shared" si="135"/>
        <v>#DIV/0!</v>
      </c>
      <c r="I400" s="27"/>
      <c r="J400" s="27"/>
      <c r="K400" s="81" t="e">
        <f t="shared" si="136"/>
        <v>#DIV/0!</v>
      </c>
      <c r="L400" s="27">
        <f t="shared" si="122"/>
        <v>0</v>
      </c>
      <c r="M400" s="27">
        <f t="shared" si="123"/>
        <v>0</v>
      </c>
      <c r="N400" s="27">
        <f t="shared" si="124"/>
        <v>0</v>
      </c>
      <c r="O400" s="81" t="e">
        <f t="shared" si="125"/>
        <v>#DIV/0!</v>
      </c>
      <c r="P400" s="27">
        <f t="shared" si="126"/>
        <v>0</v>
      </c>
      <c r="Q400" s="27">
        <f t="shared" si="127"/>
        <v>0</v>
      </c>
      <c r="R400" s="1103" t="e">
        <f t="shared" si="137"/>
        <v>#DIV/0!</v>
      </c>
    </row>
    <row r="401" spans="1:18" s="28" customFormat="1" x14ac:dyDescent="0.2">
      <c r="A401" s="533" t="s">
        <v>4215</v>
      </c>
      <c r="B401" s="533" t="s">
        <v>5360</v>
      </c>
      <c r="C401" s="534">
        <v>16</v>
      </c>
      <c r="D401" s="535" t="s">
        <v>4273</v>
      </c>
      <c r="E401" s="27"/>
      <c r="F401" s="27"/>
      <c r="G401" s="27"/>
      <c r="H401" s="81" t="e">
        <f t="shared" si="135"/>
        <v>#DIV/0!</v>
      </c>
      <c r="I401" s="27"/>
      <c r="J401" s="27"/>
      <c r="K401" s="81" t="e">
        <f t="shared" si="136"/>
        <v>#DIV/0!</v>
      </c>
      <c r="L401" s="27">
        <f t="shared" si="122"/>
        <v>0</v>
      </c>
      <c r="M401" s="27">
        <f t="shared" si="123"/>
        <v>0</v>
      </c>
      <c r="N401" s="27">
        <f t="shared" si="124"/>
        <v>0</v>
      </c>
      <c r="O401" s="81" t="e">
        <f t="shared" si="125"/>
        <v>#DIV/0!</v>
      </c>
      <c r="P401" s="27">
        <f t="shared" si="126"/>
        <v>0</v>
      </c>
      <c r="Q401" s="27">
        <f t="shared" si="127"/>
        <v>0</v>
      </c>
      <c r="R401" s="1103" t="e">
        <f t="shared" si="137"/>
        <v>#DIV/0!</v>
      </c>
    </row>
    <row r="402" spans="1:18" s="28" customFormat="1" x14ac:dyDescent="0.2">
      <c r="A402" s="533" t="s">
        <v>4216</v>
      </c>
      <c r="B402" s="533" t="s">
        <v>5361</v>
      </c>
      <c r="C402" s="534">
        <v>16</v>
      </c>
      <c r="D402" s="535" t="s">
        <v>1438</v>
      </c>
      <c r="E402" s="27"/>
      <c r="F402" s="27"/>
      <c r="G402" s="27"/>
      <c r="H402" s="81" t="e">
        <f t="shared" si="135"/>
        <v>#DIV/0!</v>
      </c>
      <c r="I402" s="27"/>
      <c r="J402" s="27"/>
      <c r="K402" s="81" t="e">
        <f t="shared" si="136"/>
        <v>#DIV/0!</v>
      </c>
      <c r="L402" s="27">
        <f t="shared" si="122"/>
        <v>0</v>
      </c>
      <c r="M402" s="27">
        <f t="shared" si="123"/>
        <v>0</v>
      </c>
      <c r="N402" s="27">
        <f t="shared" si="124"/>
        <v>0</v>
      </c>
      <c r="O402" s="81" t="e">
        <f t="shared" si="125"/>
        <v>#DIV/0!</v>
      </c>
      <c r="P402" s="27">
        <f t="shared" si="126"/>
        <v>0</v>
      </c>
      <c r="Q402" s="27">
        <f t="shared" si="127"/>
        <v>0</v>
      </c>
      <c r="R402" s="1103" t="e">
        <f t="shared" si="137"/>
        <v>#DIV/0!</v>
      </c>
    </row>
    <row r="403" spans="1:18" s="28" customFormat="1" x14ac:dyDescent="0.2">
      <c r="A403" s="533" t="s">
        <v>4217</v>
      </c>
      <c r="B403" s="533" t="s">
        <v>5362</v>
      </c>
      <c r="C403" s="534">
        <v>16</v>
      </c>
      <c r="D403" s="535" t="s">
        <v>4274</v>
      </c>
      <c r="E403" s="27"/>
      <c r="F403" s="27"/>
      <c r="G403" s="27"/>
      <c r="H403" s="81" t="e">
        <f t="shared" si="135"/>
        <v>#DIV/0!</v>
      </c>
      <c r="I403" s="27"/>
      <c r="J403" s="27"/>
      <c r="K403" s="81" t="e">
        <f t="shared" si="136"/>
        <v>#DIV/0!</v>
      </c>
      <c r="L403" s="27">
        <f t="shared" si="122"/>
        <v>0</v>
      </c>
      <c r="M403" s="27">
        <f t="shared" si="123"/>
        <v>0</v>
      </c>
      <c r="N403" s="27">
        <f t="shared" si="124"/>
        <v>0</v>
      </c>
      <c r="O403" s="81" t="e">
        <f t="shared" si="125"/>
        <v>#DIV/0!</v>
      </c>
      <c r="P403" s="27">
        <f t="shared" si="126"/>
        <v>0</v>
      </c>
      <c r="Q403" s="27">
        <f t="shared" si="127"/>
        <v>0</v>
      </c>
      <c r="R403" s="1103" t="e">
        <f t="shared" si="137"/>
        <v>#DIV/0!</v>
      </c>
    </row>
    <row r="404" spans="1:18" s="28" customFormat="1" x14ac:dyDescent="0.2">
      <c r="A404" s="533" t="s">
        <v>4218</v>
      </c>
      <c r="B404" s="533" t="s">
        <v>5363</v>
      </c>
      <c r="C404" s="534">
        <v>16</v>
      </c>
      <c r="D404" s="535" t="s">
        <v>4275</v>
      </c>
      <c r="E404" s="27"/>
      <c r="F404" s="27"/>
      <c r="G404" s="27"/>
      <c r="H404" s="81" t="e">
        <f t="shared" si="135"/>
        <v>#DIV/0!</v>
      </c>
      <c r="I404" s="27"/>
      <c r="J404" s="27"/>
      <c r="K404" s="81" t="e">
        <f t="shared" si="136"/>
        <v>#DIV/0!</v>
      </c>
      <c r="L404" s="27">
        <f t="shared" si="122"/>
        <v>0</v>
      </c>
      <c r="M404" s="27">
        <f t="shared" si="123"/>
        <v>0</v>
      </c>
      <c r="N404" s="27">
        <f t="shared" si="124"/>
        <v>0</v>
      </c>
      <c r="O404" s="81" t="e">
        <f t="shared" si="125"/>
        <v>#DIV/0!</v>
      </c>
      <c r="P404" s="27">
        <f t="shared" si="126"/>
        <v>0</v>
      </c>
      <c r="Q404" s="27">
        <f t="shared" si="127"/>
        <v>0</v>
      </c>
      <c r="R404" s="1103" t="e">
        <f t="shared" si="137"/>
        <v>#DIV/0!</v>
      </c>
    </row>
    <row r="405" spans="1:18" s="28" customFormat="1" x14ac:dyDescent="0.2">
      <c r="A405" s="533" t="s">
        <v>4219</v>
      </c>
      <c r="B405" s="533" t="s">
        <v>5364</v>
      </c>
      <c r="C405" s="534">
        <v>16</v>
      </c>
      <c r="D405" s="535" t="s">
        <v>1147</v>
      </c>
      <c r="E405" s="27"/>
      <c r="F405" s="27"/>
      <c r="G405" s="27"/>
      <c r="H405" s="81" t="e">
        <f t="shared" si="135"/>
        <v>#DIV/0!</v>
      </c>
      <c r="I405" s="27"/>
      <c r="J405" s="27"/>
      <c r="K405" s="81" t="e">
        <f t="shared" si="136"/>
        <v>#DIV/0!</v>
      </c>
      <c r="L405" s="27">
        <f t="shared" ref="L405:L468" si="138">E405</f>
        <v>0</v>
      </c>
      <c r="M405" s="27">
        <f t="shared" ref="M405:M468" si="139">F405</f>
        <v>0</v>
      </c>
      <c r="N405" s="27">
        <f t="shared" ref="N405:N468" si="140">G405</f>
        <v>0</v>
      </c>
      <c r="O405" s="81" t="e">
        <f t="shared" ref="O405:O468" si="141">+(M405-N405)/M405</f>
        <v>#DIV/0!</v>
      </c>
      <c r="P405" s="27">
        <f t="shared" ref="P405:P468" si="142">I405</f>
        <v>0</v>
      </c>
      <c r="Q405" s="27">
        <f t="shared" ref="Q405:Q468" si="143">J405</f>
        <v>0</v>
      </c>
      <c r="R405" s="1103" t="e">
        <f t="shared" si="137"/>
        <v>#DIV/0!</v>
      </c>
    </row>
    <row r="406" spans="1:18" s="47" customFormat="1" x14ac:dyDescent="0.2">
      <c r="A406" s="530" t="s">
        <v>4072</v>
      </c>
      <c r="B406" s="530" t="s">
        <v>5342</v>
      </c>
      <c r="C406" s="531"/>
      <c r="D406" s="532" t="s">
        <v>2342</v>
      </c>
      <c r="E406" s="46">
        <f>SUM(E407:E417)</f>
        <v>0</v>
      </c>
      <c r="F406" s="46">
        <f t="shared" ref="F406:J406" si="144">SUM(F407:F417)</f>
        <v>0</v>
      </c>
      <c r="G406" s="46">
        <f t="shared" si="144"/>
        <v>0</v>
      </c>
      <c r="H406" s="81" t="e">
        <f t="shared" si="135"/>
        <v>#DIV/0!</v>
      </c>
      <c r="I406" s="46">
        <f t="shared" si="144"/>
        <v>0</v>
      </c>
      <c r="J406" s="46">
        <f t="shared" si="144"/>
        <v>0</v>
      </c>
      <c r="K406" s="81" t="e">
        <f t="shared" si="136"/>
        <v>#DIV/0!</v>
      </c>
      <c r="L406" s="46">
        <f t="shared" si="138"/>
        <v>0</v>
      </c>
      <c r="M406" s="46">
        <f t="shared" si="139"/>
        <v>0</v>
      </c>
      <c r="N406" s="46">
        <f t="shared" si="140"/>
        <v>0</v>
      </c>
      <c r="O406" s="81" t="e">
        <f t="shared" si="141"/>
        <v>#DIV/0!</v>
      </c>
      <c r="P406" s="46">
        <f t="shared" si="142"/>
        <v>0</v>
      </c>
      <c r="Q406" s="46">
        <f t="shared" si="143"/>
        <v>0</v>
      </c>
      <c r="R406" s="1103" t="e">
        <f t="shared" si="137"/>
        <v>#DIV/0!</v>
      </c>
    </row>
    <row r="407" spans="1:18" s="28" customFormat="1" x14ac:dyDescent="0.2">
      <c r="A407" s="533" t="s">
        <v>4220</v>
      </c>
      <c r="B407" s="533" t="s">
        <v>5365</v>
      </c>
      <c r="C407" s="534">
        <v>16</v>
      </c>
      <c r="D407" s="535" t="s">
        <v>4266</v>
      </c>
      <c r="E407" s="27"/>
      <c r="F407" s="27"/>
      <c r="G407" s="27"/>
      <c r="H407" s="81" t="e">
        <f t="shared" si="135"/>
        <v>#DIV/0!</v>
      </c>
      <c r="I407" s="27"/>
      <c r="J407" s="27"/>
      <c r="K407" s="81" t="e">
        <f t="shared" si="136"/>
        <v>#DIV/0!</v>
      </c>
      <c r="L407" s="27">
        <f t="shared" si="138"/>
        <v>0</v>
      </c>
      <c r="M407" s="27">
        <f t="shared" si="139"/>
        <v>0</v>
      </c>
      <c r="N407" s="27">
        <f t="shared" si="140"/>
        <v>0</v>
      </c>
      <c r="O407" s="81" t="e">
        <f t="shared" si="141"/>
        <v>#DIV/0!</v>
      </c>
      <c r="P407" s="27">
        <f t="shared" si="142"/>
        <v>0</v>
      </c>
      <c r="Q407" s="27">
        <f t="shared" si="143"/>
        <v>0</v>
      </c>
      <c r="R407" s="1103" t="e">
        <f t="shared" si="137"/>
        <v>#DIV/0!</v>
      </c>
    </row>
    <row r="408" spans="1:18" s="28" customFormat="1" x14ac:dyDescent="0.2">
      <c r="A408" s="533" t="s">
        <v>4221</v>
      </c>
      <c r="B408" s="533" t="s">
        <v>5366</v>
      </c>
      <c r="C408" s="534">
        <v>16</v>
      </c>
      <c r="D408" s="535" t="s">
        <v>4267</v>
      </c>
      <c r="E408" s="27"/>
      <c r="F408" s="27"/>
      <c r="G408" s="27"/>
      <c r="H408" s="81" t="e">
        <f t="shared" si="135"/>
        <v>#DIV/0!</v>
      </c>
      <c r="I408" s="27"/>
      <c r="J408" s="27"/>
      <c r="K408" s="81" t="e">
        <f t="shared" si="136"/>
        <v>#DIV/0!</v>
      </c>
      <c r="L408" s="27">
        <f t="shared" si="138"/>
        <v>0</v>
      </c>
      <c r="M408" s="27">
        <f t="shared" si="139"/>
        <v>0</v>
      </c>
      <c r="N408" s="27">
        <f t="shared" si="140"/>
        <v>0</v>
      </c>
      <c r="O408" s="81" t="e">
        <f t="shared" si="141"/>
        <v>#DIV/0!</v>
      </c>
      <c r="P408" s="27">
        <f t="shared" si="142"/>
        <v>0</v>
      </c>
      <c r="Q408" s="27">
        <f t="shared" si="143"/>
        <v>0</v>
      </c>
      <c r="R408" s="1103" t="e">
        <f t="shared" si="137"/>
        <v>#DIV/0!</v>
      </c>
    </row>
    <row r="409" spans="1:18" s="28" customFormat="1" x14ac:dyDescent="0.2">
      <c r="A409" s="533" t="s">
        <v>4222</v>
      </c>
      <c r="B409" s="533" t="s">
        <v>5367</v>
      </c>
      <c r="C409" s="534">
        <v>16</v>
      </c>
      <c r="D409" s="535" t="s">
        <v>4269</v>
      </c>
      <c r="E409" s="27"/>
      <c r="F409" s="27"/>
      <c r="G409" s="27"/>
      <c r="H409" s="81" t="e">
        <f t="shared" si="135"/>
        <v>#DIV/0!</v>
      </c>
      <c r="I409" s="27"/>
      <c r="J409" s="27"/>
      <c r="K409" s="81" t="e">
        <f t="shared" si="136"/>
        <v>#DIV/0!</v>
      </c>
      <c r="L409" s="27">
        <f t="shared" si="138"/>
        <v>0</v>
      </c>
      <c r="M409" s="27">
        <f t="shared" si="139"/>
        <v>0</v>
      </c>
      <c r="N409" s="27">
        <f t="shared" si="140"/>
        <v>0</v>
      </c>
      <c r="O409" s="81" t="e">
        <f t="shared" si="141"/>
        <v>#DIV/0!</v>
      </c>
      <c r="P409" s="27">
        <f t="shared" si="142"/>
        <v>0</v>
      </c>
      <c r="Q409" s="27">
        <f t="shared" si="143"/>
        <v>0</v>
      </c>
      <c r="R409" s="1103" t="e">
        <f t="shared" si="137"/>
        <v>#DIV/0!</v>
      </c>
    </row>
    <row r="410" spans="1:18" s="28" customFormat="1" x14ac:dyDescent="0.2">
      <c r="A410" s="533" t="s">
        <v>4223</v>
      </c>
      <c r="B410" s="533" t="s">
        <v>5368</v>
      </c>
      <c r="C410" s="534">
        <v>16</v>
      </c>
      <c r="D410" s="535" t="s">
        <v>4270</v>
      </c>
      <c r="E410" s="27"/>
      <c r="F410" s="27"/>
      <c r="G410" s="27"/>
      <c r="H410" s="81" t="e">
        <f t="shared" si="135"/>
        <v>#DIV/0!</v>
      </c>
      <c r="I410" s="27"/>
      <c r="J410" s="27"/>
      <c r="K410" s="81" t="e">
        <f t="shared" si="136"/>
        <v>#DIV/0!</v>
      </c>
      <c r="L410" s="27">
        <f t="shared" si="138"/>
        <v>0</v>
      </c>
      <c r="M410" s="27">
        <f t="shared" si="139"/>
        <v>0</v>
      </c>
      <c r="N410" s="27">
        <f t="shared" si="140"/>
        <v>0</v>
      </c>
      <c r="O410" s="81" t="e">
        <f t="shared" si="141"/>
        <v>#DIV/0!</v>
      </c>
      <c r="P410" s="27">
        <f t="shared" si="142"/>
        <v>0</v>
      </c>
      <c r="Q410" s="27">
        <f t="shared" si="143"/>
        <v>0</v>
      </c>
      <c r="R410" s="1103" t="e">
        <f t="shared" si="137"/>
        <v>#DIV/0!</v>
      </c>
    </row>
    <row r="411" spans="1:18" s="28" customFormat="1" x14ac:dyDescent="0.2">
      <c r="A411" s="533" t="s">
        <v>4224</v>
      </c>
      <c r="B411" s="533" t="s">
        <v>5369</v>
      </c>
      <c r="C411" s="534">
        <v>16</v>
      </c>
      <c r="D411" s="535" t="s">
        <v>4271</v>
      </c>
      <c r="E411" s="27"/>
      <c r="F411" s="27"/>
      <c r="G411" s="27"/>
      <c r="H411" s="81" t="e">
        <f t="shared" si="135"/>
        <v>#DIV/0!</v>
      </c>
      <c r="I411" s="27"/>
      <c r="J411" s="27"/>
      <c r="K411" s="81" t="e">
        <f t="shared" si="136"/>
        <v>#DIV/0!</v>
      </c>
      <c r="L411" s="27">
        <f t="shared" si="138"/>
        <v>0</v>
      </c>
      <c r="M411" s="27">
        <f t="shared" si="139"/>
        <v>0</v>
      </c>
      <c r="N411" s="27">
        <f t="shared" si="140"/>
        <v>0</v>
      </c>
      <c r="O411" s="81" t="e">
        <f t="shared" si="141"/>
        <v>#DIV/0!</v>
      </c>
      <c r="P411" s="27">
        <f t="shared" si="142"/>
        <v>0</v>
      </c>
      <c r="Q411" s="27">
        <f t="shared" si="143"/>
        <v>0</v>
      </c>
      <c r="R411" s="1103" t="e">
        <f t="shared" si="137"/>
        <v>#DIV/0!</v>
      </c>
    </row>
    <row r="412" spans="1:18" s="28" customFormat="1" x14ac:dyDescent="0.2">
      <c r="A412" s="533" t="s">
        <v>4225</v>
      </c>
      <c r="B412" s="533" t="s">
        <v>5370</v>
      </c>
      <c r="C412" s="534">
        <v>16</v>
      </c>
      <c r="D412" s="535" t="s">
        <v>4272</v>
      </c>
      <c r="E412" s="27"/>
      <c r="F412" s="27"/>
      <c r="G412" s="27"/>
      <c r="H412" s="81" t="e">
        <f t="shared" si="135"/>
        <v>#DIV/0!</v>
      </c>
      <c r="I412" s="27"/>
      <c r="J412" s="27"/>
      <c r="K412" s="81" t="e">
        <f t="shared" si="136"/>
        <v>#DIV/0!</v>
      </c>
      <c r="L412" s="27">
        <f t="shared" si="138"/>
        <v>0</v>
      </c>
      <c r="M412" s="27">
        <f t="shared" si="139"/>
        <v>0</v>
      </c>
      <c r="N412" s="27">
        <f t="shared" si="140"/>
        <v>0</v>
      </c>
      <c r="O412" s="81" t="e">
        <f t="shared" si="141"/>
        <v>#DIV/0!</v>
      </c>
      <c r="P412" s="27">
        <f t="shared" si="142"/>
        <v>0</v>
      </c>
      <c r="Q412" s="27">
        <f t="shared" si="143"/>
        <v>0</v>
      </c>
      <c r="R412" s="1103" t="e">
        <f t="shared" si="137"/>
        <v>#DIV/0!</v>
      </c>
    </row>
    <row r="413" spans="1:18" s="28" customFormat="1" x14ac:dyDescent="0.2">
      <c r="A413" s="533" t="s">
        <v>4226</v>
      </c>
      <c r="B413" s="533" t="s">
        <v>5371</v>
      </c>
      <c r="C413" s="534">
        <v>16</v>
      </c>
      <c r="D413" s="535" t="s">
        <v>4273</v>
      </c>
      <c r="E413" s="27"/>
      <c r="F413" s="27"/>
      <c r="G413" s="27"/>
      <c r="H413" s="81" t="e">
        <f t="shared" si="135"/>
        <v>#DIV/0!</v>
      </c>
      <c r="I413" s="27"/>
      <c r="J413" s="27"/>
      <c r="K413" s="81" t="e">
        <f t="shared" si="136"/>
        <v>#DIV/0!</v>
      </c>
      <c r="L413" s="27">
        <f t="shared" si="138"/>
        <v>0</v>
      </c>
      <c r="M413" s="27">
        <f t="shared" si="139"/>
        <v>0</v>
      </c>
      <c r="N413" s="27">
        <f t="shared" si="140"/>
        <v>0</v>
      </c>
      <c r="O413" s="81" t="e">
        <f t="shared" si="141"/>
        <v>#DIV/0!</v>
      </c>
      <c r="P413" s="27">
        <f t="shared" si="142"/>
        <v>0</v>
      </c>
      <c r="Q413" s="27">
        <f t="shared" si="143"/>
        <v>0</v>
      </c>
      <c r="R413" s="1103" t="e">
        <f t="shared" si="137"/>
        <v>#DIV/0!</v>
      </c>
    </row>
    <row r="414" spans="1:18" s="28" customFormat="1" x14ac:dyDescent="0.2">
      <c r="A414" s="533" t="s">
        <v>4227</v>
      </c>
      <c r="B414" s="533" t="s">
        <v>5372</v>
      </c>
      <c r="C414" s="534">
        <v>16</v>
      </c>
      <c r="D414" s="535" t="s">
        <v>1438</v>
      </c>
      <c r="E414" s="27"/>
      <c r="F414" s="27"/>
      <c r="G414" s="27"/>
      <c r="H414" s="81" t="e">
        <f t="shared" si="135"/>
        <v>#DIV/0!</v>
      </c>
      <c r="I414" s="27"/>
      <c r="J414" s="27"/>
      <c r="K414" s="81" t="e">
        <f t="shared" si="136"/>
        <v>#DIV/0!</v>
      </c>
      <c r="L414" s="27">
        <f t="shared" si="138"/>
        <v>0</v>
      </c>
      <c r="M414" s="27">
        <f t="shared" si="139"/>
        <v>0</v>
      </c>
      <c r="N414" s="27">
        <f t="shared" si="140"/>
        <v>0</v>
      </c>
      <c r="O414" s="81" t="e">
        <f t="shared" si="141"/>
        <v>#DIV/0!</v>
      </c>
      <c r="P414" s="27">
        <f t="shared" si="142"/>
        <v>0</v>
      </c>
      <c r="Q414" s="27">
        <f t="shared" si="143"/>
        <v>0</v>
      </c>
      <c r="R414" s="1103" t="e">
        <f t="shared" si="137"/>
        <v>#DIV/0!</v>
      </c>
    </row>
    <row r="415" spans="1:18" s="28" customFormat="1" x14ac:dyDescent="0.2">
      <c r="A415" s="533" t="s">
        <v>4228</v>
      </c>
      <c r="B415" s="533" t="s">
        <v>5373</v>
      </c>
      <c r="C415" s="534">
        <v>16</v>
      </c>
      <c r="D415" s="535" t="s">
        <v>4274</v>
      </c>
      <c r="E415" s="27"/>
      <c r="F415" s="27"/>
      <c r="G415" s="27"/>
      <c r="H415" s="81" t="e">
        <f t="shared" si="135"/>
        <v>#DIV/0!</v>
      </c>
      <c r="I415" s="27"/>
      <c r="J415" s="27"/>
      <c r="K415" s="81" t="e">
        <f t="shared" si="136"/>
        <v>#DIV/0!</v>
      </c>
      <c r="L415" s="27">
        <f t="shared" si="138"/>
        <v>0</v>
      </c>
      <c r="M415" s="27">
        <f t="shared" si="139"/>
        <v>0</v>
      </c>
      <c r="N415" s="27">
        <f t="shared" si="140"/>
        <v>0</v>
      </c>
      <c r="O415" s="81" t="e">
        <f t="shared" si="141"/>
        <v>#DIV/0!</v>
      </c>
      <c r="P415" s="27">
        <f t="shared" si="142"/>
        <v>0</v>
      </c>
      <c r="Q415" s="27">
        <f t="shared" si="143"/>
        <v>0</v>
      </c>
      <c r="R415" s="1103" t="e">
        <f t="shared" si="137"/>
        <v>#DIV/0!</v>
      </c>
    </row>
    <row r="416" spans="1:18" s="28" customFormat="1" x14ac:dyDescent="0.2">
      <c r="A416" s="533" t="s">
        <v>4229</v>
      </c>
      <c r="B416" s="533" t="s">
        <v>5374</v>
      </c>
      <c r="C416" s="534">
        <v>16</v>
      </c>
      <c r="D416" s="535" t="s">
        <v>4275</v>
      </c>
      <c r="E416" s="27"/>
      <c r="F416" s="27"/>
      <c r="G416" s="27"/>
      <c r="H416" s="81" t="e">
        <f t="shared" si="135"/>
        <v>#DIV/0!</v>
      </c>
      <c r="I416" s="27"/>
      <c r="J416" s="27"/>
      <c r="K416" s="81" t="e">
        <f t="shared" si="136"/>
        <v>#DIV/0!</v>
      </c>
      <c r="L416" s="27">
        <f t="shared" si="138"/>
        <v>0</v>
      </c>
      <c r="M416" s="27">
        <f t="shared" si="139"/>
        <v>0</v>
      </c>
      <c r="N416" s="27">
        <f t="shared" si="140"/>
        <v>0</v>
      </c>
      <c r="O416" s="81" t="e">
        <f t="shared" si="141"/>
        <v>#DIV/0!</v>
      </c>
      <c r="P416" s="27">
        <f t="shared" si="142"/>
        <v>0</v>
      </c>
      <c r="Q416" s="27">
        <f t="shared" si="143"/>
        <v>0</v>
      </c>
      <c r="R416" s="1103" t="e">
        <f t="shared" si="137"/>
        <v>#DIV/0!</v>
      </c>
    </row>
    <row r="417" spans="1:21" s="28" customFormat="1" x14ac:dyDescent="0.2">
      <c r="A417" s="533" t="s">
        <v>4230</v>
      </c>
      <c r="B417" s="533" t="s">
        <v>5375</v>
      </c>
      <c r="C417" s="534">
        <v>16</v>
      </c>
      <c r="D417" s="535" t="s">
        <v>1147</v>
      </c>
      <c r="E417" s="27"/>
      <c r="F417" s="27"/>
      <c r="G417" s="27"/>
      <c r="H417" s="81" t="e">
        <f t="shared" si="135"/>
        <v>#DIV/0!</v>
      </c>
      <c r="I417" s="27"/>
      <c r="J417" s="27"/>
      <c r="K417" s="81" t="e">
        <f t="shared" si="136"/>
        <v>#DIV/0!</v>
      </c>
      <c r="L417" s="27">
        <f t="shared" si="138"/>
        <v>0</v>
      </c>
      <c r="M417" s="27">
        <f t="shared" si="139"/>
        <v>0</v>
      </c>
      <c r="N417" s="27">
        <f t="shared" si="140"/>
        <v>0</v>
      </c>
      <c r="O417" s="81" t="e">
        <f t="shared" si="141"/>
        <v>#DIV/0!</v>
      </c>
      <c r="P417" s="27">
        <f t="shared" si="142"/>
        <v>0</v>
      </c>
      <c r="Q417" s="27">
        <f t="shared" si="143"/>
        <v>0</v>
      </c>
      <c r="R417" s="1103" t="e">
        <f t="shared" si="137"/>
        <v>#DIV/0!</v>
      </c>
    </row>
    <row r="418" spans="1:21" s="39" customFormat="1" x14ac:dyDescent="0.2">
      <c r="A418" s="73"/>
      <c r="B418" s="73" t="s">
        <v>51</v>
      </c>
      <c r="C418" s="36"/>
      <c r="D418" s="74" t="s">
        <v>416</v>
      </c>
      <c r="E418" s="38">
        <f>E419+E431+E443</f>
        <v>0</v>
      </c>
      <c r="F418" s="38">
        <f t="shared" ref="F418:J418" si="145">F419+F431+F443</f>
        <v>0</v>
      </c>
      <c r="G418" s="38">
        <f t="shared" si="145"/>
        <v>0</v>
      </c>
      <c r="H418" s="81" t="e">
        <f t="shared" si="135"/>
        <v>#DIV/0!</v>
      </c>
      <c r="I418" s="38">
        <f t="shared" si="145"/>
        <v>0</v>
      </c>
      <c r="J418" s="38">
        <f t="shared" si="145"/>
        <v>0</v>
      </c>
      <c r="K418" s="81" t="e">
        <f t="shared" si="136"/>
        <v>#DIV/0!</v>
      </c>
      <c r="L418" s="38">
        <f t="shared" si="138"/>
        <v>0</v>
      </c>
      <c r="M418" s="38">
        <f t="shared" si="139"/>
        <v>0</v>
      </c>
      <c r="N418" s="38">
        <f t="shared" si="140"/>
        <v>0</v>
      </c>
      <c r="O418" s="81" t="e">
        <f t="shared" si="141"/>
        <v>#DIV/0!</v>
      </c>
      <c r="P418" s="38">
        <f t="shared" si="142"/>
        <v>0</v>
      </c>
      <c r="Q418" s="38">
        <f t="shared" si="143"/>
        <v>0</v>
      </c>
      <c r="R418" s="1103" t="e">
        <f t="shared" si="137"/>
        <v>#DIV/0!</v>
      </c>
      <c r="S418" s="481"/>
      <c r="T418" s="481"/>
      <c r="U418" s="481"/>
    </row>
    <row r="419" spans="1:21" s="522" customFormat="1" x14ac:dyDescent="0.2">
      <c r="A419" s="52" t="s">
        <v>4073</v>
      </c>
      <c r="B419" s="52" t="s">
        <v>5376</v>
      </c>
      <c r="C419" s="53"/>
      <c r="D419" s="54" t="s">
        <v>2343</v>
      </c>
      <c r="E419" s="51">
        <f>SUM(E420:E430)</f>
        <v>0</v>
      </c>
      <c r="F419" s="51">
        <f t="shared" ref="F419:J419" si="146">SUM(F420:F430)</f>
        <v>0</v>
      </c>
      <c r="G419" s="51">
        <f t="shared" si="146"/>
        <v>0</v>
      </c>
      <c r="H419" s="81" t="e">
        <f t="shared" si="135"/>
        <v>#DIV/0!</v>
      </c>
      <c r="I419" s="51">
        <f t="shared" si="146"/>
        <v>0</v>
      </c>
      <c r="J419" s="51">
        <f t="shared" si="146"/>
        <v>0</v>
      </c>
      <c r="K419" s="81" t="e">
        <f t="shared" si="136"/>
        <v>#DIV/0!</v>
      </c>
      <c r="L419" s="51">
        <f t="shared" si="138"/>
        <v>0</v>
      </c>
      <c r="M419" s="51">
        <f t="shared" si="139"/>
        <v>0</v>
      </c>
      <c r="N419" s="51">
        <f t="shared" si="140"/>
        <v>0</v>
      </c>
      <c r="O419" s="81" t="e">
        <f t="shared" si="141"/>
        <v>#DIV/0!</v>
      </c>
      <c r="P419" s="51">
        <f t="shared" si="142"/>
        <v>0</v>
      </c>
      <c r="Q419" s="51">
        <f t="shared" si="143"/>
        <v>0</v>
      </c>
      <c r="R419" s="1103" t="e">
        <f t="shared" si="137"/>
        <v>#DIV/0!</v>
      </c>
    </row>
    <row r="420" spans="1:21" s="536" customFormat="1" x14ac:dyDescent="0.2">
      <c r="A420" s="533" t="s">
        <v>4232</v>
      </c>
      <c r="B420" s="533" t="s">
        <v>5379</v>
      </c>
      <c r="C420" s="534">
        <v>16</v>
      </c>
      <c r="D420" s="535" t="s">
        <v>4276</v>
      </c>
      <c r="E420" s="27"/>
      <c r="F420" s="27"/>
      <c r="G420" s="27"/>
      <c r="H420" s="81" t="e">
        <f t="shared" si="135"/>
        <v>#DIV/0!</v>
      </c>
      <c r="I420" s="27"/>
      <c r="J420" s="27"/>
      <c r="K420" s="81" t="e">
        <f t="shared" si="136"/>
        <v>#DIV/0!</v>
      </c>
      <c r="L420" s="27">
        <f t="shared" si="138"/>
        <v>0</v>
      </c>
      <c r="M420" s="27">
        <f t="shared" si="139"/>
        <v>0</v>
      </c>
      <c r="N420" s="27">
        <f t="shared" si="140"/>
        <v>0</v>
      </c>
      <c r="O420" s="81" t="e">
        <f t="shared" si="141"/>
        <v>#DIV/0!</v>
      </c>
      <c r="P420" s="27">
        <f t="shared" si="142"/>
        <v>0</v>
      </c>
      <c r="Q420" s="27">
        <f t="shared" si="143"/>
        <v>0</v>
      </c>
      <c r="R420" s="1103" t="e">
        <f t="shared" si="137"/>
        <v>#DIV/0!</v>
      </c>
    </row>
    <row r="421" spans="1:21" s="536" customFormat="1" x14ac:dyDescent="0.2">
      <c r="A421" s="533" t="s">
        <v>4233</v>
      </c>
      <c r="B421" s="533" t="s">
        <v>5380</v>
      </c>
      <c r="C421" s="534">
        <v>16</v>
      </c>
      <c r="D421" s="535" t="s">
        <v>4277</v>
      </c>
      <c r="E421" s="27"/>
      <c r="F421" s="27"/>
      <c r="G421" s="27"/>
      <c r="H421" s="81" t="e">
        <f t="shared" si="135"/>
        <v>#DIV/0!</v>
      </c>
      <c r="I421" s="27"/>
      <c r="J421" s="27"/>
      <c r="K421" s="81" t="e">
        <f t="shared" si="136"/>
        <v>#DIV/0!</v>
      </c>
      <c r="L421" s="27">
        <f t="shared" si="138"/>
        <v>0</v>
      </c>
      <c r="M421" s="27">
        <f t="shared" si="139"/>
        <v>0</v>
      </c>
      <c r="N421" s="27">
        <f t="shared" si="140"/>
        <v>0</v>
      </c>
      <c r="O421" s="81" t="e">
        <f t="shared" si="141"/>
        <v>#DIV/0!</v>
      </c>
      <c r="P421" s="27">
        <f t="shared" si="142"/>
        <v>0</v>
      </c>
      <c r="Q421" s="27">
        <f t="shared" si="143"/>
        <v>0</v>
      </c>
      <c r="R421" s="1103" t="e">
        <f t="shared" si="137"/>
        <v>#DIV/0!</v>
      </c>
    </row>
    <row r="422" spans="1:21" s="536" customFormat="1" x14ac:dyDescent="0.2">
      <c r="A422" s="533" t="s">
        <v>4234</v>
      </c>
      <c r="B422" s="533" t="s">
        <v>5381</v>
      </c>
      <c r="C422" s="534">
        <v>16</v>
      </c>
      <c r="D422" s="535" t="s">
        <v>4269</v>
      </c>
      <c r="E422" s="27"/>
      <c r="F422" s="27"/>
      <c r="G422" s="27"/>
      <c r="H422" s="81" t="e">
        <f t="shared" si="135"/>
        <v>#DIV/0!</v>
      </c>
      <c r="I422" s="27"/>
      <c r="J422" s="27"/>
      <c r="K422" s="81" t="e">
        <f t="shared" si="136"/>
        <v>#DIV/0!</v>
      </c>
      <c r="L422" s="27">
        <f t="shared" si="138"/>
        <v>0</v>
      </c>
      <c r="M422" s="27">
        <f t="shared" si="139"/>
        <v>0</v>
      </c>
      <c r="N422" s="27">
        <f t="shared" si="140"/>
        <v>0</v>
      </c>
      <c r="O422" s="81" t="e">
        <f t="shared" si="141"/>
        <v>#DIV/0!</v>
      </c>
      <c r="P422" s="27">
        <f t="shared" si="142"/>
        <v>0</v>
      </c>
      <c r="Q422" s="27">
        <f t="shared" si="143"/>
        <v>0</v>
      </c>
      <c r="R422" s="1103" t="e">
        <f t="shared" si="137"/>
        <v>#DIV/0!</v>
      </c>
    </row>
    <row r="423" spans="1:21" s="536" customFormat="1" x14ac:dyDescent="0.2">
      <c r="A423" s="533" t="s">
        <v>4235</v>
      </c>
      <c r="B423" s="533" t="s">
        <v>5382</v>
      </c>
      <c r="C423" s="534">
        <v>16</v>
      </c>
      <c r="D423" s="535" t="s">
        <v>4270</v>
      </c>
      <c r="E423" s="27"/>
      <c r="F423" s="27"/>
      <c r="G423" s="27"/>
      <c r="H423" s="81" t="e">
        <f t="shared" si="135"/>
        <v>#DIV/0!</v>
      </c>
      <c r="I423" s="27"/>
      <c r="J423" s="27"/>
      <c r="K423" s="81" t="e">
        <f t="shared" si="136"/>
        <v>#DIV/0!</v>
      </c>
      <c r="L423" s="27">
        <f t="shared" si="138"/>
        <v>0</v>
      </c>
      <c r="M423" s="27">
        <f t="shared" si="139"/>
        <v>0</v>
      </c>
      <c r="N423" s="27">
        <f t="shared" si="140"/>
        <v>0</v>
      </c>
      <c r="O423" s="81" t="e">
        <f t="shared" si="141"/>
        <v>#DIV/0!</v>
      </c>
      <c r="P423" s="27">
        <f t="shared" si="142"/>
        <v>0</v>
      </c>
      <c r="Q423" s="27">
        <f t="shared" si="143"/>
        <v>0</v>
      </c>
      <c r="R423" s="1103" t="e">
        <f t="shared" si="137"/>
        <v>#DIV/0!</v>
      </c>
    </row>
    <row r="424" spans="1:21" s="536" customFormat="1" x14ac:dyDescent="0.2">
      <c r="A424" s="533" t="s">
        <v>4236</v>
      </c>
      <c r="B424" s="533" t="s">
        <v>5383</v>
      </c>
      <c r="C424" s="534">
        <v>16</v>
      </c>
      <c r="D424" s="535" t="s">
        <v>4278</v>
      </c>
      <c r="E424" s="27"/>
      <c r="F424" s="27"/>
      <c r="G424" s="27"/>
      <c r="H424" s="81" t="e">
        <f t="shared" si="135"/>
        <v>#DIV/0!</v>
      </c>
      <c r="I424" s="27"/>
      <c r="J424" s="27"/>
      <c r="K424" s="81" t="e">
        <f t="shared" si="136"/>
        <v>#DIV/0!</v>
      </c>
      <c r="L424" s="27">
        <f t="shared" si="138"/>
        <v>0</v>
      </c>
      <c r="M424" s="27">
        <f t="shared" si="139"/>
        <v>0</v>
      </c>
      <c r="N424" s="27">
        <f t="shared" si="140"/>
        <v>0</v>
      </c>
      <c r="O424" s="81" t="e">
        <f t="shared" si="141"/>
        <v>#DIV/0!</v>
      </c>
      <c r="P424" s="27">
        <f t="shared" si="142"/>
        <v>0</v>
      </c>
      <c r="Q424" s="27">
        <f t="shared" si="143"/>
        <v>0</v>
      </c>
      <c r="R424" s="1103" t="e">
        <f t="shared" si="137"/>
        <v>#DIV/0!</v>
      </c>
    </row>
    <row r="425" spans="1:21" s="536" customFormat="1" x14ac:dyDescent="0.2">
      <c r="A425" s="533" t="s">
        <v>4237</v>
      </c>
      <c r="B425" s="533" t="s">
        <v>5384</v>
      </c>
      <c r="C425" s="534">
        <v>16</v>
      </c>
      <c r="D425" s="535" t="s">
        <v>4272</v>
      </c>
      <c r="E425" s="27"/>
      <c r="F425" s="27"/>
      <c r="G425" s="27"/>
      <c r="H425" s="81" t="e">
        <f t="shared" si="135"/>
        <v>#DIV/0!</v>
      </c>
      <c r="I425" s="27"/>
      <c r="J425" s="27"/>
      <c r="K425" s="81" t="e">
        <f t="shared" si="136"/>
        <v>#DIV/0!</v>
      </c>
      <c r="L425" s="27">
        <f t="shared" si="138"/>
        <v>0</v>
      </c>
      <c r="M425" s="27">
        <f t="shared" si="139"/>
        <v>0</v>
      </c>
      <c r="N425" s="27">
        <f t="shared" si="140"/>
        <v>0</v>
      </c>
      <c r="O425" s="81" t="e">
        <f t="shared" si="141"/>
        <v>#DIV/0!</v>
      </c>
      <c r="P425" s="27">
        <f t="shared" si="142"/>
        <v>0</v>
      </c>
      <c r="Q425" s="27">
        <f t="shared" si="143"/>
        <v>0</v>
      </c>
      <c r="R425" s="1103" t="e">
        <f t="shared" si="137"/>
        <v>#DIV/0!</v>
      </c>
    </row>
    <row r="426" spans="1:21" s="536" customFormat="1" x14ac:dyDescent="0.2">
      <c r="A426" s="533" t="s">
        <v>4238</v>
      </c>
      <c r="B426" s="533" t="s">
        <v>5385</v>
      </c>
      <c r="C426" s="534">
        <v>16</v>
      </c>
      <c r="D426" s="535" t="s">
        <v>4273</v>
      </c>
      <c r="E426" s="27"/>
      <c r="F426" s="27"/>
      <c r="G426" s="27"/>
      <c r="H426" s="81" t="e">
        <f t="shared" si="135"/>
        <v>#DIV/0!</v>
      </c>
      <c r="I426" s="27"/>
      <c r="J426" s="27"/>
      <c r="K426" s="81" t="e">
        <f t="shared" si="136"/>
        <v>#DIV/0!</v>
      </c>
      <c r="L426" s="27">
        <f t="shared" si="138"/>
        <v>0</v>
      </c>
      <c r="M426" s="27">
        <f t="shared" si="139"/>
        <v>0</v>
      </c>
      <c r="N426" s="27">
        <f t="shared" si="140"/>
        <v>0</v>
      </c>
      <c r="O426" s="81" t="e">
        <f t="shared" si="141"/>
        <v>#DIV/0!</v>
      </c>
      <c r="P426" s="27">
        <f t="shared" si="142"/>
        <v>0</v>
      </c>
      <c r="Q426" s="27">
        <f t="shared" si="143"/>
        <v>0</v>
      </c>
      <c r="R426" s="1103" t="e">
        <f t="shared" si="137"/>
        <v>#DIV/0!</v>
      </c>
    </row>
    <row r="427" spans="1:21" s="536" customFormat="1" x14ac:dyDescent="0.2">
      <c r="A427" s="533" t="s">
        <v>4239</v>
      </c>
      <c r="B427" s="533" t="s">
        <v>5386</v>
      </c>
      <c r="C427" s="534">
        <v>16</v>
      </c>
      <c r="D427" s="535" t="s">
        <v>1438</v>
      </c>
      <c r="E427" s="27"/>
      <c r="F427" s="27"/>
      <c r="G427" s="27"/>
      <c r="H427" s="81" t="e">
        <f t="shared" si="135"/>
        <v>#DIV/0!</v>
      </c>
      <c r="I427" s="27"/>
      <c r="J427" s="27"/>
      <c r="K427" s="81" t="e">
        <f t="shared" si="136"/>
        <v>#DIV/0!</v>
      </c>
      <c r="L427" s="27">
        <f t="shared" si="138"/>
        <v>0</v>
      </c>
      <c r="M427" s="27">
        <f t="shared" si="139"/>
        <v>0</v>
      </c>
      <c r="N427" s="27">
        <f t="shared" si="140"/>
        <v>0</v>
      </c>
      <c r="O427" s="81" t="e">
        <f t="shared" si="141"/>
        <v>#DIV/0!</v>
      </c>
      <c r="P427" s="27">
        <f t="shared" si="142"/>
        <v>0</v>
      </c>
      <c r="Q427" s="27">
        <f t="shared" si="143"/>
        <v>0</v>
      </c>
      <c r="R427" s="1103" t="e">
        <f t="shared" si="137"/>
        <v>#DIV/0!</v>
      </c>
    </row>
    <row r="428" spans="1:21" s="536" customFormat="1" x14ac:dyDescent="0.2">
      <c r="A428" s="533" t="s">
        <v>4240</v>
      </c>
      <c r="B428" s="533" t="s">
        <v>5387</v>
      </c>
      <c r="C428" s="534">
        <v>16</v>
      </c>
      <c r="D428" s="535" t="s">
        <v>4274</v>
      </c>
      <c r="E428" s="27"/>
      <c r="F428" s="27"/>
      <c r="G428" s="27"/>
      <c r="H428" s="81" t="e">
        <f t="shared" si="135"/>
        <v>#DIV/0!</v>
      </c>
      <c r="I428" s="27"/>
      <c r="J428" s="27"/>
      <c r="K428" s="81" t="e">
        <f t="shared" si="136"/>
        <v>#DIV/0!</v>
      </c>
      <c r="L428" s="27">
        <f t="shared" si="138"/>
        <v>0</v>
      </c>
      <c r="M428" s="27">
        <f t="shared" si="139"/>
        <v>0</v>
      </c>
      <c r="N428" s="27">
        <f t="shared" si="140"/>
        <v>0</v>
      </c>
      <c r="O428" s="81" t="e">
        <f t="shared" si="141"/>
        <v>#DIV/0!</v>
      </c>
      <c r="P428" s="27">
        <f t="shared" si="142"/>
        <v>0</v>
      </c>
      <c r="Q428" s="27">
        <f t="shared" si="143"/>
        <v>0</v>
      </c>
      <c r="R428" s="1103" t="e">
        <f t="shared" si="137"/>
        <v>#DIV/0!</v>
      </c>
    </row>
    <row r="429" spans="1:21" s="536" customFormat="1" x14ac:dyDescent="0.2">
      <c r="A429" s="533" t="s">
        <v>4241</v>
      </c>
      <c r="B429" s="533" t="s">
        <v>5388</v>
      </c>
      <c r="C429" s="534">
        <v>16</v>
      </c>
      <c r="D429" s="535" t="s">
        <v>4279</v>
      </c>
      <c r="E429" s="27"/>
      <c r="F429" s="27"/>
      <c r="G429" s="27"/>
      <c r="H429" s="81" t="e">
        <f t="shared" si="135"/>
        <v>#DIV/0!</v>
      </c>
      <c r="I429" s="27"/>
      <c r="J429" s="27"/>
      <c r="K429" s="81" t="e">
        <f t="shared" si="136"/>
        <v>#DIV/0!</v>
      </c>
      <c r="L429" s="27">
        <f t="shared" si="138"/>
        <v>0</v>
      </c>
      <c r="M429" s="27">
        <f t="shared" si="139"/>
        <v>0</v>
      </c>
      <c r="N429" s="27">
        <f t="shared" si="140"/>
        <v>0</v>
      </c>
      <c r="O429" s="81" t="e">
        <f t="shared" si="141"/>
        <v>#DIV/0!</v>
      </c>
      <c r="P429" s="27">
        <f t="shared" si="142"/>
        <v>0</v>
      </c>
      <c r="Q429" s="27">
        <f t="shared" si="143"/>
        <v>0</v>
      </c>
      <c r="R429" s="1103" t="e">
        <f t="shared" si="137"/>
        <v>#DIV/0!</v>
      </c>
    </row>
    <row r="430" spans="1:21" s="536" customFormat="1" x14ac:dyDescent="0.2">
      <c r="A430" s="533" t="s">
        <v>4242</v>
      </c>
      <c r="B430" s="533" t="s">
        <v>5389</v>
      </c>
      <c r="C430" s="534">
        <v>16</v>
      </c>
      <c r="D430" s="535" t="s">
        <v>1147</v>
      </c>
      <c r="E430" s="27"/>
      <c r="F430" s="27"/>
      <c r="G430" s="27"/>
      <c r="H430" s="81" t="e">
        <f t="shared" si="135"/>
        <v>#DIV/0!</v>
      </c>
      <c r="I430" s="27"/>
      <c r="J430" s="27"/>
      <c r="K430" s="81" t="e">
        <f t="shared" si="136"/>
        <v>#DIV/0!</v>
      </c>
      <c r="L430" s="27">
        <f t="shared" si="138"/>
        <v>0</v>
      </c>
      <c r="M430" s="27">
        <f t="shared" si="139"/>
        <v>0</v>
      </c>
      <c r="N430" s="27">
        <f t="shared" si="140"/>
        <v>0</v>
      </c>
      <c r="O430" s="81" t="e">
        <f t="shared" si="141"/>
        <v>#DIV/0!</v>
      </c>
      <c r="P430" s="27">
        <f t="shared" si="142"/>
        <v>0</v>
      </c>
      <c r="Q430" s="27">
        <f t="shared" si="143"/>
        <v>0</v>
      </c>
      <c r="R430" s="1103" t="e">
        <f t="shared" si="137"/>
        <v>#DIV/0!</v>
      </c>
    </row>
    <row r="431" spans="1:21" s="522" customFormat="1" x14ac:dyDescent="0.2">
      <c r="A431" s="530" t="s">
        <v>4243</v>
      </c>
      <c r="B431" s="52" t="s">
        <v>5377</v>
      </c>
      <c r="C431" s="531"/>
      <c r="D431" s="532" t="s">
        <v>2344</v>
      </c>
      <c r="E431" s="46">
        <f>SUM(E432:E442)</f>
        <v>0</v>
      </c>
      <c r="F431" s="46">
        <f t="shared" ref="F431:J431" si="147">SUM(F432:F442)</f>
        <v>0</v>
      </c>
      <c r="G431" s="46">
        <f t="shared" si="147"/>
        <v>0</v>
      </c>
      <c r="H431" s="81" t="e">
        <f t="shared" si="135"/>
        <v>#DIV/0!</v>
      </c>
      <c r="I431" s="46">
        <f t="shared" si="147"/>
        <v>0</v>
      </c>
      <c r="J431" s="46">
        <f t="shared" si="147"/>
        <v>0</v>
      </c>
      <c r="K431" s="81" t="e">
        <f t="shared" si="136"/>
        <v>#DIV/0!</v>
      </c>
      <c r="L431" s="46">
        <f t="shared" si="138"/>
        <v>0</v>
      </c>
      <c r="M431" s="46">
        <f t="shared" si="139"/>
        <v>0</v>
      </c>
      <c r="N431" s="46">
        <f t="shared" si="140"/>
        <v>0</v>
      </c>
      <c r="O431" s="81" t="e">
        <f t="shared" si="141"/>
        <v>#DIV/0!</v>
      </c>
      <c r="P431" s="46">
        <f t="shared" si="142"/>
        <v>0</v>
      </c>
      <c r="Q431" s="46">
        <f t="shared" si="143"/>
        <v>0</v>
      </c>
      <c r="R431" s="1103" t="e">
        <f t="shared" si="137"/>
        <v>#DIV/0!</v>
      </c>
    </row>
    <row r="432" spans="1:21" s="536" customFormat="1" x14ac:dyDescent="0.2">
      <c r="A432" s="533" t="s">
        <v>4244</v>
      </c>
      <c r="B432" s="533" t="s">
        <v>5390</v>
      </c>
      <c r="C432" s="534">
        <v>16</v>
      </c>
      <c r="D432" s="535" t="s">
        <v>4266</v>
      </c>
      <c r="E432" s="27"/>
      <c r="F432" s="27"/>
      <c r="G432" s="27"/>
      <c r="H432" s="81" t="e">
        <f t="shared" si="135"/>
        <v>#DIV/0!</v>
      </c>
      <c r="I432" s="27"/>
      <c r="J432" s="27"/>
      <c r="K432" s="81" t="e">
        <f t="shared" si="136"/>
        <v>#DIV/0!</v>
      </c>
      <c r="L432" s="27">
        <f t="shared" si="138"/>
        <v>0</v>
      </c>
      <c r="M432" s="27">
        <f t="shared" si="139"/>
        <v>0</v>
      </c>
      <c r="N432" s="27">
        <f t="shared" si="140"/>
        <v>0</v>
      </c>
      <c r="O432" s="81" t="e">
        <f t="shared" si="141"/>
        <v>#DIV/0!</v>
      </c>
      <c r="P432" s="27">
        <f t="shared" si="142"/>
        <v>0</v>
      </c>
      <c r="Q432" s="27">
        <f t="shared" si="143"/>
        <v>0</v>
      </c>
      <c r="R432" s="1103" t="e">
        <f t="shared" si="137"/>
        <v>#DIV/0!</v>
      </c>
    </row>
    <row r="433" spans="1:18" s="536" customFormat="1" x14ac:dyDescent="0.2">
      <c r="A433" s="533" t="s">
        <v>4245</v>
      </c>
      <c r="B433" s="533" t="s">
        <v>5391</v>
      </c>
      <c r="C433" s="534">
        <v>16</v>
      </c>
      <c r="D433" s="535" t="s">
        <v>4267</v>
      </c>
      <c r="E433" s="27"/>
      <c r="F433" s="27"/>
      <c r="G433" s="27"/>
      <c r="H433" s="81" t="e">
        <f t="shared" si="135"/>
        <v>#DIV/0!</v>
      </c>
      <c r="I433" s="27"/>
      <c r="J433" s="27"/>
      <c r="K433" s="81" t="e">
        <f t="shared" si="136"/>
        <v>#DIV/0!</v>
      </c>
      <c r="L433" s="27">
        <f t="shared" si="138"/>
        <v>0</v>
      </c>
      <c r="M433" s="27">
        <f t="shared" si="139"/>
        <v>0</v>
      </c>
      <c r="N433" s="27">
        <f t="shared" si="140"/>
        <v>0</v>
      </c>
      <c r="O433" s="81" t="e">
        <f t="shared" si="141"/>
        <v>#DIV/0!</v>
      </c>
      <c r="P433" s="27">
        <f t="shared" si="142"/>
        <v>0</v>
      </c>
      <c r="Q433" s="27">
        <f t="shared" si="143"/>
        <v>0</v>
      </c>
      <c r="R433" s="1103" t="e">
        <f t="shared" si="137"/>
        <v>#DIV/0!</v>
      </c>
    </row>
    <row r="434" spans="1:18" s="536" customFormat="1" x14ac:dyDescent="0.2">
      <c r="A434" s="533" t="s">
        <v>4246</v>
      </c>
      <c r="B434" s="533" t="s">
        <v>5392</v>
      </c>
      <c r="C434" s="534">
        <v>16</v>
      </c>
      <c r="D434" s="535" t="s">
        <v>4269</v>
      </c>
      <c r="E434" s="27"/>
      <c r="F434" s="27"/>
      <c r="G434" s="27"/>
      <c r="H434" s="81" t="e">
        <f t="shared" si="135"/>
        <v>#DIV/0!</v>
      </c>
      <c r="I434" s="27"/>
      <c r="J434" s="27"/>
      <c r="K434" s="81" t="e">
        <f t="shared" si="136"/>
        <v>#DIV/0!</v>
      </c>
      <c r="L434" s="27">
        <f t="shared" si="138"/>
        <v>0</v>
      </c>
      <c r="M434" s="27">
        <f t="shared" si="139"/>
        <v>0</v>
      </c>
      <c r="N434" s="27">
        <f t="shared" si="140"/>
        <v>0</v>
      </c>
      <c r="O434" s="81" t="e">
        <f t="shared" si="141"/>
        <v>#DIV/0!</v>
      </c>
      <c r="P434" s="27">
        <f t="shared" si="142"/>
        <v>0</v>
      </c>
      <c r="Q434" s="27">
        <f t="shared" si="143"/>
        <v>0</v>
      </c>
      <c r="R434" s="1103" t="e">
        <f t="shared" si="137"/>
        <v>#DIV/0!</v>
      </c>
    </row>
    <row r="435" spans="1:18" s="536" customFormat="1" x14ac:dyDescent="0.2">
      <c r="A435" s="533" t="s">
        <v>4247</v>
      </c>
      <c r="B435" s="533" t="s">
        <v>5393</v>
      </c>
      <c r="C435" s="534">
        <v>16</v>
      </c>
      <c r="D435" s="535" t="s">
        <v>4270</v>
      </c>
      <c r="E435" s="27"/>
      <c r="F435" s="27"/>
      <c r="G435" s="27"/>
      <c r="H435" s="81" t="e">
        <f t="shared" si="135"/>
        <v>#DIV/0!</v>
      </c>
      <c r="I435" s="27"/>
      <c r="J435" s="27"/>
      <c r="K435" s="81" t="e">
        <f t="shared" si="136"/>
        <v>#DIV/0!</v>
      </c>
      <c r="L435" s="27">
        <f t="shared" si="138"/>
        <v>0</v>
      </c>
      <c r="M435" s="27">
        <f t="shared" si="139"/>
        <v>0</v>
      </c>
      <c r="N435" s="27">
        <f t="shared" si="140"/>
        <v>0</v>
      </c>
      <c r="O435" s="81" t="e">
        <f t="shared" si="141"/>
        <v>#DIV/0!</v>
      </c>
      <c r="P435" s="27">
        <f t="shared" si="142"/>
        <v>0</v>
      </c>
      <c r="Q435" s="27">
        <f t="shared" si="143"/>
        <v>0</v>
      </c>
      <c r="R435" s="1103" t="e">
        <f t="shared" si="137"/>
        <v>#DIV/0!</v>
      </c>
    </row>
    <row r="436" spans="1:18" s="536" customFormat="1" x14ac:dyDescent="0.2">
      <c r="A436" s="533" t="s">
        <v>4248</v>
      </c>
      <c r="B436" s="533" t="s">
        <v>5394</v>
      </c>
      <c r="C436" s="534">
        <v>16</v>
      </c>
      <c r="D436" s="535" t="s">
        <v>4271</v>
      </c>
      <c r="E436" s="27"/>
      <c r="F436" s="27"/>
      <c r="G436" s="27"/>
      <c r="H436" s="81" t="e">
        <f t="shared" si="135"/>
        <v>#DIV/0!</v>
      </c>
      <c r="I436" s="27"/>
      <c r="J436" s="27"/>
      <c r="K436" s="81" t="e">
        <f t="shared" si="136"/>
        <v>#DIV/0!</v>
      </c>
      <c r="L436" s="27">
        <f t="shared" si="138"/>
        <v>0</v>
      </c>
      <c r="M436" s="27">
        <f t="shared" si="139"/>
        <v>0</v>
      </c>
      <c r="N436" s="27">
        <f t="shared" si="140"/>
        <v>0</v>
      </c>
      <c r="O436" s="81" t="e">
        <f t="shared" si="141"/>
        <v>#DIV/0!</v>
      </c>
      <c r="P436" s="27">
        <f t="shared" si="142"/>
        <v>0</v>
      </c>
      <c r="Q436" s="27">
        <f t="shared" si="143"/>
        <v>0</v>
      </c>
      <c r="R436" s="1103" t="e">
        <f t="shared" si="137"/>
        <v>#DIV/0!</v>
      </c>
    </row>
    <row r="437" spans="1:18" s="536" customFormat="1" x14ac:dyDescent="0.2">
      <c r="A437" s="533" t="s">
        <v>4249</v>
      </c>
      <c r="B437" s="533" t="s">
        <v>5395</v>
      </c>
      <c r="C437" s="534">
        <v>16</v>
      </c>
      <c r="D437" s="535" t="s">
        <v>4272</v>
      </c>
      <c r="E437" s="27"/>
      <c r="F437" s="27"/>
      <c r="G437" s="27"/>
      <c r="H437" s="81" t="e">
        <f t="shared" si="135"/>
        <v>#DIV/0!</v>
      </c>
      <c r="I437" s="27"/>
      <c r="J437" s="27"/>
      <c r="K437" s="81" t="e">
        <f t="shared" si="136"/>
        <v>#DIV/0!</v>
      </c>
      <c r="L437" s="27">
        <f t="shared" si="138"/>
        <v>0</v>
      </c>
      <c r="M437" s="27">
        <f t="shared" si="139"/>
        <v>0</v>
      </c>
      <c r="N437" s="27">
        <f t="shared" si="140"/>
        <v>0</v>
      </c>
      <c r="O437" s="81" t="e">
        <f t="shared" si="141"/>
        <v>#DIV/0!</v>
      </c>
      <c r="P437" s="27">
        <f t="shared" si="142"/>
        <v>0</v>
      </c>
      <c r="Q437" s="27">
        <f t="shared" si="143"/>
        <v>0</v>
      </c>
      <c r="R437" s="1103" t="e">
        <f t="shared" si="137"/>
        <v>#DIV/0!</v>
      </c>
    </row>
    <row r="438" spans="1:18" s="536" customFormat="1" x14ac:dyDescent="0.2">
      <c r="A438" s="533" t="s">
        <v>4250</v>
      </c>
      <c r="B438" s="533" t="s">
        <v>5396</v>
      </c>
      <c r="C438" s="534">
        <v>16</v>
      </c>
      <c r="D438" s="535" t="s">
        <v>4273</v>
      </c>
      <c r="E438" s="27"/>
      <c r="F438" s="27"/>
      <c r="G438" s="27"/>
      <c r="H438" s="81" t="e">
        <f t="shared" si="135"/>
        <v>#DIV/0!</v>
      </c>
      <c r="I438" s="27"/>
      <c r="J438" s="27"/>
      <c r="K438" s="81" t="e">
        <f t="shared" si="136"/>
        <v>#DIV/0!</v>
      </c>
      <c r="L438" s="27">
        <f t="shared" si="138"/>
        <v>0</v>
      </c>
      <c r="M438" s="27">
        <f t="shared" si="139"/>
        <v>0</v>
      </c>
      <c r="N438" s="27">
        <f t="shared" si="140"/>
        <v>0</v>
      </c>
      <c r="O438" s="81" t="e">
        <f t="shared" si="141"/>
        <v>#DIV/0!</v>
      </c>
      <c r="P438" s="27">
        <f t="shared" si="142"/>
        <v>0</v>
      </c>
      <c r="Q438" s="27">
        <f t="shared" si="143"/>
        <v>0</v>
      </c>
      <c r="R438" s="1103" t="e">
        <f t="shared" si="137"/>
        <v>#DIV/0!</v>
      </c>
    </row>
    <row r="439" spans="1:18" s="536" customFormat="1" x14ac:dyDescent="0.2">
      <c r="A439" s="533" t="s">
        <v>4251</v>
      </c>
      <c r="B439" s="533" t="s">
        <v>5397</v>
      </c>
      <c r="C439" s="534">
        <v>16</v>
      </c>
      <c r="D439" s="535" t="s">
        <v>1438</v>
      </c>
      <c r="E439" s="27"/>
      <c r="F439" s="27"/>
      <c r="G439" s="27"/>
      <c r="H439" s="81" t="e">
        <f t="shared" si="135"/>
        <v>#DIV/0!</v>
      </c>
      <c r="I439" s="27"/>
      <c r="J439" s="27"/>
      <c r="K439" s="81" t="e">
        <f t="shared" si="136"/>
        <v>#DIV/0!</v>
      </c>
      <c r="L439" s="27">
        <f t="shared" si="138"/>
        <v>0</v>
      </c>
      <c r="M439" s="27">
        <f t="shared" si="139"/>
        <v>0</v>
      </c>
      <c r="N439" s="27">
        <f t="shared" si="140"/>
        <v>0</v>
      </c>
      <c r="O439" s="81" t="e">
        <f t="shared" si="141"/>
        <v>#DIV/0!</v>
      </c>
      <c r="P439" s="27">
        <f t="shared" si="142"/>
        <v>0</v>
      </c>
      <c r="Q439" s="27">
        <f t="shared" si="143"/>
        <v>0</v>
      </c>
      <c r="R439" s="1103" t="e">
        <f t="shared" si="137"/>
        <v>#DIV/0!</v>
      </c>
    </row>
    <row r="440" spans="1:18" s="536" customFormat="1" x14ac:dyDescent="0.2">
      <c r="A440" s="533" t="s">
        <v>4252</v>
      </c>
      <c r="B440" s="533" t="s">
        <v>5398</v>
      </c>
      <c r="C440" s="534">
        <v>16</v>
      </c>
      <c r="D440" s="535" t="s">
        <v>4274</v>
      </c>
      <c r="E440" s="27"/>
      <c r="F440" s="27"/>
      <c r="G440" s="27"/>
      <c r="H440" s="81" t="e">
        <f t="shared" si="135"/>
        <v>#DIV/0!</v>
      </c>
      <c r="I440" s="27"/>
      <c r="J440" s="27"/>
      <c r="K440" s="81" t="e">
        <f t="shared" si="136"/>
        <v>#DIV/0!</v>
      </c>
      <c r="L440" s="27">
        <f t="shared" si="138"/>
        <v>0</v>
      </c>
      <c r="M440" s="27">
        <f t="shared" si="139"/>
        <v>0</v>
      </c>
      <c r="N440" s="27">
        <f t="shared" si="140"/>
        <v>0</v>
      </c>
      <c r="O440" s="81" t="e">
        <f t="shared" si="141"/>
        <v>#DIV/0!</v>
      </c>
      <c r="P440" s="27">
        <f t="shared" si="142"/>
        <v>0</v>
      </c>
      <c r="Q440" s="27">
        <f t="shared" si="143"/>
        <v>0</v>
      </c>
      <c r="R440" s="1103" t="e">
        <f t="shared" si="137"/>
        <v>#DIV/0!</v>
      </c>
    </row>
    <row r="441" spans="1:18" s="536" customFormat="1" x14ac:dyDescent="0.2">
      <c r="A441" s="533" t="s">
        <v>4253</v>
      </c>
      <c r="B441" s="533" t="s">
        <v>5399</v>
      </c>
      <c r="C441" s="534">
        <v>16</v>
      </c>
      <c r="D441" s="535" t="s">
        <v>4275</v>
      </c>
      <c r="E441" s="27"/>
      <c r="F441" s="27"/>
      <c r="G441" s="27"/>
      <c r="H441" s="81" t="e">
        <f t="shared" si="135"/>
        <v>#DIV/0!</v>
      </c>
      <c r="I441" s="27"/>
      <c r="J441" s="27"/>
      <c r="K441" s="81" t="e">
        <f t="shared" si="136"/>
        <v>#DIV/0!</v>
      </c>
      <c r="L441" s="27">
        <f t="shared" si="138"/>
        <v>0</v>
      </c>
      <c r="M441" s="27">
        <f t="shared" si="139"/>
        <v>0</v>
      </c>
      <c r="N441" s="27">
        <f t="shared" si="140"/>
        <v>0</v>
      </c>
      <c r="O441" s="81" t="e">
        <f t="shared" si="141"/>
        <v>#DIV/0!</v>
      </c>
      <c r="P441" s="27">
        <f t="shared" si="142"/>
        <v>0</v>
      </c>
      <c r="Q441" s="27">
        <f t="shared" si="143"/>
        <v>0</v>
      </c>
      <c r="R441" s="1103" t="e">
        <f t="shared" si="137"/>
        <v>#DIV/0!</v>
      </c>
    </row>
    <row r="442" spans="1:18" s="536" customFormat="1" x14ac:dyDescent="0.2">
      <c r="A442" s="533" t="s">
        <v>4254</v>
      </c>
      <c r="B442" s="533" t="s">
        <v>5400</v>
      </c>
      <c r="C442" s="534">
        <v>16</v>
      </c>
      <c r="D442" s="535" t="s">
        <v>1147</v>
      </c>
      <c r="E442" s="27"/>
      <c r="F442" s="27"/>
      <c r="G442" s="27"/>
      <c r="H442" s="81" t="e">
        <f t="shared" si="135"/>
        <v>#DIV/0!</v>
      </c>
      <c r="I442" s="27"/>
      <c r="J442" s="27"/>
      <c r="K442" s="81" t="e">
        <f t="shared" si="136"/>
        <v>#DIV/0!</v>
      </c>
      <c r="L442" s="27">
        <f t="shared" si="138"/>
        <v>0</v>
      </c>
      <c r="M442" s="27">
        <f t="shared" si="139"/>
        <v>0</v>
      </c>
      <c r="N442" s="27">
        <f t="shared" si="140"/>
        <v>0</v>
      </c>
      <c r="O442" s="81" t="e">
        <f t="shared" si="141"/>
        <v>#DIV/0!</v>
      </c>
      <c r="P442" s="27">
        <f t="shared" si="142"/>
        <v>0</v>
      </c>
      <c r="Q442" s="27">
        <f t="shared" si="143"/>
        <v>0</v>
      </c>
      <c r="R442" s="1103" t="e">
        <f t="shared" si="137"/>
        <v>#DIV/0!</v>
      </c>
    </row>
    <row r="443" spans="1:18" s="522" customFormat="1" x14ac:dyDescent="0.2">
      <c r="A443" s="530" t="s">
        <v>4074</v>
      </c>
      <c r="B443" s="52" t="s">
        <v>5378</v>
      </c>
      <c r="C443" s="531"/>
      <c r="D443" s="532" t="s">
        <v>2345</v>
      </c>
      <c r="E443" s="46">
        <f>SUM(E444:E454)</f>
        <v>0</v>
      </c>
      <c r="F443" s="46">
        <f t="shared" ref="F443:J443" si="148">SUM(F444:F454)</f>
        <v>0</v>
      </c>
      <c r="G443" s="46">
        <f t="shared" si="148"/>
        <v>0</v>
      </c>
      <c r="H443" s="81" t="e">
        <f t="shared" si="135"/>
        <v>#DIV/0!</v>
      </c>
      <c r="I443" s="46">
        <f t="shared" si="148"/>
        <v>0</v>
      </c>
      <c r="J443" s="46">
        <f t="shared" si="148"/>
        <v>0</v>
      </c>
      <c r="K443" s="81" t="e">
        <f t="shared" si="136"/>
        <v>#DIV/0!</v>
      </c>
      <c r="L443" s="46">
        <f t="shared" si="138"/>
        <v>0</v>
      </c>
      <c r="M443" s="46">
        <f t="shared" si="139"/>
        <v>0</v>
      </c>
      <c r="N443" s="46">
        <f t="shared" si="140"/>
        <v>0</v>
      </c>
      <c r="O443" s="81" t="e">
        <f t="shared" si="141"/>
        <v>#DIV/0!</v>
      </c>
      <c r="P443" s="46">
        <f t="shared" si="142"/>
        <v>0</v>
      </c>
      <c r="Q443" s="46">
        <f t="shared" si="143"/>
        <v>0</v>
      </c>
      <c r="R443" s="1103" t="e">
        <f t="shared" si="137"/>
        <v>#DIV/0!</v>
      </c>
    </row>
    <row r="444" spans="1:18" s="536" customFormat="1" x14ac:dyDescent="0.2">
      <c r="A444" s="533" t="s">
        <v>4255</v>
      </c>
      <c r="B444" s="533" t="s">
        <v>5401</v>
      </c>
      <c r="C444" s="534">
        <v>16</v>
      </c>
      <c r="D444" s="535" t="s">
        <v>4266</v>
      </c>
      <c r="E444" s="27"/>
      <c r="F444" s="27"/>
      <c r="G444" s="27"/>
      <c r="H444" s="81" t="e">
        <f t="shared" si="135"/>
        <v>#DIV/0!</v>
      </c>
      <c r="I444" s="27"/>
      <c r="J444" s="27"/>
      <c r="K444" s="81" t="e">
        <f t="shared" si="136"/>
        <v>#DIV/0!</v>
      </c>
      <c r="L444" s="27">
        <f t="shared" si="138"/>
        <v>0</v>
      </c>
      <c r="M444" s="27">
        <f t="shared" si="139"/>
        <v>0</v>
      </c>
      <c r="N444" s="27">
        <f t="shared" si="140"/>
        <v>0</v>
      </c>
      <c r="O444" s="81" t="e">
        <f t="shared" si="141"/>
        <v>#DIV/0!</v>
      </c>
      <c r="P444" s="27">
        <f t="shared" si="142"/>
        <v>0</v>
      </c>
      <c r="Q444" s="27">
        <f t="shared" si="143"/>
        <v>0</v>
      </c>
      <c r="R444" s="1103" t="e">
        <f t="shared" si="137"/>
        <v>#DIV/0!</v>
      </c>
    </row>
    <row r="445" spans="1:18" s="536" customFormat="1" x14ac:dyDescent="0.2">
      <c r="A445" s="533" t="s">
        <v>4256</v>
      </c>
      <c r="B445" s="533" t="s">
        <v>5402</v>
      </c>
      <c r="C445" s="534">
        <v>16</v>
      </c>
      <c r="D445" s="535" t="s">
        <v>4267</v>
      </c>
      <c r="E445" s="27"/>
      <c r="F445" s="27"/>
      <c r="G445" s="27"/>
      <c r="H445" s="81" t="e">
        <f t="shared" si="135"/>
        <v>#DIV/0!</v>
      </c>
      <c r="I445" s="27"/>
      <c r="J445" s="27"/>
      <c r="K445" s="81" t="e">
        <f t="shared" si="136"/>
        <v>#DIV/0!</v>
      </c>
      <c r="L445" s="27">
        <f t="shared" si="138"/>
        <v>0</v>
      </c>
      <c r="M445" s="27">
        <f t="shared" si="139"/>
        <v>0</v>
      </c>
      <c r="N445" s="27">
        <f t="shared" si="140"/>
        <v>0</v>
      </c>
      <c r="O445" s="81" t="e">
        <f t="shared" si="141"/>
        <v>#DIV/0!</v>
      </c>
      <c r="P445" s="27">
        <f t="shared" si="142"/>
        <v>0</v>
      </c>
      <c r="Q445" s="27">
        <f t="shared" si="143"/>
        <v>0</v>
      </c>
      <c r="R445" s="1103" t="e">
        <f t="shared" si="137"/>
        <v>#DIV/0!</v>
      </c>
    </row>
    <row r="446" spans="1:18" s="536" customFormat="1" x14ac:dyDescent="0.2">
      <c r="A446" s="533" t="s">
        <v>4257</v>
      </c>
      <c r="B446" s="533" t="s">
        <v>5403</v>
      </c>
      <c r="C446" s="534">
        <v>16</v>
      </c>
      <c r="D446" s="535" t="s">
        <v>4269</v>
      </c>
      <c r="E446" s="27"/>
      <c r="F446" s="27"/>
      <c r="G446" s="27"/>
      <c r="H446" s="81" t="e">
        <f t="shared" si="135"/>
        <v>#DIV/0!</v>
      </c>
      <c r="I446" s="27"/>
      <c r="J446" s="27"/>
      <c r="K446" s="81" t="e">
        <f t="shared" si="136"/>
        <v>#DIV/0!</v>
      </c>
      <c r="L446" s="27">
        <f t="shared" si="138"/>
        <v>0</v>
      </c>
      <c r="M446" s="27">
        <f t="shared" si="139"/>
        <v>0</v>
      </c>
      <c r="N446" s="27">
        <f t="shared" si="140"/>
        <v>0</v>
      </c>
      <c r="O446" s="81" t="e">
        <f t="shared" si="141"/>
        <v>#DIV/0!</v>
      </c>
      <c r="P446" s="27">
        <f t="shared" si="142"/>
        <v>0</v>
      </c>
      <c r="Q446" s="27">
        <f t="shared" si="143"/>
        <v>0</v>
      </c>
      <c r="R446" s="1103" t="e">
        <f t="shared" si="137"/>
        <v>#DIV/0!</v>
      </c>
    </row>
    <row r="447" spans="1:18" s="536" customFormat="1" x14ac:dyDescent="0.2">
      <c r="A447" s="533" t="s">
        <v>4258</v>
      </c>
      <c r="B447" s="533" t="s">
        <v>5404</v>
      </c>
      <c r="C447" s="534">
        <v>16</v>
      </c>
      <c r="D447" s="535" t="s">
        <v>4270</v>
      </c>
      <c r="E447" s="27"/>
      <c r="F447" s="27"/>
      <c r="G447" s="27"/>
      <c r="H447" s="81" t="e">
        <f t="shared" si="135"/>
        <v>#DIV/0!</v>
      </c>
      <c r="I447" s="27"/>
      <c r="J447" s="27"/>
      <c r="K447" s="81" t="e">
        <f t="shared" si="136"/>
        <v>#DIV/0!</v>
      </c>
      <c r="L447" s="27">
        <f t="shared" si="138"/>
        <v>0</v>
      </c>
      <c r="M447" s="27">
        <f t="shared" si="139"/>
        <v>0</v>
      </c>
      <c r="N447" s="27">
        <f t="shared" si="140"/>
        <v>0</v>
      </c>
      <c r="O447" s="81" t="e">
        <f t="shared" si="141"/>
        <v>#DIV/0!</v>
      </c>
      <c r="P447" s="27">
        <f t="shared" si="142"/>
        <v>0</v>
      </c>
      <c r="Q447" s="27">
        <f t="shared" si="143"/>
        <v>0</v>
      </c>
      <c r="R447" s="1103" t="e">
        <f t="shared" si="137"/>
        <v>#DIV/0!</v>
      </c>
    </row>
    <row r="448" spans="1:18" s="536" customFormat="1" x14ac:dyDescent="0.2">
      <c r="A448" s="533" t="s">
        <v>4259</v>
      </c>
      <c r="B448" s="533" t="s">
        <v>5405</v>
      </c>
      <c r="C448" s="534">
        <v>16</v>
      </c>
      <c r="D448" s="535" t="s">
        <v>4271</v>
      </c>
      <c r="E448" s="27"/>
      <c r="F448" s="27"/>
      <c r="G448" s="27"/>
      <c r="H448" s="81" t="e">
        <f t="shared" si="135"/>
        <v>#DIV/0!</v>
      </c>
      <c r="I448" s="27"/>
      <c r="J448" s="27"/>
      <c r="K448" s="81" t="e">
        <f t="shared" si="136"/>
        <v>#DIV/0!</v>
      </c>
      <c r="L448" s="27">
        <f t="shared" si="138"/>
        <v>0</v>
      </c>
      <c r="M448" s="27">
        <f t="shared" si="139"/>
        <v>0</v>
      </c>
      <c r="N448" s="27">
        <f t="shared" si="140"/>
        <v>0</v>
      </c>
      <c r="O448" s="81" t="e">
        <f t="shared" si="141"/>
        <v>#DIV/0!</v>
      </c>
      <c r="P448" s="27">
        <f t="shared" si="142"/>
        <v>0</v>
      </c>
      <c r="Q448" s="27">
        <f t="shared" si="143"/>
        <v>0</v>
      </c>
      <c r="R448" s="1103" t="e">
        <f t="shared" si="137"/>
        <v>#DIV/0!</v>
      </c>
    </row>
    <row r="449" spans="1:21" s="536" customFormat="1" x14ac:dyDescent="0.2">
      <c r="A449" s="533" t="s">
        <v>4260</v>
      </c>
      <c r="B449" s="533" t="s">
        <v>5406</v>
      </c>
      <c r="C449" s="534">
        <v>16</v>
      </c>
      <c r="D449" s="535" t="s">
        <v>4272</v>
      </c>
      <c r="E449" s="27"/>
      <c r="F449" s="27"/>
      <c r="G449" s="27"/>
      <c r="H449" s="81" t="e">
        <f t="shared" si="135"/>
        <v>#DIV/0!</v>
      </c>
      <c r="I449" s="27"/>
      <c r="J449" s="27"/>
      <c r="K449" s="81" t="e">
        <f t="shared" si="136"/>
        <v>#DIV/0!</v>
      </c>
      <c r="L449" s="27">
        <f t="shared" si="138"/>
        <v>0</v>
      </c>
      <c r="M449" s="27">
        <f t="shared" si="139"/>
        <v>0</v>
      </c>
      <c r="N449" s="27">
        <f t="shared" si="140"/>
        <v>0</v>
      </c>
      <c r="O449" s="81" t="e">
        <f t="shared" si="141"/>
        <v>#DIV/0!</v>
      </c>
      <c r="P449" s="27">
        <f t="shared" si="142"/>
        <v>0</v>
      </c>
      <c r="Q449" s="27">
        <f t="shared" si="143"/>
        <v>0</v>
      </c>
      <c r="R449" s="1103" t="e">
        <f t="shared" si="137"/>
        <v>#DIV/0!</v>
      </c>
    </row>
    <row r="450" spans="1:21" s="536" customFormat="1" x14ac:dyDescent="0.2">
      <c r="A450" s="533" t="s">
        <v>4261</v>
      </c>
      <c r="B450" s="533" t="s">
        <v>5407</v>
      </c>
      <c r="C450" s="534">
        <v>16</v>
      </c>
      <c r="D450" s="535" t="s">
        <v>4273</v>
      </c>
      <c r="E450" s="27"/>
      <c r="F450" s="27"/>
      <c r="G450" s="27"/>
      <c r="H450" s="81" t="e">
        <f t="shared" si="135"/>
        <v>#DIV/0!</v>
      </c>
      <c r="I450" s="27"/>
      <c r="J450" s="27"/>
      <c r="K450" s="81" t="e">
        <f t="shared" si="136"/>
        <v>#DIV/0!</v>
      </c>
      <c r="L450" s="27">
        <f t="shared" si="138"/>
        <v>0</v>
      </c>
      <c r="M450" s="27">
        <f t="shared" si="139"/>
        <v>0</v>
      </c>
      <c r="N450" s="27">
        <f t="shared" si="140"/>
        <v>0</v>
      </c>
      <c r="O450" s="81" t="e">
        <f t="shared" si="141"/>
        <v>#DIV/0!</v>
      </c>
      <c r="P450" s="27">
        <f t="shared" si="142"/>
        <v>0</v>
      </c>
      <c r="Q450" s="27">
        <f t="shared" si="143"/>
        <v>0</v>
      </c>
      <c r="R450" s="1103" t="e">
        <f t="shared" si="137"/>
        <v>#DIV/0!</v>
      </c>
    </row>
    <row r="451" spans="1:21" s="536" customFormat="1" x14ac:dyDescent="0.2">
      <c r="A451" s="533" t="s">
        <v>4262</v>
      </c>
      <c r="B451" s="533" t="s">
        <v>5408</v>
      </c>
      <c r="C451" s="534">
        <v>16</v>
      </c>
      <c r="D451" s="535" t="s">
        <v>1438</v>
      </c>
      <c r="E451" s="27"/>
      <c r="F451" s="27"/>
      <c r="G451" s="27"/>
      <c r="H451" s="81" t="e">
        <f t="shared" si="135"/>
        <v>#DIV/0!</v>
      </c>
      <c r="I451" s="27"/>
      <c r="J451" s="27"/>
      <c r="K451" s="81" t="e">
        <f t="shared" si="136"/>
        <v>#DIV/0!</v>
      </c>
      <c r="L451" s="27">
        <f t="shared" si="138"/>
        <v>0</v>
      </c>
      <c r="M451" s="27">
        <f t="shared" si="139"/>
        <v>0</v>
      </c>
      <c r="N451" s="27">
        <f t="shared" si="140"/>
        <v>0</v>
      </c>
      <c r="O451" s="81" t="e">
        <f t="shared" si="141"/>
        <v>#DIV/0!</v>
      </c>
      <c r="P451" s="27">
        <f t="shared" si="142"/>
        <v>0</v>
      </c>
      <c r="Q451" s="27">
        <f t="shared" si="143"/>
        <v>0</v>
      </c>
      <c r="R451" s="1103" t="e">
        <f t="shared" si="137"/>
        <v>#DIV/0!</v>
      </c>
    </row>
    <row r="452" spans="1:21" s="536" customFormat="1" x14ac:dyDescent="0.2">
      <c r="A452" s="533" t="s">
        <v>4263</v>
      </c>
      <c r="B452" s="533" t="s">
        <v>5409</v>
      </c>
      <c r="C452" s="534">
        <v>16</v>
      </c>
      <c r="D452" s="535" t="s">
        <v>4274</v>
      </c>
      <c r="E452" s="27"/>
      <c r="F452" s="27"/>
      <c r="G452" s="27"/>
      <c r="H452" s="81" t="e">
        <f t="shared" si="135"/>
        <v>#DIV/0!</v>
      </c>
      <c r="I452" s="27"/>
      <c r="J452" s="27"/>
      <c r="K452" s="81" t="e">
        <f t="shared" si="136"/>
        <v>#DIV/0!</v>
      </c>
      <c r="L452" s="27">
        <f t="shared" si="138"/>
        <v>0</v>
      </c>
      <c r="M452" s="27">
        <f t="shared" si="139"/>
        <v>0</v>
      </c>
      <c r="N452" s="27">
        <f t="shared" si="140"/>
        <v>0</v>
      </c>
      <c r="O452" s="81" t="e">
        <f t="shared" si="141"/>
        <v>#DIV/0!</v>
      </c>
      <c r="P452" s="27">
        <f t="shared" si="142"/>
        <v>0</v>
      </c>
      <c r="Q452" s="27">
        <f t="shared" si="143"/>
        <v>0</v>
      </c>
      <c r="R452" s="1103" t="e">
        <f t="shared" si="137"/>
        <v>#DIV/0!</v>
      </c>
    </row>
    <row r="453" spans="1:21" s="536" customFormat="1" x14ac:dyDescent="0.2">
      <c r="A453" s="533" t="s">
        <v>4264</v>
      </c>
      <c r="B453" s="533" t="s">
        <v>5410</v>
      </c>
      <c r="C453" s="534">
        <v>16</v>
      </c>
      <c r="D453" s="535" t="s">
        <v>4275</v>
      </c>
      <c r="E453" s="27"/>
      <c r="F453" s="27"/>
      <c r="G453" s="27"/>
      <c r="H453" s="81" t="e">
        <f t="shared" si="135"/>
        <v>#DIV/0!</v>
      </c>
      <c r="I453" s="27"/>
      <c r="J453" s="27"/>
      <c r="K453" s="81" t="e">
        <f t="shared" si="136"/>
        <v>#DIV/0!</v>
      </c>
      <c r="L453" s="27">
        <f t="shared" si="138"/>
        <v>0</v>
      </c>
      <c r="M453" s="27">
        <f t="shared" si="139"/>
        <v>0</v>
      </c>
      <c r="N453" s="27">
        <f t="shared" si="140"/>
        <v>0</v>
      </c>
      <c r="O453" s="81" t="e">
        <f t="shared" si="141"/>
        <v>#DIV/0!</v>
      </c>
      <c r="P453" s="27">
        <f t="shared" si="142"/>
        <v>0</v>
      </c>
      <c r="Q453" s="27">
        <f t="shared" si="143"/>
        <v>0</v>
      </c>
      <c r="R453" s="1103" t="e">
        <f t="shared" si="137"/>
        <v>#DIV/0!</v>
      </c>
    </row>
    <row r="454" spans="1:21" s="536" customFormat="1" x14ac:dyDescent="0.2">
      <c r="A454" s="533" t="s">
        <v>4265</v>
      </c>
      <c r="B454" s="533" t="s">
        <v>5411</v>
      </c>
      <c r="C454" s="534">
        <v>16</v>
      </c>
      <c r="D454" s="535" t="s">
        <v>1147</v>
      </c>
      <c r="E454" s="27"/>
      <c r="F454" s="27"/>
      <c r="G454" s="27"/>
      <c r="H454" s="81" t="e">
        <f t="shared" si="135"/>
        <v>#DIV/0!</v>
      </c>
      <c r="I454" s="27"/>
      <c r="J454" s="27"/>
      <c r="K454" s="81" t="e">
        <f t="shared" si="136"/>
        <v>#DIV/0!</v>
      </c>
      <c r="L454" s="27">
        <f t="shared" si="138"/>
        <v>0</v>
      </c>
      <c r="M454" s="27">
        <f t="shared" si="139"/>
        <v>0</v>
      </c>
      <c r="N454" s="27">
        <f t="shared" si="140"/>
        <v>0</v>
      </c>
      <c r="O454" s="81" t="e">
        <f t="shared" si="141"/>
        <v>#DIV/0!</v>
      </c>
      <c r="P454" s="27">
        <f t="shared" si="142"/>
        <v>0</v>
      </c>
      <c r="Q454" s="27">
        <f t="shared" si="143"/>
        <v>0</v>
      </c>
      <c r="R454" s="1103" t="e">
        <f t="shared" si="137"/>
        <v>#DIV/0!</v>
      </c>
    </row>
    <row r="455" spans="1:21" s="481" customFormat="1" x14ac:dyDescent="0.2">
      <c r="A455" s="539" t="s">
        <v>3936</v>
      </c>
      <c r="B455" s="539" t="s">
        <v>2858</v>
      </c>
      <c r="C455" s="540">
        <v>16</v>
      </c>
      <c r="D455" s="541" t="s">
        <v>2859</v>
      </c>
      <c r="E455" s="38"/>
      <c r="F455" s="38"/>
      <c r="G455" s="38"/>
      <c r="H455" s="81" t="e">
        <f t="shared" si="135"/>
        <v>#DIV/0!</v>
      </c>
      <c r="I455" s="38"/>
      <c r="J455" s="38"/>
      <c r="K455" s="81" t="e">
        <f t="shared" si="136"/>
        <v>#DIV/0!</v>
      </c>
      <c r="L455" s="38">
        <f t="shared" si="138"/>
        <v>0</v>
      </c>
      <c r="M455" s="38">
        <f t="shared" si="139"/>
        <v>0</v>
      </c>
      <c r="N455" s="38">
        <f t="shared" si="140"/>
        <v>0</v>
      </c>
      <c r="O455" s="81" t="e">
        <f t="shared" si="141"/>
        <v>#DIV/0!</v>
      </c>
      <c r="P455" s="38">
        <f t="shared" si="142"/>
        <v>0</v>
      </c>
      <c r="Q455" s="38">
        <f t="shared" si="143"/>
        <v>0</v>
      </c>
      <c r="R455" s="1103" t="e">
        <f t="shared" si="137"/>
        <v>#DIV/0!</v>
      </c>
    </row>
    <row r="456" spans="1:21" s="481" customFormat="1" x14ac:dyDescent="0.2">
      <c r="A456" s="539" t="s">
        <v>4045</v>
      </c>
      <c r="B456" s="539" t="s">
        <v>52</v>
      </c>
      <c r="C456" s="540">
        <v>16</v>
      </c>
      <c r="D456" s="541" t="s">
        <v>53</v>
      </c>
      <c r="E456" s="38"/>
      <c r="F456" s="38"/>
      <c r="G456" s="38"/>
      <c r="H456" s="81" t="e">
        <f t="shared" si="135"/>
        <v>#DIV/0!</v>
      </c>
      <c r="I456" s="38"/>
      <c r="J456" s="38"/>
      <c r="K456" s="81" t="e">
        <f t="shared" si="136"/>
        <v>#DIV/0!</v>
      </c>
      <c r="L456" s="38">
        <f t="shared" si="138"/>
        <v>0</v>
      </c>
      <c r="M456" s="38">
        <f t="shared" si="139"/>
        <v>0</v>
      </c>
      <c r="N456" s="38">
        <f t="shared" si="140"/>
        <v>0</v>
      </c>
      <c r="O456" s="81" t="e">
        <f t="shared" si="141"/>
        <v>#DIV/0!</v>
      </c>
      <c r="P456" s="38">
        <f t="shared" si="142"/>
        <v>0</v>
      </c>
      <c r="Q456" s="38">
        <f t="shared" si="143"/>
        <v>0</v>
      </c>
      <c r="R456" s="1103" t="e">
        <f t="shared" si="137"/>
        <v>#DIV/0!</v>
      </c>
    </row>
    <row r="457" spans="1:21" s="481" customFormat="1" x14ac:dyDescent="0.2">
      <c r="A457" s="539" t="s">
        <v>4046</v>
      </c>
      <c r="B457" s="539" t="s">
        <v>54</v>
      </c>
      <c r="C457" s="540">
        <v>16</v>
      </c>
      <c r="D457" s="541" t="s">
        <v>55</v>
      </c>
      <c r="E457" s="38"/>
      <c r="F457" s="38"/>
      <c r="G457" s="38"/>
      <c r="H457" s="81" t="e">
        <f t="shared" si="135"/>
        <v>#DIV/0!</v>
      </c>
      <c r="I457" s="38"/>
      <c r="J457" s="38"/>
      <c r="K457" s="81" t="e">
        <f t="shared" si="136"/>
        <v>#DIV/0!</v>
      </c>
      <c r="L457" s="38">
        <f t="shared" si="138"/>
        <v>0</v>
      </c>
      <c r="M457" s="38">
        <f t="shared" si="139"/>
        <v>0</v>
      </c>
      <c r="N457" s="38">
        <f t="shared" si="140"/>
        <v>0</v>
      </c>
      <c r="O457" s="81" t="e">
        <f t="shared" si="141"/>
        <v>#DIV/0!</v>
      </c>
      <c r="P457" s="38">
        <f t="shared" si="142"/>
        <v>0</v>
      </c>
      <c r="Q457" s="38">
        <f t="shared" si="143"/>
        <v>0</v>
      </c>
      <c r="R457" s="1103" t="e">
        <f t="shared" si="137"/>
        <v>#DIV/0!</v>
      </c>
    </row>
    <row r="458" spans="1:21" s="481" customFormat="1" x14ac:dyDescent="0.2">
      <c r="A458" s="539"/>
      <c r="B458" s="539" t="s">
        <v>56</v>
      </c>
      <c r="C458" s="540"/>
      <c r="D458" s="541" t="s">
        <v>349</v>
      </c>
      <c r="E458" s="26">
        <f>SUM(E459:E461)</f>
        <v>0</v>
      </c>
      <c r="F458" s="26">
        <f t="shared" ref="F458:J458" si="149">SUM(F459:F461)</f>
        <v>0</v>
      </c>
      <c r="G458" s="26">
        <f t="shared" si="149"/>
        <v>0</v>
      </c>
      <c r="H458" s="81" t="e">
        <f t="shared" si="135"/>
        <v>#DIV/0!</v>
      </c>
      <c r="I458" s="26">
        <f t="shared" si="149"/>
        <v>0</v>
      </c>
      <c r="J458" s="26">
        <f t="shared" si="149"/>
        <v>0</v>
      </c>
      <c r="K458" s="81" t="e">
        <f t="shared" si="136"/>
        <v>#DIV/0!</v>
      </c>
      <c r="L458" s="26">
        <f t="shared" si="138"/>
        <v>0</v>
      </c>
      <c r="M458" s="26">
        <f t="shared" si="139"/>
        <v>0</v>
      </c>
      <c r="N458" s="26">
        <f t="shared" si="140"/>
        <v>0</v>
      </c>
      <c r="O458" s="81" t="e">
        <f t="shared" si="141"/>
        <v>#DIV/0!</v>
      </c>
      <c r="P458" s="26">
        <f t="shared" si="142"/>
        <v>0</v>
      </c>
      <c r="Q458" s="26">
        <f t="shared" si="143"/>
        <v>0</v>
      </c>
      <c r="R458" s="1103" t="e">
        <f t="shared" si="137"/>
        <v>#DIV/0!</v>
      </c>
    </row>
    <row r="459" spans="1:21" s="522" customFormat="1" x14ac:dyDescent="0.2">
      <c r="A459" s="52" t="s">
        <v>3965</v>
      </c>
      <c r="B459" s="52" t="s">
        <v>2873</v>
      </c>
      <c r="C459" s="53">
        <v>16</v>
      </c>
      <c r="D459" s="54" t="s">
        <v>2874</v>
      </c>
      <c r="E459" s="51"/>
      <c r="F459" s="51"/>
      <c r="G459" s="51"/>
      <c r="H459" s="81" t="e">
        <f t="shared" si="135"/>
        <v>#DIV/0!</v>
      </c>
      <c r="I459" s="51"/>
      <c r="J459" s="51"/>
      <c r="K459" s="81" t="e">
        <f t="shared" si="136"/>
        <v>#DIV/0!</v>
      </c>
      <c r="L459" s="51">
        <f t="shared" si="138"/>
        <v>0</v>
      </c>
      <c r="M459" s="51">
        <f t="shared" si="139"/>
        <v>0</v>
      </c>
      <c r="N459" s="51">
        <f t="shared" si="140"/>
        <v>0</v>
      </c>
      <c r="O459" s="81" t="e">
        <f t="shared" si="141"/>
        <v>#DIV/0!</v>
      </c>
      <c r="P459" s="51">
        <f t="shared" si="142"/>
        <v>0</v>
      </c>
      <c r="Q459" s="51">
        <f t="shared" si="143"/>
        <v>0</v>
      </c>
      <c r="R459" s="1103" t="e">
        <f t="shared" si="137"/>
        <v>#DIV/0!</v>
      </c>
    </row>
    <row r="460" spans="1:21" s="522" customFormat="1" ht="25.5" x14ac:dyDescent="0.2">
      <c r="A460" s="52" t="s">
        <v>3990</v>
      </c>
      <c r="B460" s="52" t="s">
        <v>2875</v>
      </c>
      <c r="C460" s="53">
        <v>16</v>
      </c>
      <c r="D460" s="54" t="s">
        <v>4455</v>
      </c>
      <c r="E460" s="51"/>
      <c r="F460" s="51"/>
      <c r="G460" s="51"/>
      <c r="H460" s="81" t="e">
        <f t="shared" ref="H460:H524" si="150">+(F460-G460)/F460</f>
        <v>#DIV/0!</v>
      </c>
      <c r="I460" s="51"/>
      <c r="J460" s="51"/>
      <c r="K460" s="81" t="e">
        <f t="shared" ref="K460:K524" si="151">+(I460-J460)/I460</f>
        <v>#DIV/0!</v>
      </c>
      <c r="L460" s="51">
        <f t="shared" si="138"/>
        <v>0</v>
      </c>
      <c r="M460" s="51">
        <f t="shared" si="139"/>
        <v>0</v>
      </c>
      <c r="N460" s="51">
        <f t="shared" si="140"/>
        <v>0</v>
      </c>
      <c r="O460" s="81" t="e">
        <f t="shared" si="141"/>
        <v>#DIV/0!</v>
      </c>
      <c r="P460" s="51">
        <f t="shared" si="142"/>
        <v>0</v>
      </c>
      <c r="Q460" s="51">
        <f t="shared" si="143"/>
        <v>0</v>
      </c>
      <c r="R460" s="1103" t="e">
        <f t="shared" si="137"/>
        <v>#DIV/0!</v>
      </c>
    </row>
    <row r="461" spans="1:21" s="522" customFormat="1" x14ac:dyDescent="0.2">
      <c r="A461" s="52" t="s">
        <v>4006</v>
      </c>
      <c r="B461" s="52" t="s">
        <v>2879</v>
      </c>
      <c r="C461" s="53">
        <v>16</v>
      </c>
      <c r="D461" s="54" t="s">
        <v>2880</v>
      </c>
      <c r="E461" s="51"/>
      <c r="F461" s="51"/>
      <c r="G461" s="51"/>
      <c r="H461" s="81" t="e">
        <f t="shared" si="150"/>
        <v>#DIV/0!</v>
      </c>
      <c r="I461" s="51"/>
      <c r="J461" s="51"/>
      <c r="K461" s="81" t="e">
        <f t="shared" si="151"/>
        <v>#DIV/0!</v>
      </c>
      <c r="L461" s="51">
        <f t="shared" si="138"/>
        <v>0</v>
      </c>
      <c r="M461" s="51">
        <f t="shared" si="139"/>
        <v>0</v>
      </c>
      <c r="N461" s="51">
        <f t="shared" si="140"/>
        <v>0</v>
      </c>
      <c r="O461" s="81" t="e">
        <f t="shared" si="141"/>
        <v>#DIV/0!</v>
      </c>
      <c r="P461" s="51">
        <f t="shared" si="142"/>
        <v>0</v>
      </c>
      <c r="Q461" s="51">
        <f t="shared" si="143"/>
        <v>0</v>
      </c>
      <c r="R461" s="1103" t="e">
        <f t="shared" ref="R461:R525" si="152">+(P461-Q461)/P461</f>
        <v>#DIV/0!</v>
      </c>
    </row>
    <row r="462" spans="1:21" s="481" customFormat="1" x14ac:dyDescent="0.2">
      <c r="A462" s="539" t="s">
        <v>4075</v>
      </c>
      <c r="B462" s="539" t="s">
        <v>1312</v>
      </c>
      <c r="C462" s="540">
        <v>16</v>
      </c>
      <c r="D462" s="541" t="s">
        <v>1311</v>
      </c>
      <c r="E462" s="38"/>
      <c r="F462" s="38"/>
      <c r="G462" s="38"/>
      <c r="H462" s="81" t="e">
        <f t="shared" si="150"/>
        <v>#DIV/0!</v>
      </c>
      <c r="I462" s="38"/>
      <c r="J462" s="38"/>
      <c r="K462" s="81" t="e">
        <f t="shared" si="151"/>
        <v>#DIV/0!</v>
      </c>
      <c r="L462" s="38">
        <f t="shared" si="138"/>
        <v>0</v>
      </c>
      <c r="M462" s="38">
        <f t="shared" si="139"/>
        <v>0</v>
      </c>
      <c r="N462" s="38">
        <f t="shared" si="140"/>
        <v>0</v>
      </c>
      <c r="O462" s="81" t="e">
        <f t="shared" si="141"/>
        <v>#DIV/0!</v>
      </c>
      <c r="P462" s="38">
        <f t="shared" si="142"/>
        <v>0</v>
      </c>
      <c r="Q462" s="38">
        <f t="shared" si="143"/>
        <v>0</v>
      </c>
      <c r="R462" s="1103" t="e">
        <f t="shared" si="152"/>
        <v>#DIV/0!</v>
      </c>
    </row>
    <row r="463" spans="1:21" s="481" customFormat="1" ht="25.5" x14ac:dyDescent="0.2">
      <c r="A463" s="539" t="s">
        <v>4076</v>
      </c>
      <c r="B463" s="539" t="s">
        <v>1313</v>
      </c>
      <c r="C463" s="540">
        <v>16</v>
      </c>
      <c r="D463" s="541" t="s">
        <v>1441</v>
      </c>
      <c r="E463" s="38"/>
      <c r="F463" s="38"/>
      <c r="G463" s="38"/>
      <c r="H463" s="81" t="e">
        <f t="shared" si="150"/>
        <v>#DIV/0!</v>
      </c>
      <c r="I463" s="38"/>
      <c r="J463" s="38"/>
      <c r="K463" s="81" t="e">
        <f t="shared" si="151"/>
        <v>#DIV/0!</v>
      </c>
      <c r="L463" s="38">
        <f t="shared" si="138"/>
        <v>0</v>
      </c>
      <c r="M463" s="38">
        <f t="shared" si="139"/>
        <v>0</v>
      </c>
      <c r="N463" s="38">
        <f t="shared" si="140"/>
        <v>0</v>
      </c>
      <c r="O463" s="81" t="e">
        <f t="shared" si="141"/>
        <v>#DIV/0!</v>
      </c>
      <c r="P463" s="38">
        <f t="shared" si="142"/>
        <v>0</v>
      </c>
      <c r="Q463" s="38">
        <f t="shared" si="143"/>
        <v>0</v>
      </c>
      <c r="R463" s="1103" t="e">
        <f t="shared" si="152"/>
        <v>#DIV/0!</v>
      </c>
    </row>
    <row r="464" spans="1:21" s="97" customFormat="1" x14ac:dyDescent="0.2">
      <c r="A464" s="84"/>
      <c r="B464" s="84" t="s">
        <v>392</v>
      </c>
      <c r="C464" s="85"/>
      <c r="D464" s="86" t="s">
        <v>16</v>
      </c>
      <c r="E464" s="87">
        <f>SUM(E465:E468)</f>
        <v>0</v>
      </c>
      <c r="F464" s="87">
        <f t="shared" ref="F464:J464" si="153">SUM(F465:F468)</f>
        <v>0</v>
      </c>
      <c r="G464" s="87">
        <f t="shared" si="153"/>
        <v>0</v>
      </c>
      <c r="H464" s="81" t="e">
        <f t="shared" si="150"/>
        <v>#DIV/0!</v>
      </c>
      <c r="I464" s="87">
        <f t="shared" si="153"/>
        <v>0</v>
      </c>
      <c r="J464" s="87">
        <f t="shared" si="153"/>
        <v>0</v>
      </c>
      <c r="K464" s="81" t="e">
        <f t="shared" si="151"/>
        <v>#DIV/0!</v>
      </c>
      <c r="L464" s="87">
        <f t="shared" si="138"/>
        <v>0</v>
      </c>
      <c r="M464" s="87">
        <f t="shared" si="139"/>
        <v>0</v>
      </c>
      <c r="N464" s="87">
        <f t="shared" si="140"/>
        <v>0</v>
      </c>
      <c r="O464" s="81" t="e">
        <f t="shared" si="141"/>
        <v>#DIV/0!</v>
      </c>
      <c r="P464" s="87">
        <f t="shared" si="142"/>
        <v>0</v>
      </c>
      <c r="Q464" s="87">
        <f t="shared" si="143"/>
        <v>0</v>
      </c>
      <c r="R464" s="1103" t="e">
        <f t="shared" si="152"/>
        <v>#DIV/0!</v>
      </c>
      <c r="S464" s="89"/>
      <c r="T464" s="89"/>
      <c r="U464" s="89"/>
    </row>
    <row r="465" spans="1:18" s="39" customFormat="1" ht="25.5" x14ac:dyDescent="0.2">
      <c r="A465" s="60" t="s">
        <v>3923</v>
      </c>
      <c r="B465" s="60" t="s">
        <v>1565</v>
      </c>
      <c r="C465" s="61">
        <v>16</v>
      </c>
      <c r="D465" s="62" t="s">
        <v>1566</v>
      </c>
      <c r="E465" s="38"/>
      <c r="F465" s="38"/>
      <c r="G465" s="38"/>
      <c r="H465" s="81" t="e">
        <f t="shared" si="150"/>
        <v>#DIV/0!</v>
      </c>
      <c r="I465" s="38"/>
      <c r="J465" s="38"/>
      <c r="K465" s="81" t="e">
        <f t="shared" si="151"/>
        <v>#DIV/0!</v>
      </c>
      <c r="L465" s="38">
        <f t="shared" si="138"/>
        <v>0</v>
      </c>
      <c r="M465" s="38">
        <f t="shared" si="139"/>
        <v>0</v>
      </c>
      <c r="N465" s="38">
        <f t="shared" si="140"/>
        <v>0</v>
      </c>
      <c r="O465" s="81" t="e">
        <f t="shared" si="141"/>
        <v>#DIV/0!</v>
      </c>
      <c r="P465" s="38">
        <f t="shared" si="142"/>
        <v>0</v>
      </c>
      <c r="Q465" s="38">
        <f t="shared" si="143"/>
        <v>0</v>
      </c>
      <c r="R465" s="1103" t="e">
        <f t="shared" si="152"/>
        <v>#DIV/0!</v>
      </c>
    </row>
    <row r="466" spans="1:18" s="39" customFormat="1" x14ac:dyDescent="0.2">
      <c r="A466" s="60" t="s">
        <v>2347</v>
      </c>
      <c r="B466" s="60" t="s">
        <v>1567</v>
      </c>
      <c r="C466" s="61">
        <v>2</v>
      </c>
      <c r="D466" s="62" t="s">
        <v>1568</v>
      </c>
      <c r="E466" s="26"/>
      <c r="F466" s="26"/>
      <c r="G466" s="26"/>
      <c r="H466" s="81" t="e">
        <f t="shared" si="150"/>
        <v>#DIV/0!</v>
      </c>
      <c r="I466" s="26"/>
      <c r="J466" s="26"/>
      <c r="K466" s="81" t="e">
        <f t="shared" si="151"/>
        <v>#DIV/0!</v>
      </c>
      <c r="L466" s="26">
        <f t="shared" si="138"/>
        <v>0</v>
      </c>
      <c r="M466" s="26">
        <f t="shared" si="139"/>
        <v>0</v>
      </c>
      <c r="N466" s="26">
        <f t="shared" si="140"/>
        <v>0</v>
      </c>
      <c r="O466" s="81" t="e">
        <f t="shared" si="141"/>
        <v>#DIV/0!</v>
      </c>
      <c r="P466" s="26">
        <f t="shared" si="142"/>
        <v>0</v>
      </c>
      <c r="Q466" s="26">
        <f t="shared" si="143"/>
        <v>0</v>
      </c>
      <c r="R466" s="1103" t="e">
        <f t="shared" si="152"/>
        <v>#DIV/0!</v>
      </c>
    </row>
    <row r="467" spans="1:18" s="39" customFormat="1" x14ac:dyDescent="0.2">
      <c r="A467" s="40" t="s">
        <v>2346</v>
      </c>
      <c r="B467" s="40" t="s">
        <v>1569</v>
      </c>
      <c r="C467" s="41">
        <v>1</v>
      </c>
      <c r="D467" s="42" t="s">
        <v>1570</v>
      </c>
      <c r="E467" s="38"/>
      <c r="F467" s="38"/>
      <c r="G467" s="38"/>
      <c r="H467" s="81" t="e">
        <f t="shared" si="150"/>
        <v>#DIV/0!</v>
      </c>
      <c r="I467" s="38"/>
      <c r="J467" s="38"/>
      <c r="K467" s="81" t="e">
        <f t="shared" si="151"/>
        <v>#DIV/0!</v>
      </c>
      <c r="L467" s="38">
        <f t="shared" si="138"/>
        <v>0</v>
      </c>
      <c r="M467" s="38">
        <f t="shared" si="139"/>
        <v>0</v>
      </c>
      <c r="N467" s="38">
        <f t="shared" si="140"/>
        <v>0</v>
      </c>
      <c r="O467" s="81" t="e">
        <f t="shared" si="141"/>
        <v>#DIV/0!</v>
      </c>
      <c r="P467" s="38">
        <f t="shared" si="142"/>
        <v>0</v>
      </c>
      <c r="Q467" s="38">
        <f t="shared" si="143"/>
        <v>0</v>
      </c>
      <c r="R467" s="1103" t="e">
        <f t="shared" si="152"/>
        <v>#DIV/0!</v>
      </c>
    </row>
    <row r="468" spans="1:18" s="39" customFormat="1" ht="25.5" x14ac:dyDescent="0.2">
      <c r="A468" s="40" t="s">
        <v>3838</v>
      </c>
      <c r="B468" s="40" t="s">
        <v>5412</v>
      </c>
      <c r="C468" s="41">
        <v>1</v>
      </c>
      <c r="D468" s="42" t="s">
        <v>3839</v>
      </c>
      <c r="E468" s="38"/>
      <c r="F468" s="38"/>
      <c r="G468" s="38"/>
      <c r="H468" s="81" t="e">
        <f t="shared" si="150"/>
        <v>#DIV/0!</v>
      </c>
      <c r="I468" s="38"/>
      <c r="J468" s="38"/>
      <c r="K468" s="81" t="e">
        <f t="shared" si="151"/>
        <v>#DIV/0!</v>
      </c>
      <c r="L468" s="38">
        <f t="shared" si="138"/>
        <v>0</v>
      </c>
      <c r="M468" s="38">
        <f t="shared" si="139"/>
        <v>0</v>
      </c>
      <c r="N468" s="38">
        <f t="shared" si="140"/>
        <v>0</v>
      </c>
      <c r="O468" s="81" t="e">
        <f t="shared" si="141"/>
        <v>#DIV/0!</v>
      </c>
      <c r="P468" s="38">
        <f t="shared" si="142"/>
        <v>0</v>
      </c>
      <c r="Q468" s="38">
        <f t="shared" si="143"/>
        <v>0</v>
      </c>
      <c r="R468" s="1103" t="e">
        <f t="shared" si="152"/>
        <v>#DIV/0!</v>
      </c>
    </row>
    <row r="469" spans="1:18" s="33" customFormat="1" ht="25.5" x14ac:dyDescent="0.2">
      <c r="A469" s="30"/>
      <c r="B469" s="30" t="s">
        <v>140</v>
      </c>
      <c r="C469" s="31"/>
      <c r="D469" s="32" t="s">
        <v>839</v>
      </c>
      <c r="E469" s="29">
        <f>E470+E537+E545+E551+E572+E628+E632+E636+E640+E643+E778+E790+E804+E818+E826+E903+E1071+E1077+E1085+E1086+E1089+E1091+E1127+E1133+E1146+E1150+E1175+E1101+E1164+E1168+E1337</f>
        <v>0</v>
      </c>
      <c r="F469" s="29">
        <f>F470+F537+F545+F551+F572+F628+F632+F636+F640+F643+F778+F790+F804+F818+F826+F903+F1071+F1077+F1085+F1086+F1089+F1091+F1127+F1133+F1146+F1150+F1175+F1101+F1164+F1168+F1337</f>
        <v>0</v>
      </c>
      <c r="G469" s="29">
        <f>G470+G537+G545+G551+G572+G628+G632+G636+G640+G643+G778+G790+G804+G818+G826+G903+G1071+G1077+G1085+G1086+G1089+G1091+G1127+G1133+G1146+G1150+G1175+G1101+G1164+G1168+G1337</f>
        <v>0</v>
      </c>
      <c r="H469" s="81" t="e">
        <f t="shared" si="150"/>
        <v>#DIV/0!</v>
      </c>
      <c r="I469" s="29">
        <f>I470+I537+I545+I551+I572+I628+I632+I636+I640+I643+I778+I790+I804+I818+I826+I903+I1071+I1077+I1085+I1086+I1089+I1091+I1127+I1133+I1146+I1150+I1175+I1101+I1164+I1168+I1337</f>
        <v>0</v>
      </c>
      <c r="J469" s="29">
        <f>J470+J537+J545+J551+J572+J628+J632+J636+J640+J643+J778+J790+J804+J818+J826+J903+J1071+J1077+J1085+J1086+J1089+J1091+J1127+J1133+J1146+J1150+J1175+J1101+J1164+J1168+J1337</f>
        <v>0</v>
      </c>
      <c r="K469" s="81" t="e">
        <f t="shared" si="151"/>
        <v>#DIV/0!</v>
      </c>
      <c r="L469" s="29">
        <f t="shared" ref="L469:L534" si="154">E469</f>
        <v>0</v>
      </c>
      <c r="M469" s="29">
        <f t="shared" ref="M469:M534" si="155">F469</f>
        <v>0</v>
      </c>
      <c r="N469" s="29">
        <f t="shared" ref="N469:N534" si="156">G469</f>
        <v>0</v>
      </c>
      <c r="O469" s="81" t="e">
        <f t="shared" ref="O469:O534" si="157">+(M469-N469)/M469</f>
        <v>#DIV/0!</v>
      </c>
      <c r="P469" s="29">
        <f t="shared" ref="P469:P534" si="158">I469</f>
        <v>0</v>
      </c>
      <c r="Q469" s="29">
        <f t="shared" ref="Q469:Q534" si="159">J469</f>
        <v>0</v>
      </c>
      <c r="R469" s="1103" t="e">
        <f t="shared" si="152"/>
        <v>#DIV/0!</v>
      </c>
    </row>
    <row r="470" spans="1:18" s="89" customFormat="1" x14ac:dyDescent="0.2">
      <c r="A470" s="84"/>
      <c r="B470" s="84" t="s">
        <v>141</v>
      </c>
      <c r="C470" s="85"/>
      <c r="D470" s="86" t="s">
        <v>142</v>
      </c>
      <c r="E470" s="87">
        <f>E471+E528+E530+E529</f>
        <v>0</v>
      </c>
      <c r="F470" s="87">
        <f>F471+F528+F530+F529</f>
        <v>0</v>
      </c>
      <c r="G470" s="87">
        <f>G471+G528+G530+G529</f>
        <v>0</v>
      </c>
      <c r="H470" s="81" t="e">
        <f t="shared" si="150"/>
        <v>#DIV/0!</v>
      </c>
      <c r="I470" s="87">
        <f>I471+I528+I530+I529</f>
        <v>0</v>
      </c>
      <c r="J470" s="87">
        <f>J471+J528+J530+J529</f>
        <v>0</v>
      </c>
      <c r="K470" s="81" t="e">
        <f t="shared" si="151"/>
        <v>#DIV/0!</v>
      </c>
      <c r="L470" s="87">
        <f>L471+L528+L530+L529</f>
        <v>0</v>
      </c>
      <c r="M470" s="87">
        <f>M471+M528+M530+M529</f>
        <v>0</v>
      </c>
      <c r="N470" s="87">
        <f>N471+N528+N530+N529</f>
        <v>0</v>
      </c>
      <c r="O470" s="81" t="e">
        <f t="shared" si="157"/>
        <v>#DIV/0!</v>
      </c>
      <c r="P470" s="87">
        <f>P471+P528+P530+P529</f>
        <v>0</v>
      </c>
      <c r="Q470" s="87">
        <f>Q471+Q528+Q530+Q529</f>
        <v>0</v>
      </c>
      <c r="R470" s="1103" t="e">
        <f t="shared" si="152"/>
        <v>#DIV/0!</v>
      </c>
    </row>
    <row r="471" spans="1:18" s="39" customFormat="1" x14ac:dyDescent="0.2">
      <c r="A471" s="35"/>
      <c r="B471" s="35" t="s">
        <v>1283</v>
      </c>
      <c r="C471" s="36"/>
      <c r="D471" s="37" t="s">
        <v>143</v>
      </c>
      <c r="E471" s="38">
        <f>SUM(E472:E483)+E490+E497+E502+E512+E520+E523+E527</f>
        <v>0</v>
      </c>
      <c r="F471" s="38">
        <f>SUM(F472:F483)+F490+F497+F502+F512+F520+F523+F527</f>
        <v>0</v>
      </c>
      <c r="G471" s="38">
        <f>SUM(G472:G483)+G490+G497+G502+G512+G520+G523+G527</f>
        <v>0</v>
      </c>
      <c r="H471" s="81" t="e">
        <f t="shared" si="150"/>
        <v>#DIV/0!</v>
      </c>
      <c r="I471" s="38">
        <f>SUM(I472:I483)+I490+I497+I502+I512+I520+I523+I527</f>
        <v>0</v>
      </c>
      <c r="J471" s="38">
        <f>SUM(J472:J483)+J490+J497+J502+J512+J520+J523+J527</f>
        <v>0</v>
      </c>
      <c r="K471" s="81" t="e">
        <f t="shared" si="151"/>
        <v>#DIV/0!</v>
      </c>
      <c r="L471" s="38">
        <f t="shared" si="154"/>
        <v>0</v>
      </c>
      <c r="M471" s="38">
        <f t="shared" si="155"/>
        <v>0</v>
      </c>
      <c r="N471" s="38">
        <f t="shared" si="156"/>
        <v>0</v>
      </c>
      <c r="O471" s="81" t="e">
        <f t="shared" si="157"/>
        <v>#DIV/0!</v>
      </c>
      <c r="P471" s="38">
        <f t="shared" si="158"/>
        <v>0</v>
      </c>
      <c r="Q471" s="38">
        <f t="shared" si="159"/>
        <v>0</v>
      </c>
      <c r="R471" s="1103" t="e">
        <f t="shared" si="152"/>
        <v>#DIV/0!</v>
      </c>
    </row>
    <row r="472" spans="1:18" s="47" customFormat="1" x14ac:dyDescent="0.2">
      <c r="A472" s="43" t="s">
        <v>2348</v>
      </c>
      <c r="B472" s="43" t="s">
        <v>2351</v>
      </c>
      <c r="C472" s="44">
        <v>3</v>
      </c>
      <c r="D472" s="45" t="s">
        <v>2352</v>
      </c>
      <c r="E472" s="46"/>
      <c r="F472" s="46"/>
      <c r="G472" s="46"/>
      <c r="H472" s="81" t="e">
        <f t="shared" si="150"/>
        <v>#DIV/0!</v>
      </c>
      <c r="I472" s="46"/>
      <c r="J472" s="46"/>
      <c r="K472" s="81" t="e">
        <f t="shared" si="151"/>
        <v>#DIV/0!</v>
      </c>
      <c r="L472" s="46">
        <f t="shared" si="154"/>
        <v>0</v>
      </c>
      <c r="M472" s="46">
        <f t="shared" si="155"/>
        <v>0</v>
      </c>
      <c r="N472" s="46">
        <f t="shared" si="156"/>
        <v>0</v>
      </c>
      <c r="O472" s="81" t="e">
        <f t="shared" si="157"/>
        <v>#DIV/0!</v>
      </c>
      <c r="P472" s="46">
        <f t="shared" si="158"/>
        <v>0</v>
      </c>
      <c r="Q472" s="46">
        <f t="shared" si="159"/>
        <v>0</v>
      </c>
      <c r="R472" s="1103" t="e">
        <f t="shared" si="152"/>
        <v>#DIV/0!</v>
      </c>
    </row>
    <row r="473" spans="1:18" s="47" customFormat="1" x14ac:dyDescent="0.2">
      <c r="A473" s="43" t="s">
        <v>2349</v>
      </c>
      <c r="B473" s="43" t="s">
        <v>2353</v>
      </c>
      <c r="C473" s="44">
        <v>3</v>
      </c>
      <c r="D473" s="45" t="s">
        <v>2354</v>
      </c>
      <c r="E473" s="46"/>
      <c r="F473" s="46"/>
      <c r="G473" s="46"/>
      <c r="H473" s="81" t="e">
        <f t="shared" si="150"/>
        <v>#DIV/0!</v>
      </c>
      <c r="I473" s="46"/>
      <c r="J473" s="46"/>
      <c r="K473" s="81" t="e">
        <f t="shared" si="151"/>
        <v>#DIV/0!</v>
      </c>
      <c r="L473" s="46">
        <f t="shared" si="154"/>
        <v>0</v>
      </c>
      <c r="M473" s="46">
        <f t="shared" si="155"/>
        <v>0</v>
      </c>
      <c r="N473" s="46">
        <f t="shared" si="156"/>
        <v>0</v>
      </c>
      <c r="O473" s="81" t="e">
        <f t="shared" si="157"/>
        <v>#DIV/0!</v>
      </c>
      <c r="P473" s="46">
        <f t="shared" si="158"/>
        <v>0</v>
      </c>
      <c r="Q473" s="46">
        <f t="shared" si="159"/>
        <v>0</v>
      </c>
      <c r="R473" s="1103" t="e">
        <f t="shared" si="152"/>
        <v>#DIV/0!</v>
      </c>
    </row>
    <row r="474" spans="1:18" s="47" customFormat="1" x14ac:dyDescent="0.2">
      <c r="A474" s="43" t="s">
        <v>2350</v>
      </c>
      <c r="B474" s="43" t="s">
        <v>2355</v>
      </c>
      <c r="C474" s="44">
        <v>3</v>
      </c>
      <c r="D474" s="45" t="s">
        <v>2356</v>
      </c>
      <c r="E474" s="46"/>
      <c r="F474" s="46"/>
      <c r="G474" s="46"/>
      <c r="H474" s="81" t="e">
        <f t="shared" si="150"/>
        <v>#DIV/0!</v>
      </c>
      <c r="I474" s="46"/>
      <c r="J474" s="46"/>
      <c r="K474" s="81" t="e">
        <f t="shared" si="151"/>
        <v>#DIV/0!</v>
      </c>
      <c r="L474" s="46">
        <f t="shared" si="154"/>
        <v>0</v>
      </c>
      <c r="M474" s="46">
        <f t="shared" si="155"/>
        <v>0</v>
      </c>
      <c r="N474" s="46">
        <f t="shared" si="156"/>
        <v>0</v>
      </c>
      <c r="O474" s="81" t="e">
        <f t="shared" si="157"/>
        <v>#DIV/0!</v>
      </c>
      <c r="P474" s="46">
        <f t="shared" si="158"/>
        <v>0</v>
      </c>
      <c r="Q474" s="46">
        <f t="shared" si="159"/>
        <v>0</v>
      </c>
      <c r="R474" s="1103" t="e">
        <f t="shared" si="152"/>
        <v>#DIV/0!</v>
      </c>
    </row>
    <row r="475" spans="1:18" s="47" customFormat="1" x14ac:dyDescent="0.2">
      <c r="A475" s="52" t="s">
        <v>2575</v>
      </c>
      <c r="B475" s="52" t="s">
        <v>2576</v>
      </c>
      <c r="C475" s="53">
        <v>3</v>
      </c>
      <c r="D475" s="54" t="s">
        <v>2577</v>
      </c>
      <c r="E475" s="51"/>
      <c r="F475" s="51"/>
      <c r="G475" s="51"/>
      <c r="H475" s="81" t="e">
        <f t="shared" si="150"/>
        <v>#DIV/0!</v>
      </c>
      <c r="I475" s="51"/>
      <c r="J475" s="51"/>
      <c r="K475" s="81" t="e">
        <f t="shared" si="151"/>
        <v>#DIV/0!</v>
      </c>
      <c r="L475" s="51">
        <f t="shared" si="154"/>
        <v>0</v>
      </c>
      <c r="M475" s="51">
        <f t="shared" si="155"/>
        <v>0</v>
      </c>
      <c r="N475" s="51">
        <f t="shared" si="156"/>
        <v>0</v>
      </c>
      <c r="O475" s="81" t="e">
        <f t="shared" si="157"/>
        <v>#DIV/0!</v>
      </c>
      <c r="P475" s="51">
        <f t="shared" si="158"/>
        <v>0</v>
      </c>
      <c r="Q475" s="51">
        <f t="shared" si="159"/>
        <v>0</v>
      </c>
      <c r="R475" s="1103" t="e">
        <f t="shared" si="152"/>
        <v>#DIV/0!</v>
      </c>
    </row>
    <row r="476" spans="1:18" s="47" customFormat="1" ht="25.5" x14ac:dyDescent="0.2">
      <c r="A476" s="52" t="s">
        <v>3937</v>
      </c>
      <c r="B476" s="52" t="s">
        <v>2860</v>
      </c>
      <c r="C476" s="53">
        <v>16</v>
      </c>
      <c r="D476" s="54" t="s">
        <v>2861</v>
      </c>
      <c r="E476" s="51"/>
      <c r="F476" s="51"/>
      <c r="G476" s="51"/>
      <c r="H476" s="81" t="e">
        <f t="shared" si="150"/>
        <v>#DIV/0!</v>
      </c>
      <c r="I476" s="51"/>
      <c r="J476" s="51"/>
      <c r="K476" s="81" t="e">
        <f t="shared" si="151"/>
        <v>#DIV/0!</v>
      </c>
      <c r="L476" s="51">
        <f t="shared" si="154"/>
        <v>0</v>
      </c>
      <c r="M476" s="51">
        <f t="shared" si="155"/>
        <v>0</v>
      </c>
      <c r="N476" s="51">
        <f t="shared" si="156"/>
        <v>0</v>
      </c>
      <c r="O476" s="81" t="e">
        <f t="shared" si="157"/>
        <v>#DIV/0!</v>
      </c>
      <c r="P476" s="51">
        <f t="shared" si="158"/>
        <v>0</v>
      </c>
      <c r="Q476" s="51">
        <f t="shared" si="159"/>
        <v>0</v>
      </c>
      <c r="R476" s="1103" t="e">
        <f t="shared" si="152"/>
        <v>#DIV/0!</v>
      </c>
    </row>
    <row r="477" spans="1:18" s="47" customFormat="1" ht="38.25" x14ac:dyDescent="0.2">
      <c r="A477" s="52" t="s">
        <v>4007</v>
      </c>
      <c r="B477" s="52" t="s">
        <v>5413</v>
      </c>
      <c r="C477" s="53">
        <v>16</v>
      </c>
      <c r="D477" s="54" t="s">
        <v>3788</v>
      </c>
      <c r="E477" s="51"/>
      <c r="F477" s="51"/>
      <c r="G477" s="51"/>
      <c r="H477" s="81" t="e">
        <f t="shared" si="150"/>
        <v>#DIV/0!</v>
      </c>
      <c r="I477" s="51"/>
      <c r="J477" s="51"/>
      <c r="K477" s="81" t="e">
        <f t="shared" si="151"/>
        <v>#DIV/0!</v>
      </c>
      <c r="L477" s="51">
        <f t="shared" si="154"/>
        <v>0</v>
      </c>
      <c r="M477" s="51">
        <f t="shared" si="155"/>
        <v>0</v>
      </c>
      <c r="N477" s="51">
        <f t="shared" si="156"/>
        <v>0</v>
      </c>
      <c r="O477" s="81" t="e">
        <f t="shared" si="157"/>
        <v>#DIV/0!</v>
      </c>
      <c r="P477" s="51">
        <f t="shared" si="158"/>
        <v>0</v>
      </c>
      <c r="Q477" s="51">
        <f t="shared" si="159"/>
        <v>0</v>
      </c>
      <c r="R477" s="1103" t="e">
        <f t="shared" si="152"/>
        <v>#DIV/0!</v>
      </c>
    </row>
    <row r="478" spans="1:18" s="47" customFormat="1" x14ac:dyDescent="0.2">
      <c r="A478" s="52" t="s">
        <v>4925</v>
      </c>
      <c r="B478" s="52" t="s">
        <v>5414</v>
      </c>
      <c r="C478" s="53">
        <v>16</v>
      </c>
      <c r="D478" s="54" t="s">
        <v>2330</v>
      </c>
      <c r="E478" s="51"/>
      <c r="F478" s="51"/>
      <c r="G478" s="51"/>
      <c r="H478" s="81" t="e">
        <f t="shared" si="150"/>
        <v>#DIV/0!</v>
      </c>
      <c r="I478" s="51"/>
      <c r="J478" s="51"/>
      <c r="K478" s="81" t="e">
        <f t="shared" si="151"/>
        <v>#DIV/0!</v>
      </c>
      <c r="L478" s="51">
        <f t="shared" si="154"/>
        <v>0</v>
      </c>
      <c r="M478" s="51">
        <f t="shared" si="155"/>
        <v>0</v>
      </c>
      <c r="N478" s="51">
        <f t="shared" si="156"/>
        <v>0</v>
      </c>
      <c r="O478" s="81" t="e">
        <f t="shared" si="157"/>
        <v>#DIV/0!</v>
      </c>
      <c r="P478" s="51">
        <f t="shared" si="158"/>
        <v>0</v>
      </c>
      <c r="Q478" s="51">
        <f t="shared" si="159"/>
        <v>0</v>
      </c>
      <c r="R478" s="1103" t="e">
        <f t="shared" si="152"/>
        <v>#DIV/0!</v>
      </c>
    </row>
    <row r="479" spans="1:18" s="47" customFormat="1" x14ac:dyDescent="0.2">
      <c r="A479" s="43" t="s">
        <v>2572</v>
      </c>
      <c r="B479" s="43" t="s">
        <v>2573</v>
      </c>
      <c r="C479" s="44">
        <v>3</v>
      </c>
      <c r="D479" s="45" t="s">
        <v>3433</v>
      </c>
      <c r="E479" s="46"/>
      <c r="F479" s="46"/>
      <c r="G479" s="46"/>
      <c r="H479" s="81" t="e">
        <f t="shared" si="150"/>
        <v>#DIV/0!</v>
      </c>
      <c r="I479" s="46"/>
      <c r="J479" s="46"/>
      <c r="K479" s="81" t="e">
        <f t="shared" si="151"/>
        <v>#DIV/0!</v>
      </c>
      <c r="L479" s="46">
        <f t="shared" si="154"/>
        <v>0</v>
      </c>
      <c r="M479" s="46">
        <f t="shared" si="155"/>
        <v>0</v>
      </c>
      <c r="N479" s="46">
        <f t="shared" si="156"/>
        <v>0</v>
      </c>
      <c r="O479" s="81" t="e">
        <f t="shared" si="157"/>
        <v>#DIV/0!</v>
      </c>
      <c r="P479" s="46">
        <f t="shared" si="158"/>
        <v>0</v>
      </c>
      <c r="Q479" s="46">
        <f t="shared" si="159"/>
        <v>0</v>
      </c>
      <c r="R479" s="1103" t="e">
        <f t="shared" si="152"/>
        <v>#DIV/0!</v>
      </c>
    </row>
    <row r="480" spans="1:18" s="47" customFormat="1" x14ac:dyDescent="0.2">
      <c r="A480" s="505" t="s">
        <v>2738</v>
      </c>
      <c r="B480" s="505" t="s">
        <v>2739</v>
      </c>
      <c r="C480" s="506">
        <v>9</v>
      </c>
      <c r="D480" s="507" t="s">
        <v>4768</v>
      </c>
      <c r="E480" s="46"/>
      <c r="F480" s="46"/>
      <c r="G480" s="46"/>
      <c r="H480" s="81" t="e">
        <f t="shared" si="150"/>
        <v>#DIV/0!</v>
      </c>
      <c r="I480" s="46"/>
      <c r="J480" s="46"/>
      <c r="K480" s="81" t="e">
        <f t="shared" si="151"/>
        <v>#DIV/0!</v>
      </c>
      <c r="L480" s="46">
        <f t="shared" si="154"/>
        <v>0</v>
      </c>
      <c r="M480" s="46">
        <f t="shared" si="155"/>
        <v>0</v>
      </c>
      <c r="N480" s="46">
        <f t="shared" si="156"/>
        <v>0</v>
      </c>
      <c r="O480" s="81" t="e">
        <f t="shared" si="157"/>
        <v>#DIV/0!</v>
      </c>
      <c r="P480" s="46">
        <f t="shared" si="158"/>
        <v>0</v>
      </c>
      <c r="Q480" s="46">
        <f t="shared" si="159"/>
        <v>0</v>
      </c>
      <c r="R480" s="1103" t="e">
        <f t="shared" si="152"/>
        <v>#DIV/0!</v>
      </c>
    </row>
    <row r="481" spans="1:18" s="47" customFormat="1" x14ac:dyDescent="0.2">
      <c r="A481" s="43" t="s">
        <v>2574</v>
      </c>
      <c r="B481" s="505" t="s">
        <v>5415</v>
      </c>
      <c r="C481" s="44">
        <v>3</v>
      </c>
      <c r="D481" s="45" t="s">
        <v>3845</v>
      </c>
      <c r="E481" s="46"/>
      <c r="F481" s="46"/>
      <c r="G481" s="46"/>
      <c r="H481" s="81" t="e">
        <f t="shared" si="150"/>
        <v>#DIV/0!</v>
      </c>
      <c r="I481" s="46"/>
      <c r="J481" s="46"/>
      <c r="K481" s="81" t="e">
        <f t="shared" si="151"/>
        <v>#DIV/0!</v>
      </c>
      <c r="L481" s="46">
        <f t="shared" si="154"/>
        <v>0</v>
      </c>
      <c r="M481" s="46">
        <f t="shared" si="155"/>
        <v>0</v>
      </c>
      <c r="N481" s="46">
        <f t="shared" si="156"/>
        <v>0</v>
      </c>
      <c r="O481" s="81" t="e">
        <f t="shared" si="157"/>
        <v>#DIV/0!</v>
      </c>
      <c r="P481" s="46">
        <f t="shared" si="158"/>
        <v>0</v>
      </c>
      <c r="Q481" s="46">
        <f t="shared" si="159"/>
        <v>0</v>
      </c>
      <c r="R481" s="1103" t="e">
        <f t="shared" si="152"/>
        <v>#DIV/0!</v>
      </c>
    </row>
    <row r="482" spans="1:18" s="47" customFormat="1" x14ac:dyDescent="0.2">
      <c r="A482" s="542" t="s">
        <v>4283</v>
      </c>
      <c r="B482" s="505" t="s">
        <v>5416</v>
      </c>
      <c r="C482" s="543">
        <v>3</v>
      </c>
      <c r="D482" s="544" t="s">
        <v>2330</v>
      </c>
      <c r="E482" s="504"/>
      <c r="F482" s="504"/>
      <c r="G482" s="504"/>
      <c r="H482" s="81" t="e">
        <f t="shared" si="150"/>
        <v>#DIV/0!</v>
      </c>
      <c r="I482" s="504"/>
      <c r="J482" s="504"/>
      <c r="K482" s="81" t="e">
        <f t="shared" si="151"/>
        <v>#DIV/0!</v>
      </c>
      <c r="L482" s="504">
        <f t="shared" si="154"/>
        <v>0</v>
      </c>
      <c r="M482" s="504">
        <f t="shared" si="155"/>
        <v>0</v>
      </c>
      <c r="N482" s="504">
        <f t="shared" si="156"/>
        <v>0</v>
      </c>
      <c r="O482" s="81" t="e">
        <f t="shared" si="157"/>
        <v>#DIV/0!</v>
      </c>
      <c r="P482" s="504">
        <f t="shared" si="158"/>
        <v>0</v>
      </c>
      <c r="Q482" s="504">
        <f t="shared" si="159"/>
        <v>0</v>
      </c>
      <c r="R482" s="1103" t="e">
        <f t="shared" si="152"/>
        <v>#DIV/0!</v>
      </c>
    </row>
    <row r="483" spans="1:18" s="47" customFormat="1" x14ac:dyDescent="0.2">
      <c r="A483" s="55"/>
      <c r="B483" s="55" t="s">
        <v>364</v>
      </c>
      <c r="C483" s="53"/>
      <c r="D483" s="56" t="s">
        <v>80</v>
      </c>
      <c r="E483" s="51">
        <f>SUM(E484:E489)</f>
        <v>0</v>
      </c>
      <c r="F483" s="51">
        <f t="shared" ref="F483:J483" si="160">SUM(F484:F489)</f>
        <v>0</v>
      </c>
      <c r="G483" s="51">
        <f t="shared" si="160"/>
        <v>0</v>
      </c>
      <c r="H483" s="81" t="e">
        <f t="shared" si="150"/>
        <v>#DIV/0!</v>
      </c>
      <c r="I483" s="51">
        <f t="shared" si="160"/>
        <v>0</v>
      </c>
      <c r="J483" s="51">
        <f t="shared" si="160"/>
        <v>0</v>
      </c>
      <c r="K483" s="81" t="e">
        <f t="shared" si="151"/>
        <v>#DIV/0!</v>
      </c>
      <c r="L483" s="51">
        <f t="shared" si="154"/>
        <v>0</v>
      </c>
      <c r="M483" s="51">
        <f t="shared" si="155"/>
        <v>0</v>
      </c>
      <c r="N483" s="51">
        <f t="shared" si="156"/>
        <v>0</v>
      </c>
      <c r="O483" s="81" t="e">
        <f t="shared" si="157"/>
        <v>#DIV/0!</v>
      </c>
      <c r="P483" s="51">
        <f t="shared" si="158"/>
        <v>0</v>
      </c>
      <c r="Q483" s="51">
        <f t="shared" si="159"/>
        <v>0</v>
      </c>
      <c r="R483" s="1103" t="e">
        <f t="shared" si="152"/>
        <v>#DIV/0!</v>
      </c>
    </row>
    <row r="484" spans="1:18" s="28" customFormat="1" x14ac:dyDescent="0.2">
      <c r="A484" s="537" t="s">
        <v>1796</v>
      </c>
      <c r="B484" s="537" t="s">
        <v>420</v>
      </c>
      <c r="C484" s="499">
        <v>3</v>
      </c>
      <c r="D484" s="538" t="s">
        <v>898</v>
      </c>
      <c r="E484" s="27"/>
      <c r="F484" s="27"/>
      <c r="G484" s="27"/>
      <c r="H484" s="81" t="e">
        <f t="shared" si="150"/>
        <v>#DIV/0!</v>
      </c>
      <c r="I484" s="27"/>
      <c r="J484" s="27"/>
      <c r="K484" s="81" t="e">
        <f t="shared" si="151"/>
        <v>#DIV/0!</v>
      </c>
      <c r="L484" s="27">
        <f t="shared" si="154"/>
        <v>0</v>
      </c>
      <c r="M484" s="27">
        <f t="shared" si="155"/>
        <v>0</v>
      </c>
      <c r="N484" s="27">
        <f t="shared" si="156"/>
        <v>0</v>
      </c>
      <c r="O484" s="81" t="e">
        <f t="shared" si="157"/>
        <v>#DIV/0!</v>
      </c>
      <c r="P484" s="27">
        <f t="shared" si="158"/>
        <v>0</v>
      </c>
      <c r="Q484" s="27">
        <f t="shared" si="159"/>
        <v>0</v>
      </c>
      <c r="R484" s="1103" t="e">
        <f t="shared" si="152"/>
        <v>#DIV/0!</v>
      </c>
    </row>
    <row r="485" spans="1:18" s="28" customFormat="1" ht="25.5" x14ac:dyDescent="0.2">
      <c r="A485" s="537" t="s">
        <v>1797</v>
      </c>
      <c r="B485" s="537" t="s">
        <v>421</v>
      </c>
      <c r="C485" s="499">
        <v>3</v>
      </c>
      <c r="D485" s="538" t="s">
        <v>3413</v>
      </c>
      <c r="E485" s="27"/>
      <c r="F485" s="27"/>
      <c r="G485" s="27"/>
      <c r="H485" s="81" t="e">
        <f t="shared" si="150"/>
        <v>#DIV/0!</v>
      </c>
      <c r="I485" s="27"/>
      <c r="J485" s="27"/>
      <c r="K485" s="81" t="e">
        <f t="shared" si="151"/>
        <v>#DIV/0!</v>
      </c>
      <c r="L485" s="27">
        <f t="shared" si="154"/>
        <v>0</v>
      </c>
      <c r="M485" s="27">
        <f t="shared" si="155"/>
        <v>0</v>
      </c>
      <c r="N485" s="27">
        <f t="shared" si="156"/>
        <v>0</v>
      </c>
      <c r="O485" s="81" t="e">
        <f t="shared" si="157"/>
        <v>#DIV/0!</v>
      </c>
      <c r="P485" s="27">
        <f t="shared" si="158"/>
        <v>0</v>
      </c>
      <c r="Q485" s="27">
        <f t="shared" si="159"/>
        <v>0</v>
      </c>
      <c r="R485" s="1103" t="e">
        <f t="shared" si="152"/>
        <v>#DIV/0!</v>
      </c>
    </row>
    <row r="486" spans="1:18" s="28" customFormat="1" ht="25.5" x14ac:dyDescent="0.2">
      <c r="A486" s="537" t="s">
        <v>1798</v>
      </c>
      <c r="B486" s="537" t="s">
        <v>894</v>
      </c>
      <c r="C486" s="499">
        <v>3</v>
      </c>
      <c r="D486" s="538" t="s">
        <v>3414</v>
      </c>
      <c r="E486" s="27"/>
      <c r="F486" s="27"/>
      <c r="G486" s="27"/>
      <c r="H486" s="81" t="e">
        <f t="shared" si="150"/>
        <v>#DIV/0!</v>
      </c>
      <c r="I486" s="27"/>
      <c r="J486" s="27"/>
      <c r="K486" s="81" t="e">
        <f t="shared" si="151"/>
        <v>#DIV/0!</v>
      </c>
      <c r="L486" s="27">
        <f t="shared" si="154"/>
        <v>0</v>
      </c>
      <c r="M486" s="27">
        <f t="shared" si="155"/>
        <v>0</v>
      </c>
      <c r="N486" s="27">
        <f t="shared" si="156"/>
        <v>0</v>
      </c>
      <c r="O486" s="81" t="e">
        <f t="shared" si="157"/>
        <v>#DIV/0!</v>
      </c>
      <c r="P486" s="27">
        <f t="shared" si="158"/>
        <v>0</v>
      </c>
      <c r="Q486" s="27">
        <f t="shared" si="159"/>
        <v>0</v>
      </c>
      <c r="R486" s="1103" t="e">
        <f t="shared" si="152"/>
        <v>#DIV/0!</v>
      </c>
    </row>
    <row r="487" spans="1:18" s="28" customFormat="1" ht="25.5" x14ac:dyDescent="0.2">
      <c r="A487" s="545" t="s">
        <v>1799</v>
      </c>
      <c r="B487" s="545" t="s">
        <v>895</v>
      </c>
      <c r="C487" s="546">
        <v>3</v>
      </c>
      <c r="D487" s="547" t="s">
        <v>1266</v>
      </c>
      <c r="E487" s="548"/>
      <c r="F487" s="548"/>
      <c r="G487" s="548"/>
      <c r="H487" s="81" t="e">
        <f t="shared" si="150"/>
        <v>#DIV/0!</v>
      </c>
      <c r="I487" s="548"/>
      <c r="J487" s="548"/>
      <c r="K487" s="81" t="e">
        <f t="shared" si="151"/>
        <v>#DIV/0!</v>
      </c>
      <c r="L487" s="548">
        <f t="shared" si="154"/>
        <v>0</v>
      </c>
      <c r="M487" s="548">
        <f t="shared" si="155"/>
        <v>0</v>
      </c>
      <c r="N487" s="548">
        <f t="shared" si="156"/>
        <v>0</v>
      </c>
      <c r="O487" s="81" t="e">
        <f t="shared" si="157"/>
        <v>#DIV/0!</v>
      </c>
      <c r="P487" s="548">
        <f t="shared" si="158"/>
        <v>0</v>
      </c>
      <c r="Q487" s="548">
        <f t="shared" si="159"/>
        <v>0</v>
      </c>
      <c r="R487" s="1103" t="e">
        <f t="shared" si="152"/>
        <v>#DIV/0!</v>
      </c>
    </row>
    <row r="488" spans="1:18" s="28" customFormat="1" ht="25.5" x14ac:dyDescent="0.2">
      <c r="A488" s="537" t="s">
        <v>1800</v>
      </c>
      <c r="B488" s="537" t="s">
        <v>896</v>
      </c>
      <c r="C488" s="499">
        <v>3</v>
      </c>
      <c r="D488" s="538" t="s">
        <v>1267</v>
      </c>
      <c r="E488" s="27"/>
      <c r="F488" s="27"/>
      <c r="G488" s="27"/>
      <c r="H488" s="81" t="e">
        <f t="shared" si="150"/>
        <v>#DIV/0!</v>
      </c>
      <c r="I488" s="27"/>
      <c r="J488" s="27"/>
      <c r="K488" s="81" t="e">
        <f t="shared" si="151"/>
        <v>#DIV/0!</v>
      </c>
      <c r="L488" s="27">
        <f t="shared" si="154"/>
        <v>0</v>
      </c>
      <c r="M488" s="27">
        <f t="shared" si="155"/>
        <v>0</v>
      </c>
      <c r="N488" s="27">
        <f t="shared" si="156"/>
        <v>0</v>
      </c>
      <c r="O488" s="81" t="e">
        <f t="shared" si="157"/>
        <v>#DIV/0!</v>
      </c>
      <c r="P488" s="27">
        <f t="shared" si="158"/>
        <v>0</v>
      </c>
      <c r="Q488" s="27">
        <f t="shared" si="159"/>
        <v>0</v>
      </c>
      <c r="R488" s="1103" t="e">
        <f t="shared" si="152"/>
        <v>#DIV/0!</v>
      </c>
    </row>
    <row r="489" spans="1:18" s="28" customFormat="1" ht="25.5" x14ac:dyDescent="0.2">
      <c r="A489" s="537" t="s">
        <v>1801</v>
      </c>
      <c r="B489" s="537" t="s">
        <v>897</v>
      </c>
      <c r="C489" s="499">
        <v>3</v>
      </c>
      <c r="D489" s="538" t="s">
        <v>1268</v>
      </c>
      <c r="E489" s="27"/>
      <c r="F489" s="27"/>
      <c r="G489" s="27"/>
      <c r="H489" s="81" t="e">
        <f t="shared" si="150"/>
        <v>#DIV/0!</v>
      </c>
      <c r="I489" s="27"/>
      <c r="J489" s="27"/>
      <c r="K489" s="81" t="e">
        <f t="shared" si="151"/>
        <v>#DIV/0!</v>
      </c>
      <c r="L489" s="27">
        <f t="shared" si="154"/>
        <v>0</v>
      </c>
      <c r="M489" s="27">
        <f t="shared" si="155"/>
        <v>0</v>
      </c>
      <c r="N489" s="27">
        <f t="shared" si="156"/>
        <v>0</v>
      </c>
      <c r="O489" s="81" t="e">
        <f t="shared" si="157"/>
        <v>#DIV/0!</v>
      </c>
      <c r="P489" s="27">
        <f t="shared" si="158"/>
        <v>0</v>
      </c>
      <c r="Q489" s="27">
        <f t="shared" si="159"/>
        <v>0</v>
      </c>
      <c r="R489" s="1103" t="e">
        <f t="shared" si="152"/>
        <v>#DIV/0!</v>
      </c>
    </row>
    <row r="490" spans="1:18" s="47" customFormat="1" ht="25.5" x14ac:dyDescent="0.2">
      <c r="A490" s="55"/>
      <c r="B490" s="55" t="s">
        <v>365</v>
      </c>
      <c r="C490" s="53"/>
      <c r="D490" s="56" t="s">
        <v>875</v>
      </c>
      <c r="E490" s="51">
        <f>SUM(E491:E496)</f>
        <v>0</v>
      </c>
      <c r="F490" s="51">
        <f t="shared" ref="F490:J490" si="161">SUM(F491:F496)</f>
        <v>0</v>
      </c>
      <c r="G490" s="51">
        <f t="shared" si="161"/>
        <v>0</v>
      </c>
      <c r="H490" s="81" t="e">
        <f t="shared" si="150"/>
        <v>#DIV/0!</v>
      </c>
      <c r="I490" s="51">
        <f t="shared" si="161"/>
        <v>0</v>
      </c>
      <c r="J490" s="51">
        <f t="shared" si="161"/>
        <v>0</v>
      </c>
      <c r="K490" s="81" t="e">
        <f t="shared" si="151"/>
        <v>#DIV/0!</v>
      </c>
      <c r="L490" s="51">
        <f t="shared" si="154"/>
        <v>0</v>
      </c>
      <c r="M490" s="51">
        <f t="shared" si="155"/>
        <v>0</v>
      </c>
      <c r="N490" s="51">
        <f t="shared" si="156"/>
        <v>0</v>
      </c>
      <c r="O490" s="81" t="e">
        <f t="shared" si="157"/>
        <v>#DIV/0!</v>
      </c>
      <c r="P490" s="51">
        <f t="shared" si="158"/>
        <v>0</v>
      </c>
      <c r="Q490" s="51">
        <f t="shared" si="159"/>
        <v>0</v>
      </c>
      <c r="R490" s="1103" t="e">
        <f t="shared" si="152"/>
        <v>#DIV/0!</v>
      </c>
    </row>
    <row r="491" spans="1:18" s="28" customFormat="1" ht="25.5" x14ac:dyDescent="0.2">
      <c r="A491" s="537" t="s">
        <v>1802</v>
      </c>
      <c r="B491" s="537" t="s">
        <v>422</v>
      </c>
      <c r="C491" s="499">
        <v>3</v>
      </c>
      <c r="D491" s="538" t="s">
        <v>1560</v>
      </c>
      <c r="E491" s="27"/>
      <c r="F491" s="27"/>
      <c r="G491" s="27"/>
      <c r="H491" s="81" t="e">
        <f t="shared" si="150"/>
        <v>#DIV/0!</v>
      </c>
      <c r="I491" s="27"/>
      <c r="J491" s="27"/>
      <c r="K491" s="81" t="e">
        <f t="shared" si="151"/>
        <v>#DIV/0!</v>
      </c>
      <c r="L491" s="27">
        <f t="shared" si="154"/>
        <v>0</v>
      </c>
      <c r="M491" s="27">
        <f t="shared" si="155"/>
        <v>0</v>
      </c>
      <c r="N491" s="27">
        <f t="shared" si="156"/>
        <v>0</v>
      </c>
      <c r="O491" s="81" t="e">
        <f t="shared" si="157"/>
        <v>#DIV/0!</v>
      </c>
      <c r="P491" s="27">
        <f t="shared" si="158"/>
        <v>0</v>
      </c>
      <c r="Q491" s="27">
        <f t="shared" si="159"/>
        <v>0</v>
      </c>
      <c r="R491" s="1103" t="e">
        <f t="shared" si="152"/>
        <v>#DIV/0!</v>
      </c>
    </row>
    <row r="492" spans="1:18" s="28" customFormat="1" ht="25.5" x14ac:dyDescent="0.2">
      <c r="A492" s="537" t="s">
        <v>1803</v>
      </c>
      <c r="B492" s="537" t="s">
        <v>423</v>
      </c>
      <c r="C492" s="499">
        <v>3</v>
      </c>
      <c r="D492" s="538" t="s">
        <v>1561</v>
      </c>
      <c r="E492" s="27"/>
      <c r="F492" s="27"/>
      <c r="G492" s="27"/>
      <c r="H492" s="81" t="e">
        <f t="shared" si="150"/>
        <v>#DIV/0!</v>
      </c>
      <c r="I492" s="27"/>
      <c r="J492" s="27"/>
      <c r="K492" s="81" t="e">
        <f t="shared" si="151"/>
        <v>#DIV/0!</v>
      </c>
      <c r="L492" s="27">
        <f t="shared" si="154"/>
        <v>0</v>
      </c>
      <c r="M492" s="27">
        <f t="shared" si="155"/>
        <v>0</v>
      </c>
      <c r="N492" s="27">
        <f t="shared" si="156"/>
        <v>0</v>
      </c>
      <c r="O492" s="81" t="e">
        <f t="shared" si="157"/>
        <v>#DIV/0!</v>
      </c>
      <c r="P492" s="27">
        <f t="shared" si="158"/>
        <v>0</v>
      </c>
      <c r="Q492" s="27">
        <f t="shared" si="159"/>
        <v>0</v>
      </c>
      <c r="R492" s="1103" t="e">
        <f t="shared" si="152"/>
        <v>#DIV/0!</v>
      </c>
    </row>
    <row r="493" spans="1:18" s="28" customFormat="1" ht="25.5" x14ac:dyDescent="0.2">
      <c r="A493" s="537" t="s">
        <v>1804</v>
      </c>
      <c r="B493" s="537" t="s">
        <v>424</v>
      </c>
      <c r="C493" s="499">
        <v>3</v>
      </c>
      <c r="D493" s="538" t="s">
        <v>893</v>
      </c>
      <c r="E493" s="27"/>
      <c r="F493" s="27"/>
      <c r="G493" s="27"/>
      <c r="H493" s="81" t="e">
        <f t="shared" si="150"/>
        <v>#DIV/0!</v>
      </c>
      <c r="I493" s="27"/>
      <c r="J493" s="27"/>
      <c r="K493" s="81" t="e">
        <f t="shared" si="151"/>
        <v>#DIV/0!</v>
      </c>
      <c r="L493" s="27">
        <f t="shared" si="154"/>
        <v>0</v>
      </c>
      <c r="M493" s="27">
        <f t="shared" si="155"/>
        <v>0</v>
      </c>
      <c r="N493" s="27">
        <f t="shared" si="156"/>
        <v>0</v>
      </c>
      <c r="O493" s="81" t="e">
        <f t="shared" si="157"/>
        <v>#DIV/0!</v>
      </c>
      <c r="P493" s="27">
        <f t="shared" si="158"/>
        <v>0</v>
      </c>
      <c r="Q493" s="27">
        <f t="shared" si="159"/>
        <v>0</v>
      </c>
      <c r="R493" s="1103" t="e">
        <f t="shared" si="152"/>
        <v>#DIV/0!</v>
      </c>
    </row>
    <row r="494" spans="1:18" s="28" customFormat="1" ht="25.5" x14ac:dyDescent="0.2">
      <c r="A494" s="537" t="s">
        <v>1805</v>
      </c>
      <c r="B494" s="537" t="s">
        <v>892</v>
      </c>
      <c r="C494" s="499">
        <v>3</v>
      </c>
      <c r="D494" s="538" t="s">
        <v>1562</v>
      </c>
      <c r="E494" s="27"/>
      <c r="F494" s="27"/>
      <c r="G494" s="27"/>
      <c r="H494" s="81" t="e">
        <f t="shared" si="150"/>
        <v>#DIV/0!</v>
      </c>
      <c r="I494" s="27"/>
      <c r="J494" s="27"/>
      <c r="K494" s="81" t="e">
        <f t="shared" si="151"/>
        <v>#DIV/0!</v>
      </c>
      <c r="L494" s="27">
        <f t="shared" si="154"/>
        <v>0</v>
      </c>
      <c r="M494" s="27">
        <f t="shared" si="155"/>
        <v>0</v>
      </c>
      <c r="N494" s="27">
        <f t="shared" si="156"/>
        <v>0</v>
      </c>
      <c r="O494" s="81" t="e">
        <f t="shared" si="157"/>
        <v>#DIV/0!</v>
      </c>
      <c r="P494" s="27">
        <f t="shared" si="158"/>
        <v>0</v>
      </c>
      <c r="Q494" s="27">
        <f t="shared" si="159"/>
        <v>0</v>
      </c>
      <c r="R494" s="1103" t="e">
        <f t="shared" si="152"/>
        <v>#DIV/0!</v>
      </c>
    </row>
    <row r="495" spans="1:18" s="28" customFormat="1" x14ac:dyDescent="0.2">
      <c r="A495" s="537" t="s">
        <v>3848</v>
      </c>
      <c r="B495" s="537" t="s">
        <v>5417</v>
      </c>
      <c r="C495" s="499">
        <v>3</v>
      </c>
      <c r="D495" s="538" t="s">
        <v>2361</v>
      </c>
      <c r="E495" s="27"/>
      <c r="F495" s="27"/>
      <c r="G495" s="27"/>
      <c r="H495" s="81" t="e">
        <f t="shared" si="150"/>
        <v>#DIV/0!</v>
      </c>
      <c r="I495" s="27"/>
      <c r="J495" s="27"/>
      <c r="K495" s="81" t="e">
        <f t="shared" si="151"/>
        <v>#DIV/0!</v>
      </c>
      <c r="L495" s="27">
        <f t="shared" si="154"/>
        <v>0</v>
      </c>
      <c r="M495" s="27">
        <f t="shared" si="155"/>
        <v>0</v>
      </c>
      <c r="N495" s="27">
        <f t="shared" si="156"/>
        <v>0</v>
      </c>
      <c r="O495" s="81" t="e">
        <f t="shared" si="157"/>
        <v>#DIV/0!</v>
      </c>
      <c r="P495" s="27">
        <f t="shared" si="158"/>
        <v>0</v>
      </c>
      <c r="Q495" s="27">
        <f t="shared" si="159"/>
        <v>0</v>
      </c>
      <c r="R495" s="1103" t="e">
        <f t="shared" si="152"/>
        <v>#DIV/0!</v>
      </c>
    </row>
    <row r="496" spans="1:18" s="28" customFormat="1" ht="51" x14ac:dyDescent="0.2">
      <c r="A496" s="537" t="s">
        <v>2533</v>
      </c>
      <c r="B496" s="537" t="s">
        <v>3843</v>
      </c>
      <c r="C496" s="499">
        <v>3</v>
      </c>
      <c r="D496" s="538" t="s">
        <v>3844</v>
      </c>
      <c r="E496" s="27"/>
      <c r="F496" s="27"/>
      <c r="G496" s="27"/>
      <c r="H496" s="81" t="e">
        <f t="shared" si="150"/>
        <v>#DIV/0!</v>
      </c>
      <c r="I496" s="27"/>
      <c r="J496" s="27"/>
      <c r="K496" s="81" t="e">
        <f t="shared" si="151"/>
        <v>#DIV/0!</v>
      </c>
      <c r="L496" s="27">
        <f t="shared" si="154"/>
        <v>0</v>
      </c>
      <c r="M496" s="27">
        <f t="shared" si="155"/>
        <v>0</v>
      </c>
      <c r="N496" s="27">
        <f t="shared" si="156"/>
        <v>0</v>
      </c>
      <c r="O496" s="81" t="e">
        <f t="shared" si="157"/>
        <v>#DIV/0!</v>
      </c>
      <c r="P496" s="27">
        <f t="shared" si="158"/>
        <v>0</v>
      </c>
      <c r="Q496" s="27">
        <f t="shared" si="159"/>
        <v>0</v>
      </c>
      <c r="R496" s="1103" t="e">
        <f t="shared" si="152"/>
        <v>#DIV/0!</v>
      </c>
    </row>
    <row r="497" spans="1:18" s="47" customFormat="1" ht="25.5" x14ac:dyDescent="0.2">
      <c r="A497" s="55"/>
      <c r="B497" s="55" t="s">
        <v>557</v>
      </c>
      <c r="C497" s="53"/>
      <c r="D497" s="56" t="s">
        <v>630</v>
      </c>
      <c r="E497" s="51">
        <f>SUM(E498:E501)</f>
        <v>0</v>
      </c>
      <c r="F497" s="51">
        <f t="shared" ref="F497:J497" si="162">SUM(F498:F501)</f>
        <v>0</v>
      </c>
      <c r="G497" s="51">
        <f t="shared" si="162"/>
        <v>0</v>
      </c>
      <c r="H497" s="81" t="e">
        <f t="shared" si="150"/>
        <v>#DIV/0!</v>
      </c>
      <c r="I497" s="51">
        <f t="shared" si="162"/>
        <v>0</v>
      </c>
      <c r="J497" s="51">
        <f t="shared" si="162"/>
        <v>0</v>
      </c>
      <c r="K497" s="81" t="e">
        <f t="shared" si="151"/>
        <v>#DIV/0!</v>
      </c>
      <c r="L497" s="51">
        <f t="shared" si="154"/>
        <v>0</v>
      </c>
      <c r="M497" s="51">
        <f t="shared" si="155"/>
        <v>0</v>
      </c>
      <c r="N497" s="51">
        <f t="shared" si="156"/>
        <v>0</v>
      </c>
      <c r="O497" s="81" t="e">
        <f t="shared" si="157"/>
        <v>#DIV/0!</v>
      </c>
      <c r="P497" s="51">
        <f t="shared" si="158"/>
        <v>0</v>
      </c>
      <c r="Q497" s="51">
        <f t="shared" si="159"/>
        <v>0</v>
      </c>
      <c r="R497" s="1103" t="e">
        <f t="shared" si="152"/>
        <v>#DIV/0!</v>
      </c>
    </row>
    <row r="498" spans="1:18" s="28" customFormat="1" x14ac:dyDescent="0.2">
      <c r="A498" s="537" t="s">
        <v>1806</v>
      </c>
      <c r="B498" s="537" t="s">
        <v>554</v>
      </c>
      <c r="C498" s="499">
        <v>3</v>
      </c>
      <c r="D498" s="538" t="s">
        <v>555</v>
      </c>
      <c r="E498" s="27"/>
      <c r="F498" s="27"/>
      <c r="G498" s="27"/>
      <c r="H498" s="81" t="e">
        <f t="shared" si="150"/>
        <v>#DIV/0!</v>
      </c>
      <c r="I498" s="27"/>
      <c r="J498" s="27"/>
      <c r="K498" s="81" t="e">
        <f t="shared" si="151"/>
        <v>#DIV/0!</v>
      </c>
      <c r="L498" s="27">
        <f t="shared" si="154"/>
        <v>0</v>
      </c>
      <c r="M498" s="27">
        <f t="shared" si="155"/>
        <v>0</v>
      </c>
      <c r="N498" s="27">
        <f t="shared" si="156"/>
        <v>0</v>
      </c>
      <c r="O498" s="81" t="e">
        <f t="shared" si="157"/>
        <v>#DIV/0!</v>
      </c>
      <c r="P498" s="27">
        <f t="shared" si="158"/>
        <v>0</v>
      </c>
      <c r="Q498" s="27">
        <f t="shared" si="159"/>
        <v>0</v>
      </c>
      <c r="R498" s="1103" t="e">
        <f t="shared" si="152"/>
        <v>#DIV/0!</v>
      </c>
    </row>
    <row r="499" spans="1:18" s="28" customFormat="1" ht="25.5" x14ac:dyDescent="0.2">
      <c r="A499" s="537" t="s">
        <v>1807</v>
      </c>
      <c r="B499" s="537" t="s">
        <v>556</v>
      </c>
      <c r="C499" s="499">
        <v>3</v>
      </c>
      <c r="D499" s="538" t="s">
        <v>1563</v>
      </c>
      <c r="E499" s="27"/>
      <c r="F499" s="27"/>
      <c r="G499" s="27"/>
      <c r="H499" s="81" t="e">
        <f t="shared" si="150"/>
        <v>#DIV/0!</v>
      </c>
      <c r="I499" s="27"/>
      <c r="J499" s="27"/>
      <c r="K499" s="81" t="e">
        <f t="shared" si="151"/>
        <v>#DIV/0!</v>
      </c>
      <c r="L499" s="27">
        <f t="shared" si="154"/>
        <v>0</v>
      </c>
      <c r="M499" s="27">
        <f t="shared" si="155"/>
        <v>0</v>
      </c>
      <c r="N499" s="27">
        <f t="shared" si="156"/>
        <v>0</v>
      </c>
      <c r="O499" s="81" t="e">
        <f t="shared" si="157"/>
        <v>#DIV/0!</v>
      </c>
      <c r="P499" s="27">
        <f t="shared" si="158"/>
        <v>0</v>
      </c>
      <c r="Q499" s="27">
        <f t="shared" si="159"/>
        <v>0</v>
      </c>
      <c r="R499" s="1103" t="e">
        <f t="shared" si="152"/>
        <v>#DIV/0!</v>
      </c>
    </row>
    <row r="500" spans="1:18" s="28" customFormat="1" x14ac:dyDescent="0.2">
      <c r="A500" s="537" t="s">
        <v>1808</v>
      </c>
      <c r="B500" s="537" t="s">
        <v>846</v>
      </c>
      <c r="C500" s="499">
        <v>3</v>
      </c>
      <c r="D500" s="538" t="s">
        <v>802</v>
      </c>
      <c r="E500" s="27"/>
      <c r="F500" s="27"/>
      <c r="G500" s="27"/>
      <c r="H500" s="81" t="e">
        <f t="shared" si="150"/>
        <v>#DIV/0!</v>
      </c>
      <c r="I500" s="27"/>
      <c r="J500" s="27"/>
      <c r="K500" s="81" t="e">
        <f t="shared" si="151"/>
        <v>#DIV/0!</v>
      </c>
      <c r="L500" s="27">
        <f t="shared" si="154"/>
        <v>0</v>
      </c>
      <c r="M500" s="27">
        <f t="shared" si="155"/>
        <v>0</v>
      </c>
      <c r="N500" s="27">
        <f t="shared" si="156"/>
        <v>0</v>
      </c>
      <c r="O500" s="81" t="e">
        <f t="shared" si="157"/>
        <v>#DIV/0!</v>
      </c>
      <c r="P500" s="27">
        <f t="shared" si="158"/>
        <v>0</v>
      </c>
      <c r="Q500" s="27">
        <f t="shared" si="159"/>
        <v>0</v>
      </c>
      <c r="R500" s="1103" t="e">
        <f t="shared" si="152"/>
        <v>#DIV/0!</v>
      </c>
    </row>
    <row r="501" spans="1:18" s="28" customFormat="1" x14ac:dyDescent="0.2">
      <c r="A501" s="555" t="s">
        <v>4484</v>
      </c>
      <c r="B501" s="537" t="s">
        <v>5418</v>
      </c>
      <c r="C501" s="556">
        <v>3</v>
      </c>
      <c r="D501" s="557" t="s">
        <v>2361</v>
      </c>
      <c r="E501" s="558"/>
      <c r="F501" s="558"/>
      <c r="G501" s="558"/>
      <c r="H501" s="81" t="e">
        <f t="shared" si="150"/>
        <v>#DIV/0!</v>
      </c>
      <c r="I501" s="558"/>
      <c r="J501" s="558"/>
      <c r="K501" s="81" t="e">
        <f t="shared" si="151"/>
        <v>#DIV/0!</v>
      </c>
      <c r="L501" s="558">
        <f t="shared" si="154"/>
        <v>0</v>
      </c>
      <c r="M501" s="558">
        <f t="shared" si="155"/>
        <v>0</v>
      </c>
      <c r="N501" s="558">
        <f t="shared" si="156"/>
        <v>0</v>
      </c>
      <c r="O501" s="81" t="e">
        <f t="shared" si="157"/>
        <v>#DIV/0!</v>
      </c>
      <c r="P501" s="558">
        <f t="shared" si="158"/>
        <v>0</v>
      </c>
      <c r="Q501" s="558">
        <f t="shared" si="159"/>
        <v>0</v>
      </c>
      <c r="R501" s="1103" t="e">
        <f t="shared" si="152"/>
        <v>#DIV/0!</v>
      </c>
    </row>
    <row r="502" spans="1:18" s="47" customFormat="1" x14ac:dyDescent="0.2">
      <c r="A502" s="55"/>
      <c r="B502" s="55" t="s">
        <v>366</v>
      </c>
      <c r="C502" s="53"/>
      <c r="D502" s="56" t="s">
        <v>558</v>
      </c>
      <c r="E502" s="51">
        <f>SUM(E503:E511)</f>
        <v>0</v>
      </c>
      <c r="F502" s="51">
        <f>SUM(F503:F511)</f>
        <v>0</v>
      </c>
      <c r="G502" s="51">
        <f>SUM(G503:G511)</f>
        <v>0</v>
      </c>
      <c r="H502" s="81" t="e">
        <f t="shared" si="150"/>
        <v>#DIV/0!</v>
      </c>
      <c r="I502" s="51">
        <f>SUM(I503:I511)</f>
        <v>0</v>
      </c>
      <c r="J502" s="51">
        <f>SUM(J503:J511)</f>
        <v>0</v>
      </c>
      <c r="K502" s="81" t="e">
        <f t="shared" si="151"/>
        <v>#DIV/0!</v>
      </c>
      <c r="L502" s="51">
        <f t="shared" si="154"/>
        <v>0</v>
      </c>
      <c r="M502" s="51">
        <f t="shared" si="155"/>
        <v>0</v>
      </c>
      <c r="N502" s="51">
        <f t="shared" si="156"/>
        <v>0</v>
      </c>
      <c r="O502" s="81" t="e">
        <f t="shared" si="157"/>
        <v>#DIV/0!</v>
      </c>
      <c r="P502" s="51">
        <f t="shared" si="158"/>
        <v>0</v>
      </c>
      <c r="Q502" s="51">
        <f t="shared" si="159"/>
        <v>0</v>
      </c>
      <c r="R502" s="1103" t="e">
        <f t="shared" si="152"/>
        <v>#DIV/0!</v>
      </c>
    </row>
    <row r="503" spans="1:18" s="28" customFormat="1" ht="25.5" x14ac:dyDescent="0.2">
      <c r="A503" s="537" t="s">
        <v>1809</v>
      </c>
      <c r="B503" s="537" t="s">
        <v>410</v>
      </c>
      <c r="C503" s="499">
        <v>3</v>
      </c>
      <c r="D503" s="538" t="s">
        <v>1564</v>
      </c>
      <c r="E503" s="27"/>
      <c r="F503" s="27"/>
      <c r="G503" s="27"/>
      <c r="H503" s="81" t="e">
        <f t="shared" si="150"/>
        <v>#DIV/0!</v>
      </c>
      <c r="I503" s="27"/>
      <c r="J503" s="27"/>
      <c r="K503" s="81" t="e">
        <f t="shared" si="151"/>
        <v>#DIV/0!</v>
      </c>
      <c r="L503" s="27">
        <f t="shared" si="154"/>
        <v>0</v>
      </c>
      <c r="M503" s="27">
        <f t="shared" si="155"/>
        <v>0</v>
      </c>
      <c r="N503" s="27">
        <f t="shared" si="156"/>
        <v>0</v>
      </c>
      <c r="O503" s="81" t="e">
        <f t="shared" si="157"/>
        <v>#DIV/0!</v>
      </c>
      <c r="P503" s="27">
        <f t="shared" si="158"/>
        <v>0</v>
      </c>
      <c r="Q503" s="27">
        <f t="shared" si="159"/>
        <v>0</v>
      </c>
      <c r="R503" s="1103" t="e">
        <f t="shared" si="152"/>
        <v>#DIV/0!</v>
      </c>
    </row>
    <row r="504" spans="1:18" s="28" customFormat="1" ht="38.25" x14ac:dyDescent="0.2">
      <c r="A504" s="537" t="s">
        <v>1810</v>
      </c>
      <c r="B504" s="537" t="s">
        <v>411</v>
      </c>
      <c r="C504" s="499">
        <v>3</v>
      </c>
      <c r="D504" s="538" t="s">
        <v>3416</v>
      </c>
      <c r="E504" s="27"/>
      <c r="F504" s="27"/>
      <c r="G504" s="27"/>
      <c r="H504" s="81" t="e">
        <f t="shared" si="150"/>
        <v>#DIV/0!</v>
      </c>
      <c r="I504" s="27"/>
      <c r="J504" s="27"/>
      <c r="K504" s="81" t="e">
        <f t="shared" si="151"/>
        <v>#DIV/0!</v>
      </c>
      <c r="L504" s="27">
        <f t="shared" si="154"/>
        <v>0</v>
      </c>
      <c r="M504" s="27">
        <f t="shared" si="155"/>
        <v>0</v>
      </c>
      <c r="N504" s="27">
        <f t="shared" si="156"/>
        <v>0</v>
      </c>
      <c r="O504" s="81" t="e">
        <f t="shared" si="157"/>
        <v>#DIV/0!</v>
      </c>
      <c r="P504" s="27">
        <f t="shared" si="158"/>
        <v>0</v>
      </c>
      <c r="Q504" s="27">
        <f t="shared" si="159"/>
        <v>0</v>
      </c>
      <c r="R504" s="1103" t="e">
        <f t="shared" si="152"/>
        <v>#DIV/0!</v>
      </c>
    </row>
    <row r="505" spans="1:18" s="28" customFormat="1" x14ac:dyDescent="0.2">
      <c r="A505" s="537" t="s">
        <v>1811</v>
      </c>
      <c r="B505" s="537" t="s">
        <v>412</v>
      </c>
      <c r="C505" s="499">
        <v>3</v>
      </c>
      <c r="D505" s="538" t="s">
        <v>161</v>
      </c>
      <c r="E505" s="27"/>
      <c r="F505" s="27"/>
      <c r="G505" s="27"/>
      <c r="H505" s="81" t="e">
        <f t="shared" si="150"/>
        <v>#DIV/0!</v>
      </c>
      <c r="I505" s="27"/>
      <c r="J505" s="27"/>
      <c r="K505" s="81" t="e">
        <f t="shared" si="151"/>
        <v>#DIV/0!</v>
      </c>
      <c r="L505" s="27">
        <f t="shared" si="154"/>
        <v>0</v>
      </c>
      <c r="M505" s="27">
        <f t="shared" si="155"/>
        <v>0</v>
      </c>
      <c r="N505" s="27">
        <f t="shared" si="156"/>
        <v>0</v>
      </c>
      <c r="O505" s="81" t="e">
        <f t="shared" si="157"/>
        <v>#DIV/0!</v>
      </c>
      <c r="P505" s="27">
        <f t="shared" si="158"/>
        <v>0</v>
      </c>
      <c r="Q505" s="27">
        <f t="shared" si="159"/>
        <v>0</v>
      </c>
      <c r="R505" s="1103" t="e">
        <f t="shared" si="152"/>
        <v>#DIV/0!</v>
      </c>
    </row>
    <row r="506" spans="1:18" s="28" customFormat="1" x14ac:dyDescent="0.2">
      <c r="A506" s="537" t="s">
        <v>2357</v>
      </c>
      <c r="B506" s="537" t="s">
        <v>5419</v>
      </c>
      <c r="C506" s="499">
        <v>3</v>
      </c>
      <c r="D506" s="538" t="s">
        <v>3842</v>
      </c>
      <c r="E506" s="27"/>
      <c r="F506" s="27"/>
      <c r="G506" s="27"/>
      <c r="H506" s="81" t="e">
        <f t="shared" si="150"/>
        <v>#DIV/0!</v>
      </c>
      <c r="I506" s="27"/>
      <c r="J506" s="27"/>
      <c r="K506" s="81" t="e">
        <f t="shared" si="151"/>
        <v>#DIV/0!</v>
      </c>
      <c r="L506" s="27">
        <f t="shared" si="154"/>
        <v>0</v>
      </c>
      <c r="M506" s="27">
        <f t="shared" si="155"/>
        <v>0</v>
      </c>
      <c r="N506" s="27">
        <f t="shared" si="156"/>
        <v>0</v>
      </c>
      <c r="O506" s="81" t="e">
        <f t="shared" si="157"/>
        <v>#DIV/0!</v>
      </c>
      <c r="P506" s="27">
        <f t="shared" si="158"/>
        <v>0</v>
      </c>
      <c r="Q506" s="27">
        <f t="shared" si="159"/>
        <v>0</v>
      </c>
      <c r="R506" s="1103" t="e">
        <f t="shared" si="152"/>
        <v>#DIV/0!</v>
      </c>
    </row>
    <row r="507" spans="1:18" s="28" customFormat="1" x14ac:dyDescent="0.2">
      <c r="A507" s="537" t="s">
        <v>3847</v>
      </c>
      <c r="B507" s="537" t="s">
        <v>5420</v>
      </c>
      <c r="C507" s="499">
        <v>3</v>
      </c>
      <c r="D507" s="538" t="s">
        <v>2361</v>
      </c>
      <c r="E507" s="27"/>
      <c r="F507" s="27"/>
      <c r="G507" s="27"/>
      <c r="H507" s="81" t="e">
        <f t="shared" si="150"/>
        <v>#DIV/0!</v>
      </c>
      <c r="I507" s="27"/>
      <c r="J507" s="27"/>
      <c r="K507" s="81" t="e">
        <f t="shared" si="151"/>
        <v>#DIV/0!</v>
      </c>
      <c r="L507" s="27">
        <f t="shared" si="154"/>
        <v>0</v>
      </c>
      <c r="M507" s="27">
        <f t="shared" si="155"/>
        <v>0</v>
      </c>
      <c r="N507" s="27">
        <f t="shared" si="156"/>
        <v>0</v>
      </c>
      <c r="O507" s="81" t="e">
        <f t="shared" si="157"/>
        <v>#DIV/0!</v>
      </c>
      <c r="P507" s="27">
        <f t="shared" si="158"/>
        <v>0</v>
      </c>
      <c r="Q507" s="27">
        <f t="shared" si="159"/>
        <v>0</v>
      </c>
      <c r="R507" s="1103" t="e">
        <f t="shared" si="152"/>
        <v>#DIV/0!</v>
      </c>
    </row>
    <row r="508" spans="1:18" s="28" customFormat="1" x14ac:dyDescent="0.2">
      <c r="A508" s="537" t="s">
        <v>2358</v>
      </c>
      <c r="B508" s="537" t="s">
        <v>413</v>
      </c>
      <c r="C508" s="499">
        <v>3</v>
      </c>
      <c r="D508" s="538" t="s">
        <v>2360</v>
      </c>
      <c r="E508" s="27"/>
      <c r="F508" s="27"/>
      <c r="G508" s="27"/>
      <c r="H508" s="81" t="e">
        <f t="shared" si="150"/>
        <v>#DIV/0!</v>
      </c>
      <c r="I508" s="27"/>
      <c r="J508" s="27"/>
      <c r="K508" s="81" t="e">
        <f t="shared" si="151"/>
        <v>#DIV/0!</v>
      </c>
      <c r="L508" s="27">
        <f t="shared" si="154"/>
        <v>0</v>
      </c>
      <c r="M508" s="27">
        <f t="shared" si="155"/>
        <v>0</v>
      </c>
      <c r="N508" s="27">
        <f t="shared" si="156"/>
        <v>0</v>
      </c>
      <c r="O508" s="81" t="e">
        <f t="shared" si="157"/>
        <v>#DIV/0!</v>
      </c>
      <c r="P508" s="27">
        <f t="shared" si="158"/>
        <v>0</v>
      </c>
      <c r="Q508" s="27">
        <f t="shared" si="159"/>
        <v>0</v>
      </c>
      <c r="R508" s="1103" t="e">
        <f t="shared" si="152"/>
        <v>#DIV/0!</v>
      </c>
    </row>
    <row r="509" spans="1:18" s="28" customFormat="1" x14ac:dyDescent="0.2">
      <c r="A509" s="537" t="s">
        <v>3269</v>
      </c>
      <c r="B509" s="537" t="s">
        <v>5888</v>
      </c>
      <c r="C509" s="499">
        <v>3</v>
      </c>
      <c r="D509" s="538" t="s">
        <v>2361</v>
      </c>
      <c r="E509" s="27"/>
      <c r="F509" s="27"/>
      <c r="G509" s="27"/>
      <c r="H509" s="81"/>
      <c r="I509" s="27"/>
      <c r="J509" s="27"/>
      <c r="K509" s="81"/>
      <c r="L509" s="27"/>
      <c r="M509" s="27"/>
      <c r="N509" s="27"/>
      <c r="O509" s="81"/>
      <c r="P509" s="27"/>
      <c r="Q509" s="27"/>
      <c r="R509" s="1103"/>
    </row>
    <row r="510" spans="1:18" s="28" customFormat="1" ht="25.5" x14ac:dyDescent="0.2">
      <c r="A510" s="537" t="s">
        <v>2359</v>
      </c>
      <c r="B510" s="537" t="s">
        <v>414</v>
      </c>
      <c r="C510" s="499">
        <v>3</v>
      </c>
      <c r="D510" s="538" t="s">
        <v>3816</v>
      </c>
      <c r="E510" s="27"/>
      <c r="F510" s="27"/>
      <c r="G510" s="27"/>
      <c r="H510" s="81" t="e">
        <f t="shared" si="150"/>
        <v>#DIV/0!</v>
      </c>
      <c r="I510" s="27"/>
      <c r="J510" s="27"/>
      <c r="K510" s="81" t="e">
        <f t="shared" si="151"/>
        <v>#DIV/0!</v>
      </c>
      <c r="L510" s="27">
        <f t="shared" si="154"/>
        <v>0</v>
      </c>
      <c r="M510" s="27">
        <f t="shared" si="155"/>
        <v>0</v>
      </c>
      <c r="N510" s="27">
        <f t="shared" si="156"/>
        <v>0</v>
      </c>
      <c r="O510" s="81" t="e">
        <f t="shared" si="157"/>
        <v>#DIV/0!</v>
      </c>
      <c r="P510" s="27">
        <f t="shared" si="158"/>
        <v>0</v>
      </c>
      <c r="Q510" s="27">
        <f t="shared" si="159"/>
        <v>0</v>
      </c>
      <c r="R510" s="1103" t="e">
        <f t="shared" si="152"/>
        <v>#DIV/0!</v>
      </c>
    </row>
    <row r="511" spans="1:18" s="28" customFormat="1" x14ac:dyDescent="0.2">
      <c r="A511" s="537" t="s">
        <v>3820</v>
      </c>
      <c r="B511" s="537" t="s">
        <v>5421</v>
      </c>
      <c r="C511" s="499">
        <v>3</v>
      </c>
      <c r="D511" s="538" t="s">
        <v>2361</v>
      </c>
      <c r="E511" s="27"/>
      <c r="F511" s="27"/>
      <c r="G511" s="27"/>
      <c r="H511" s="81" t="e">
        <f t="shared" si="150"/>
        <v>#DIV/0!</v>
      </c>
      <c r="I511" s="27"/>
      <c r="J511" s="27"/>
      <c r="K511" s="81" t="e">
        <f t="shared" si="151"/>
        <v>#DIV/0!</v>
      </c>
      <c r="L511" s="27">
        <f t="shared" si="154"/>
        <v>0</v>
      </c>
      <c r="M511" s="27">
        <f t="shared" si="155"/>
        <v>0</v>
      </c>
      <c r="N511" s="27">
        <f t="shared" si="156"/>
        <v>0</v>
      </c>
      <c r="O511" s="81" t="e">
        <f t="shared" si="157"/>
        <v>#DIV/0!</v>
      </c>
      <c r="P511" s="27">
        <f t="shared" si="158"/>
        <v>0</v>
      </c>
      <c r="Q511" s="27">
        <f t="shared" si="159"/>
        <v>0</v>
      </c>
      <c r="R511" s="1103" t="e">
        <f t="shared" si="152"/>
        <v>#DIV/0!</v>
      </c>
    </row>
    <row r="512" spans="1:18" s="47" customFormat="1" ht="25.5" x14ac:dyDescent="0.2">
      <c r="A512" s="52"/>
      <c r="B512" s="52" t="s">
        <v>803</v>
      </c>
      <c r="C512" s="53"/>
      <c r="D512" s="54" t="s">
        <v>1403</v>
      </c>
      <c r="E512" s="51">
        <f>SUM(E513:E519)</f>
        <v>0</v>
      </c>
      <c r="F512" s="51">
        <f t="shared" ref="F512:J512" si="163">SUM(F513:F519)</f>
        <v>0</v>
      </c>
      <c r="G512" s="51">
        <f t="shared" si="163"/>
        <v>0</v>
      </c>
      <c r="H512" s="81" t="e">
        <f t="shared" si="150"/>
        <v>#DIV/0!</v>
      </c>
      <c r="I512" s="51">
        <f t="shared" si="163"/>
        <v>0</v>
      </c>
      <c r="J512" s="51">
        <f t="shared" si="163"/>
        <v>0</v>
      </c>
      <c r="K512" s="81" t="e">
        <f t="shared" si="151"/>
        <v>#DIV/0!</v>
      </c>
      <c r="L512" s="51">
        <f t="shared" si="154"/>
        <v>0</v>
      </c>
      <c r="M512" s="51">
        <f t="shared" si="155"/>
        <v>0</v>
      </c>
      <c r="N512" s="51">
        <f t="shared" si="156"/>
        <v>0</v>
      </c>
      <c r="O512" s="81" t="e">
        <f t="shared" si="157"/>
        <v>#DIV/0!</v>
      </c>
      <c r="P512" s="51">
        <f t="shared" si="158"/>
        <v>0</v>
      </c>
      <c r="Q512" s="51">
        <f t="shared" si="159"/>
        <v>0</v>
      </c>
      <c r="R512" s="1103" t="e">
        <f t="shared" si="152"/>
        <v>#DIV/0!</v>
      </c>
    </row>
    <row r="513" spans="1:18" s="28" customFormat="1" x14ac:dyDescent="0.2">
      <c r="A513" s="537" t="s">
        <v>1812</v>
      </c>
      <c r="B513" s="537" t="s">
        <v>5422</v>
      </c>
      <c r="C513" s="499">
        <v>3</v>
      </c>
      <c r="D513" s="538" t="s">
        <v>2843</v>
      </c>
      <c r="E513" s="27"/>
      <c r="F513" s="27"/>
      <c r="G513" s="27"/>
      <c r="H513" s="81" t="e">
        <f t="shared" si="150"/>
        <v>#DIV/0!</v>
      </c>
      <c r="I513" s="27"/>
      <c r="J513" s="27"/>
      <c r="K513" s="81" t="e">
        <f t="shared" si="151"/>
        <v>#DIV/0!</v>
      </c>
      <c r="L513" s="27">
        <f t="shared" si="154"/>
        <v>0</v>
      </c>
      <c r="M513" s="27">
        <f t="shared" si="155"/>
        <v>0</v>
      </c>
      <c r="N513" s="27">
        <f t="shared" si="156"/>
        <v>0</v>
      </c>
      <c r="O513" s="81" t="e">
        <f t="shared" si="157"/>
        <v>#DIV/0!</v>
      </c>
      <c r="P513" s="27">
        <f t="shared" si="158"/>
        <v>0</v>
      </c>
      <c r="Q513" s="27">
        <f t="shared" si="159"/>
        <v>0</v>
      </c>
      <c r="R513" s="1103" t="e">
        <f t="shared" si="152"/>
        <v>#DIV/0!</v>
      </c>
    </row>
    <row r="514" spans="1:18" s="28" customFormat="1" x14ac:dyDescent="0.2">
      <c r="A514" s="465" t="s">
        <v>2844</v>
      </c>
      <c r="B514" s="465" t="s">
        <v>5423</v>
      </c>
      <c r="C514" s="466">
        <v>12</v>
      </c>
      <c r="D514" s="467" t="s">
        <v>2845</v>
      </c>
      <c r="E514" s="458"/>
      <c r="F514" s="458"/>
      <c r="G514" s="458"/>
      <c r="H514" s="81" t="e">
        <f t="shared" si="150"/>
        <v>#DIV/0!</v>
      </c>
      <c r="I514" s="458"/>
      <c r="J514" s="458"/>
      <c r="K514" s="81" t="e">
        <f t="shared" si="151"/>
        <v>#DIV/0!</v>
      </c>
      <c r="L514" s="458">
        <f t="shared" si="154"/>
        <v>0</v>
      </c>
      <c r="M514" s="458">
        <f t="shared" si="155"/>
        <v>0</v>
      </c>
      <c r="N514" s="458">
        <f t="shared" si="156"/>
        <v>0</v>
      </c>
      <c r="O514" s="81" t="e">
        <f t="shared" si="157"/>
        <v>#DIV/0!</v>
      </c>
      <c r="P514" s="458">
        <f t="shared" si="158"/>
        <v>0</v>
      </c>
      <c r="Q514" s="458">
        <f t="shared" si="159"/>
        <v>0</v>
      </c>
      <c r="R514" s="1103" t="e">
        <f t="shared" si="152"/>
        <v>#DIV/0!</v>
      </c>
    </row>
    <row r="515" spans="1:18" s="28" customFormat="1" x14ac:dyDescent="0.2">
      <c r="A515" s="465" t="s">
        <v>2846</v>
      </c>
      <c r="B515" s="465" t="s">
        <v>5424</v>
      </c>
      <c r="C515" s="466">
        <v>12</v>
      </c>
      <c r="D515" s="467" t="s">
        <v>2847</v>
      </c>
      <c r="E515" s="458"/>
      <c r="F515" s="458"/>
      <c r="G515" s="458"/>
      <c r="H515" s="81" t="e">
        <f t="shared" si="150"/>
        <v>#DIV/0!</v>
      </c>
      <c r="I515" s="458"/>
      <c r="J515" s="458"/>
      <c r="K515" s="81" t="e">
        <f t="shared" si="151"/>
        <v>#DIV/0!</v>
      </c>
      <c r="L515" s="458">
        <f t="shared" si="154"/>
        <v>0</v>
      </c>
      <c r="M515" s="458">
        <f t="shared" si="155"/>
        <v>0</v>
      </c>
      <c r="N515" s="458">
        <f t="shared" si="156"/>
        <v>0</v>
      </c>
      <c r="O515" s="81" t="e">
        <f t="shared" si="157"/>
        <v>#DIV/0!</v>
      </c>
      <c r="P515" s="458">
        <f t="shared" si="158"/>
        <v>0</v>
      </c>
      <c r="Q515" s="458">
        <f t="shared" si="159"/>
        <v>0</v>
      </c>
      <c r="R515" s="1103" t="e">
        <f t="shared" si="152"/>
        <v>#DIV/0!</v>
      </c>
    </row>
    <row r="516" spans="1:18" s="28" customFormat="1" x14ac:dyDescent="0.2">
      <c r="A516" s="465" t="s">
        <v>2848</v>
      </c>
      <c r="B516" s="465" t="s">
        <v>5425</v>
      </c>
      <c r="C516" s="466">
        <v>12</v>
      </c>
      <c r="D516" s="467" t="s">
        <v>2849</v>
      </c>
      <c r="E516" s="458"/>
      <c r="F516" s="458"/>
      <c r="G516" s="458"/>
      <c r="H516" s="81" t="e">
        <f t="shared" si="150"/>
        <v>#DIV/0!</v>
      </c>
      <c r="I516" s="458"/>
      <c r="J516" s="458"/>
      <c r="K516" s="81" t="e">
        <f t="shared" si="151"/>
        <v>#DIV/0!</v>
      </c>
      <c r="L516" s="458">
        <f t="shared" si="154"/>
        <v>0</v>
      </c>
      <c r="M516" s="458">
        <f t="shared" si="155"/>
        <v>0</v>
      </c>
      <c r="N516" s="458">
        <f t="shared" si="156"/>
        <v>0</v>
      </c>
      <c r="O516" s="81" t="e">
        <f t="shared" si="157"/>
        <v>#DIV/0!</v>
      </c>
      <c r="P516" s="458">
        <f t="shared" si="158"/>
        <v>0</v>
      </c>
      <c r="Q516" s="458">
        <f t="shared" si="159"/>
        <v>0</v>
      </c>
      <c r="R516" s="1103" t="e">
        <f t="shared" si="152"/>
        <v>#DIV/0!</v>
      </c>
    </row>
    <row r="517" spans="1:18" s="28" customFormat="1" x14ac:dyDescent="0.2">
      <c r="A517" s="465" t="s">
        <v>2850</v>
      </c>
      <c r="B517" s="465" t="s">
        <v>5426</v>
      </c>
      <c r="C517" s="466">
        <v>12</v>
      </c>
      <c r="D517" s="467" t="s">
        <v>2851</v>
      </c>
      <c r="E517" s="458"/>
      <c r="F517" s="458"/>
      <c r="G517" s="458"/>
      <c r="H517" s="81" t="e">
        <f t="shared" si="150"/>
        <v>#DIV/0!</v>
      </c>
      <c r="I517" s="458"/>
      <c r="J517" s="458"/>
      <c r="K517" s="81" t="e">
        <f t="shared" si="151"/>
        <v>#DIV/0!</v>
      </c>
      <c r="L517" s="458">
        <f t="shared" si="154"/>
        <v>0</v>
      </c>
      <c r="M517" s="458">
        <f t="shared" si="155"/>
        <v>0</v>
      </c>
      <c r="N517" s="458">
        <f t="shared" si="156"/>
        <v>0</v>
      </c>
      <c r="O517" s="81" t="e">
        <f t="shared" si="157"/>
        <v>#DIV/0!</v>
      </c>
      <c r="P517" s="458">
        <f t="shared" si="158"/>
        <v>0</v>
      </c>
      <c r="Q517" s="458">
        <f t="shared" si="159"/>
        <v>0</v>
      </c>
      <c r="R517" s="1103" t="e">
        <f t="shared" si="152"/>
        <v>#DIV/0!</v>
      </c>
    </row>
    <row r="518" spans="1:18" s="28" customFormat="1" x14ac:dyDescent="0.2">
      <c r="A518" s="465" t="s">
        <v>2852</v>
      </c>
      <c r="B518" s="465" t="s">
        <v>5427</v>
      </c>
      <c r="C518" s="466">
        <v>12</v>
      </c>
      <c r="D518" s="467" t="s">
        <v>2330</v>
      </c>
      <c r="E518" s="458"/>
      <c r="F518" s="458"/>
      <c r="G518" s="458"/>
      <c r="H518" s="81" t="e">
        <f t="shared" si="150"/>
        <v>#DIV/0!</v>
      </c>
      <c r="I518" s="458"/>
      <c r="J518" s="458"/>
      <c r="K518" s="81" t="e">
        <f t="shared" si="151"/>
        <v>#DIV/0!</v>
      </c>
      <c r="L518" s="458">
        <f t="shared" si="154"/>
        <v>0</v>
      </c>
      <c r="M518" s="458">
        <f t="shared" si="155"/>
        <v>0</v>
      </c>
      <c r="N518" s="458">
        <f t="shared" si="156"/>
        <v>0</v>
      </c>
      <c r="O518" s="81" t="e">
        <f t="shared" si="157"/>
        <v>#DIV/0!</v>
      </c>
      <c r="P518" s="458">
        <f t="shared" si="158"/>
        <v>0</v>
      </c>
      <c r="Q518" s="458">
        <f t="shared" si="159"/>
        <v>0</v>
      </c>
      <c r="R518" s="1103" t="e">
        <f t="shared" si="152"/>
        <v>#DIV/0!</v>
      </c>
    </row>
    <row r="519" spans="1:18" s="28" customFormat="1" x14ac:dyDescent="0.2">
      <c r="A519" s="537" t="s">
        <v>1813</v>
      </c>
      <c r="B519" s="537" t="s">
        <v>146</v>
      </c>
      <c r="C519" s="499">
        <v>3</v>
      </c>
      <c r="D519" s="538" t="s">
        <v>147</v>
      </c>
      <c r="E519" s="27"/>
      <c r="F519" s="27"/>
      <c r="G519" s="27"/>
      <c r="H519" s="81" t="e">
        <f t="shared" si="150"/>
        <v>#DIV/0!</v>
      </c>
      <c r="I519" s="27"/>
      <c r="J519" s="27"/>
      <c r="K519" s="81" t="e">
        <f t="shared" si="151"/>
        <v>#DIV/0!</v>
      </c>
      <c r="L519" s="27">
        <f t="shared" si="154"/>
        <v>0</v>
      </c>
      <c r="M519" s="27">
        <f t="shared" si="155"/>
        <v>0</v>
      </c>
      <c r="N519" s="27">
        <f t="shared" si="156"/>
        <v>0</v>
      </c>
      <c r="O519" s="81" t="e">
        <f t="shared" si="157"/>
        <v>#DIV/0!</v>
      </c>
      <c r="P519" s="27">
        <f t="shared" si="158"/>
        <v>0</v>
      </c>
      <c r="Q519" s="27">
        <f t="shared" si="159"/>
        <v>0</v>
      </c>
      <c r="R519" s="1103" t="e">
        <f t="shared" si="152"/>
        <v>#DIV/0!</v>
      </c>
    </row>
    <row r="520" spans="1:18" s="47" customFormat="1" x14ac:dyDescent="0.2">
      <c r="A520" s="549"/>
      <c r="B520" s="549" t="s">
        <v>148</v>
      </c>
      <c r="C520" s="53"/>
      <c r="D520" s="550" t="s">
        <v>149</v>
      </c>
      <c r="E520" s="51">
        <f>SUM(E521:E522)</f>
        <v>0</v>
      </c>
      <c r="F520" s="51">
        <f t="shared" ref="F520:J520" si="164">SUM(F521:F522)</f>
        <v>0</v>
      </c>
      <c r="G520" s="51">
        <f t="shared" si="164"/>
        <v>0</v>
      </c>
      <c r="H520" s="81" t="e">
        <f t="shared" si="150"/>
        <v>#DIV/0!</v>
      </c>
      <c r="I520" s="51">
        <f t="shared" si="164"/>
        <v>0</v>
      </c>
      <c r="J520" s="51">
        <f t="shared" si="164"/>
        <v>0</v>
      </c>
      <c r="K520" s="81" t="e">
        <f t="shared" si="151"/>
        <v>#DIV/0!</v>
      </c>
      <c r="L520" s="51">
        <f t="shared" si="154"/>
        <v>0</v>
      </c>
      <c r="M520" s="51">
        <f t="shared" si="155"/>
        <v>0</v>
      </c>
      <c r="N520" s="51">
        <f t="shared" si="156"/>
        <v>0</v>
      </c>
      <c r="O520" s="81" t="e">
        <f t="shared" si="157"/>
        <v>#DIV/0!</v>
      </c>
      <c r="P520" s="51">
        <f t="shared" si="158"/>
        <v>0</v>
      </c>
      <c r="Q520" s="51">
        <f t="shared" si="159"/>
        <v>0</v>
      </c>
      <c r="R520" s="1103" t="e">
        <f t="shared" si="152"/>
        <v>#DIV/0!</v>
      </c>
    </row>
    <row r="521" spans="1:18" s="28" customFormat="1" ht="25.5" x14ac:dyDescent="0.2">
      <c r="A521" s="537" t="s">
        <v>3969</v>
      </c>
      <c r="B521" s="537" t="s">
        <v>2869</v>
      </c>
      <c r="C521" s="499">
        <v>16</v>
      </c>
      <c r="D521" s="538" t="s">
        <v>3968</v>
      </c>
      <c r="E521" s="27"/>
      <c r="F521" s="27"/>
      <c r="G521" s="27"/>
      <c r="H521" s="81" t="e">
        <f t="shared" si="150"/>
        <v>#DIV/0!</v>
      </c>
      <c r="I521" s="27"/>
      <c r="J521" s="27"/>
      <c r="K521" s="81" t="e">
        <f t="shared" si="151"/>
        <v>#DIV/0!</v>
      </c>
      <c r="L521" s="27">
        <f t="shared" si="154"/>
        <v>0</v>
      </c>
      <c r="M521" s="27">
        <f t="shared" si="155"/>
        <v>0</v>
      </c>
      <c r="N521" s="27">
        <f t="shared" si="156"/>
        <v>0</v>
      </c>
      <c r="O521" s="81" t="e">
        <f t="shared" si="157"/>
        <v>#DIV/0!</v>
      </c>
      <c r="P521" s="27">
        <f t="shared" si="158"/>
        <v>0</v>
      </c>
      <c r="Q521" s="27">
        <f t="shared" si="159"/>
        <v>0</v>
      </c>
      <c r="R521" s="1103" t="e">
        <f t="shared" si="152"/>
        <v>#DIV/0!</v>
      </c>
    </row>
    <row r="522" spans="1:18" s="28" customFormat="1" ht="25.5" x14ac:dyDescent="0.2">
      <c r="A522" s="537" t="s">
        <v>3992</v>
      </c>
      <c r="B522" s="537" t="s">
        <v>5428</v>
      </c>
      <c r="C522" s="499">
        <v>16</v>
      </c>
      <c r="D522" s="538" t="s">
        <v>3775</v>
      </c>
      <c r="E522" s="27"/>
      <c r="F522" s="27"/>
      <c r="G522" s="27"/>
      <c r="H522" s="81" t="e">
        <f t="shared" si="150"/>
        <v>#DIV/0!</v>
      </c>
      <c r="I522" s="27"/>
      <c r="J522" s="27"/>
      <c r="K522" s="81" t="e">
        <f t="shared" si="151"/>
        <v>#DIV/0!</v>
      </c>
      <c r="L522" s="27">
        <f t="shared" si="154"/>
        <v>0</v>
      </c>
      <c r="M522" s="27">
        <f t="shared" si="155"/>
        <v>0</v>
      </c>
      <c r="N522" s="27">
        <f t="shared" si="156"/>
        <v>0</v>
      </c>
      <c r="O522" s="81" t="e">
        <f t="shared" si="157"/>
        <v>#DIV/0!</v>
      </c>
      <c r="P522" s="27">
        <f t="shared" si="158"/>
        <v>0</v>
      </c>
      <c r="Q522" s="27">
        <f t="shared" si="159"/>
        <v>0</v>
      </c>
      <c r="R522" s="1103" t="e">
        <f t="shared" si="152"/>
        <v>#DIV/0!</v>
      </c>
    </row>
    <row r="523" spans="1:18" s="47" customFormat="1" x14ac:dyDescent="0.2">
      <c r="A523" s="505" t="s">
        <v>2742</v>
      </c>
      <c r="B523" s="505" t="s">
        <v>877</v>
      </c>
      <c r="C523" s="506"/>
      <c r="D523" s="507" t="s">
        <v>878</v>
      </c>
      <c r="E523" s="46">
        <f>SUM(E524:E526)</f>
        <v>0</v>
      </c>
      <c r="F523" s="46">
        <f t="shared" ref="F523:J523" si="165">SUM(F524:F526)</f>
        <v>0</v>
      </c>
      <c r="G523" s="46">
        <f t="shared" si="165"/>
        <v>0</v>
      </c>
      <c r="H523" s="81" t="e">
        <f t="shared" si="150"/>
        <v>#DIV/0!</v>
      </c>
      <c r="I523" s="46">
        <f t="shared" si="165"/>
        <v>0</v>
      </c>
      <c r="J523" s="46">
        <f t="shared" si="165"/>
        <v>0</v>
      </c>
      <c r="K523" s="81" t="e">
        <f t="shared" si="151"/>
        <v>#DIV/0!</v>
      </c>
      <c r="L523" s="46">
        <f t="shared" si="154"/>
        <v>0</v>
      </c>
      <c r="M523" s="46">
        <f t="shared" si="155"/>
        <v>0</v>
      </c>
      <c r="N523" s="46">
        <f t="shared" si="156"/>
        <v>0</v>
      </c>
      <c r="O523" s="81" t="e">
        <f t="shared" si="157"/>
        <v>#DIV/0!</v>
      </c>
      <c r="P523" s="46">
        <f t="shared" si="158"/>
        <v>0</v>
      </c>
      <c r="Q523" s="46">
        <f t="shared" si="159"/>
        <v>0</v>
      </c>
      <c r="R523" s="1103" t="e">
        <f t="shared" si="152"/>
        <v>#DIV/0!</v>
      </c>
    </row>
    <row r="524" spans="1:18" s="28" customFormat="1" x14ac:dyDescent="0.2">
      <c r="A524" s="551" t="s">
        <v>4769</v>
      </c>
      <c r="B524" s="551" t="s">
        <v>2362</v>
      </c>
      <c r="C524" s="552">
        <v>9</v>
      </c>
      <c r="D524" s="553" t="s">
        <v>2363</v>
      </c>
      <c r="E524" s="554"/>
      <c r="F524" s="554"/>
      <c r="G524" s="554"/>
      <c r="H524" s="81" t="e">
        <f t="shared" si="150"/>
        <v>#DIV/0!</v>
      </c>
      <c r="I524" s="554"/>
      <c r="J524" s="554"/>
      <c r="K524" s="81" t="e">
        <f t="shared" si="151"/>
        <v>#DIV/0!</v>
      </c>
      <c r="L524" s="554">
        <f t="shared" si="154"/>
        <v>0</v>
      </c>
      <c r="M524" s="554">
        <f t="shared" si="155"/>
        <v>0</v>
      </c>
      <c r="N524" s="554">
        <f t="shared" si="156"/>
        <v>0</v>
      </c>
      <c r="O524" s="81" t="e">
        <f t="shared" si="157"/>
        <v>#DIV/0!</v>
      </c>
      <c r="P524" s="554">
        <f t="shared" si="158"/>
        <v>0</v>
      </c>
      <c r="Q524" s="554">
        <f t="shared" si="159"/>
        <v>0</v>
      </c>
      <c r="R524" s="1103" t="e">
        <f t="shared" si="152"/>
        <v>#DIV/0!</v>
      </c>
    </row>
    <row r="525" spans="1:18" s="28" customFormat="1" x14ac:dyDescent="0.2">
      <c r="A525" s="551" t="s">
        <v>4770</v>
      </c>
      <c r="B525" s="551" t="s">
        <v>2364</v>
      </c>
      <c r="C525" s="552">
        <v>9</v>
      </c>
      <c r="D525" s="553" t="s">
        <v>2365</v>
      </c>
      <c r="E525" s="554"/>
      <c r="F525" s="554"/>
      <c r="G525" s="554"/>
      <c r="H525" s="81" t="e">
        <f t="shared" ref="H525:H590" si="166">+(F525-G525)/F525</f>
        <v>#DIV/0!</v>
      </c>
      <c r="I525" s="554"/>
      <c r="J525" s="554"/>
      <c r="K525" s="81" t="e">
        <f t="shared" ref="K525:K590" si="167">+(I525-J525)/I525</f>
        <v>#DIV/0!</v>
      </c>
      <c r="L525" s="554">
        <f t="shared" si="154"/>
        <v>0</v>
      </c>
      <c r="M525" s="554">
        <f t="shared" si="155"/>
        <v>0</v>
      </c>
      <c r="N525" s="554">
        <f t="shared" si="156"/>
        <v>0</v>
      </c>
      <c r="O525" s="81" t="e">
        <f t="shared" si="157"/>
        <v>#DIV/0!</v>
      </c>
      <c r="P525" s="554">
        <f t="shared" si="158"/>
        <v>0</v>
      </c>
      <c r="Q525" s="554">
        <f t="shared" si="159"/>
        <v>0</v>
      </c>
      <c r="R525" s="1103" t="e">
        <f t="shared" si="152"/>
        <v>#DIV/0!</v>
      </c>
    </row>
    <row r="526" spans="1:18" s="28" customFormat="1" x14ac:dyDescent="0.2">
      <c r="A526" s="551" t="s">
        <v>4771</v>
      </c>
      <c r="B526" s="551" t="s">
        <v>2366</v>
      </c>
      <c r="C526" s="552">
        <v>9</v>
      </c>
      <c r="D526" s="553" t="s">
        <v>2367</v>
      </c>
      <c r="E526" s="554"/>
      <c r="F526" s="554"/>
      <c r="G526" s="554"/>
      <c r="H526" s="81" t="e">
        <f t="shared" si="166"/>
        <v>#DIV/0!</v>
      </c>
      <c r="I526" s="554"/>
      <c r="J526" s="554"/>
      <c r="K526" s="81" t="e">
        <f t="shared" si="167"/>
        <v>#DIV/0!</v>
      </c>
      <c r="L526" s="554">
        <f t="shared" si="154"/>
        <v>0</v>
      </c>
      <c r="M526" s="554">
        <f t="shared" si="155"/>
        <v>0</v>
      </c>
      <c r="N526" s="554">
        <f t="shared" si="156"/>
        <v>0</v>
      </c>
      <c r="O526" s="81" t="e">
        <f t="shared" si="157"/>
        <v>#DIV/0!</v>
      </c>
      <c r="P526" s="554">
        <f t="shared" si="158"/>
        <v>0</v>
      </c>
      <c r="Q526" s="554">
        <f t="shared" si="159"/>
        <v>0</v>
      </c>
      <c r="R526" s="1103" t="e">
        <f t="shared" ref="R526:R591" si="168">+(P526-Q526)/P526</f>
        <v>#DIV/0!</v>
      </c>
    </row>
    <row r="527" spans="1:18" s="47" customFormat="1" x14ac:dyDescent="0.2">
      <c r="A527" s="501" t="s">
        <v>2741</v>
      </c>
      <c r="B527" s="505" t="s">
        <v>5429</v>
      </c>
      <c r="C527" s="502">
        <v>9</v>
      </c>
      <c r="D527" s="503" t="s">
        <v>2330</v>
      </c>
      <c r="E527" s="504"/>
      <c r="F527" s="504"/>
      <c r="G527" s="504"/>
      <c r="H527" s="81" t="e">
        <f t="shared" si="166"/>
        <v>#DIV/0!</v>
      </c>
      <c r="I527" s="504"/>
      <c r="J527" s="504"/>
      <c r="K527" s="81" t="e">
        <f t="shared" si="167"/>
        <v>#DIV/0!</v>
      </c>
      <c r="L527" s="504">
        <f t="shared" si="154"/>
        <v>0</v>
      </c>
      <c r="M527" s="504">
        <f t="shared" si="155"/>
        <v>0</v>
      </c>
      <c r="N527" s="504">
        <f t="shared" si="156"/>
        <v>0</v>
      </c>
      <c r="O527" s="81" t="e">
        <f t="shared" si="157"/>
        <v>#DIV/0!</v>
      </c>
      <c r="P527" s="504">
        <f t="shared" si="158"/>
        <v>0</v>
      </c>
      <c r="Q527" s="504">
        <f t="shared" si="159"/>
        <v>0</v>
      </c>
      <c r="R527" s="1103" t="e">
        <f t="shared" si="168"/>
        <v>#DIV/0!</v>
      </c>
    </row>
    <row r="528" spans="1:18" s="39" customFormat="1" x14ac:dyDescent="0.2">
      <c r="A528" s="60" t="s">
        <v>1814</v>
      </c>
      <c r="B528" s="60" t="s">
        <v>1284</v>
      </c>
      <c r="C528" s="61">
        <v>3</v>
      </c>
      <c r="D528" s="62" t="s">
        <v>629</v>
      </c>
      <c r="E528" s="26"/>
      <c r="F528" s="26"/>
      <c r="G528" s="26"/>
      <c r="H528" s="81" t="e">
        <f t="shared" si="166"/>
        <v>#DIV/0!</v>
      </c>
      <c r="I528" s="26"/>
      <c r="J528" s="26"/>
      <c r="K528" s="81" t="e">
        <f t="shared" si="167"/>
        <v>#DIV/0!</v>
      </c>
      <c r="L528" s="26">
        <f t="shared" si="154"/>
        <v>0</v>
      </c>
      <c r="M528" s="26">
        <f t="shared" si="155"/>
        <v>0</v>
      </c>
      <c r="N528" s="26">
        <f t="shared" si="156"/>
        <v>0</v>
      </c>
      <c r="O528" s="81" t="e">
        <f t="shared" si="157"/>
        <v>#DIV/0!</v>
      </c>
      <c r="P528" s="26">
        <f t="shared" si="158"/>
        <v>0</v>
      </c>
      <c r="Q528" s="26">
        <f t="shared" si="159"/>
        <v>0</v>
      </c>
      <c r="R528" s="1103" t="e">
        <f t="shared" si="168"/>
        <v>#DIV/0!</v>
      </c>
    </row>
    <row r="529" spans="1:18" s="39" customFormat="1" x14ac:dyDescent="0.2">
      <c r="A529" s="60" t="s">
        <v>3271</v>
      </c>
      <c r="B529" s="60" t="s">
        <v>5887</v>
      </c>
      <c r="C529" s="61">
        <v>3</v>
      </c>
      <c r="D529" s="62" t="s">
        <v>4486</v>
      </c>
      <c r="E529" s="26"/>
      <c r="F529" s="26"/>
      <c r="G529" s="26"/>
      <c r="H529" s="81"/>
      <c r="I529" s="26"/>
      <c r="J529" s="26"/>
      <c r="K529" s="81"/>
      <c r="L529" s="26"/>
      <c r="M529" s="26"/>
      <c r="N529" s="26"/>
      <c r="O529" s="81"/>
      <c r="P529" s="26"/>
      <c r="Q529" s="26"/>
      <c r="R529" s="1103"/>
    </row>
    <row r="530" spans="1:18" s="39" customFormat="1" x14ac:dyDescent="0.2">
      <c r="A530" s="60"/>
      <c r="B530" s="60" t="s">
        <v>4087</v>
      </c>
      <c r="C530" s="61"/>
      <c r="D530" s="62" t="s">
        <v>4088</v>
      </c>
      <c r="E530" s="26">
        <f>SUM(E531:E533)</f>
        <v>0</v>
      </c>
      <c r="F530" s="26">
        <f t="shared" ref="F530:J530" si="169">SUM(F531:F533)</f>
        <v>0</v>
      </c>
      <c r="G530" s="26">
        <f t="shared" si="169"/>
        <v>0</v>
      </c>
      <c r="H530" s="81" t="e">
        <f t="shared" si="166"/>
        <v>#DIV/0!</v>
      </c>
      <c r="I530" s="26">
        <f t="shared" si="169"/>
        <v>0</v>
      </c>
      <c r="J530" s="26">
        <f t="shared" si="169"/>
        <v>0</v>
      </c>
      <c r="K530" s="81" t="e">
        <f t="shared" si="167"/>
        <v>#DIV/0!</v>
      </c>
      <c r="L530" s="26">
        <f t="shared" si="154"/>
        <v>0</v>
      </c>
      <c r="M530" s="26">
        <f t="shared" si="155"/>
        <v>0</v>
      </c>
      <c r="N530" s="26">
        <f t="shared" si="156"/>
        <v>0</v>
      </c>
      <c r="O530" s="81" t="e">
        <f t="shared" si="157"/>
        <v>#DIV/0!</v>
      </c>
      <c r="P530" s="26">
        <f t="shared" si="158"/>
        <v>0</v>
      </c>
      <c r="Q530" s="26">
        <f t="shared" si="159"/>
        <v>0</v>
      </c>
      <c r="R530" s="1103" t="e">
        <f t="shared" si="168"/>
        <v>#DIV/0!</v>
      </c>
    </row>
    <row r="531" spans="1:18" s="47" customFormat="1" x14ac:dyDescent="0.2">
      <c r="A531" s="43" t="s">
        <v>4284</v>
      </c>
      <c r="B531" s="43" t="s">
        <v>4089</v>
      </c>
      <c r="C531" s="44"/>
      <c r="D531" s="45" t="s">
        <v>4287</v>
      </c>
      <c r="E531" s="46"/>
      <c r="F531" s="46"/>
      <c r="G531" s="46"/>
      <c r="H531" s="81" t="e">
        <f t="shared" si="166"/>
        <v>#DIV/0!</v>
      </c>
      <c r="I531" s="46"/>
      <c r="J531" s="46"/>
      <c r="K531" s="81" t="e">
        <f t="shared" si="167"/>
        <v>#DIV/0!</v>
      </c>
      <c r="L531" s="46">
        <f t="shared" si="154"/>
        <v>0</v>
      </c>
      <c r="M531" s="46">
        <f t="shared" si="155"/>
        <v>0</v>
      </c>
      <c r="N531" s="46">
        <f t="shared" si="156"/>
        <v>0</v>
      </c>
      <c r="O531" s="81" t="e">
        <f t="shared" si="157"/>
        <v>#DIV/0!</v>
      </c>
      <c r="P531" s="46">
        <f t="shared" si="158"/>
        <v>0</v>
      </c>
      <c r="Q531" s="46">
        <f t="shared" si="159"/>
        <v>0</v>
      </c>
      <c r="R531" s="1103" t="e">
        <f t="shared" si="168"/>
        <v>#DIV/0!</v>
      </c>
    </row>
    <row r="532" spans="1:18" s="47" customFormat="1" x14ac:dyDescent="0.2">
      <c r="A532" s="43" t="s">
        <v>4285</v>
      </c>
      <c r="B532" s="43" t="s">
        <v>4090</v>
      </c>
      <c r="C532" s="44"/>
      <c r="D532" s="45" t="s">
        <v>4292</v>
      </c>
      <c r="E532" s="46"/>
      <c r="F532" s="46"/>
      <c r="G532" s="46"/>
      <c r="H532" s="81" t="e">
        <f t="shared" si="166"/>
        <v>#DIV/0!</v>
      </c>
      <c r="I532" s="46"/>
      <c r="J532" s="46"/>
      <c r="K532" s="81" t="e">
        <f t="shared" si="167"/>
        <v>#DIV/0!</v>
      </c>
      <c r="L532" s="46">
        <f t="shared" si="154"/>
        <v>0</v>
      </c>
      <c r="M532" s="46">
        <f t="shared" si="155"/>
        <v>0</v>
      </c>
      <c r="N532" s="46">
        <f t="shared" si="156"/>
        <v>0</v>
      </c>
      <c r="O532" s="81" t="e">
        <f t="shared" si="157"/>
        <v>#DIV/0!</v>
      </c>
      <c r="P532" s="46">
        <f t="shared" si="158"/>
        <v>0</v>
      </c>
      <c r="Q532" s="46">
        <f t="shared" si="159"/>
        <v>0</v>
      </c>
      <c r="R532" s="1103" t="e">
        <f t="shared" si="168"/>
        <v>#DIV/0!</v>
      </c>
    </row>
    <row r="533" spans="1:18" s="47" customFormat="1" x14ac:dyDescent="0.2">
      <c r="A533" s="43" t="s">
        <v>4286</v>
      </c>
      <c r="B533" s="43" t="s">
        <v>4091</v>
      </c>
      <c r="C533" s="44"/>
      <c r="D533" s="45" t="s">
        <v>4288</v>
      </c>
      <c r="E533" s="46">
        <f>SUM(E534:E536)</f>
        <v>0</v>
      </c>
      <c r="F533" s="46">
        <f t="shared" ref="F533:J533" si="170">SUM(F534:F536)</f>
        <v>0</v>
      </c>
      <c r="G533" s="46">
        <f t="shared" si="170"/>
        <v>0</v>
      </c>
      <c r="H533" s="81" t="e">
        <f t="shared" si="166"/>
        <v>#DIV/0!</v>
      </c>
      <c r="I533" s="46">
        <f t="shared" si="170"/>
        <v>0</v>
      </c>
      <c r="J533" s="46">
        <f t="shared" si="170"/>
        <v>0</v>
      </c>
      <c r="K533" s="81" t="e">
        <f t="shared" si="167"/>
        <v>#DIV/0!</v>
      </c>
      <c r="L533" s="46">
        <f t="shared" si="154"/>
        <v>0</v>
      </c>
      <c r="M533" s="46">
        <f t="shared" si="155"/>
        <v>0</v>
      </c>
      <c r="N533" s="46">
        <f t="shared" si="156"/>
        <v>0</v>
      </c>
      <c r="O533" s="81" t="e">
        <f t="shared" si="157"/>
        <v>#DIV/0!</v>
      </c>
      <c r="P533" s="46">
        <f t="shared" si="158"/>
        <v>0</v>
      </c>
      <c r="Q533" s="46">
        <f t="shared" si="159"/>
        <v>0</v>
      </c>
      <c r="R533" s="1103" t="e">
        <f t="shared" si="168"/>
        <v>#DIV/0!</v>
      </c>
    </row>
    <row r="534" spans="1:18" s="28" customFormat="1" x14ac:dyDescent="0.2">
      <c r="A534" s="485" t="s">
        <v>4289</v>
      </c>
      <c r="B534" s="485" t="s">
        <v>4297</v>
      </c>
      <c r="C534" s="486"/>
      <c r="D534" s="487" t="s">
        <v>4293</v>
      </c>
      <c r="E534" s="461"/>
      <c r="F534" s="461"/>
      <c r="G534" s="461"/>
      <c r="H534" s="81" t="e">
        <f t="shared" si="166"/>
        <v>#DIV/0!</v>
      </c>
      <c r="I534" s="461"/>
      <c r="J534" s="461"/>
      <c r="K534" s="81" t="e">
        <f t="shared" si="167"/>
        <v>#DIV/0!</v>
      </c>
      <c r="L534" s="461">
        <f t="shared" si="154"/>
        <v>0</v>
      </c>
      <c r="M534" s="461">
        <f t="shared" si="155"/>
        <v>0</v>
      </c>
      <c r="N534" s="461">
        <f t="shared" si="156"/>
        <v>0</v>
      </c>
      <c r="O534" s="81" t="e">
        <f t="shared" si="157"/>
        <v>#DIV/0!</v>
      </c>
      <c r="P534" s="461">
        <f t="shared" si="158"/>
        <v>0</v>
      </c>
      <c r="Q534" s="461">
        <f t="shared" si="159"/>
        <v>0</v>
      </c>
      <c r="R534" s="1103" t="e">
        <f t="shared" si="168"/>
        <v>#DIV/0!</v>
      </c>
    </row>
    <row r="535" spans="1:18" s="28" customFormat="1" x14ac:dyDescent="0.2">
      <c r="A535" s="485" t="s">
        <v>4290</v>
      </c>
      <c r="B535" s="485" t="s">
        <v>4298</v>
      </c>
      <c r="C535" s="486"/>
      <c r="D535" s="487" t="s">
        <v>4294</v>
      </c>
      <c r="E535" s="461"/>
      <c r="F535" s="461"/>
      <c r="G535" s="461"/>
      <c r="H535" s="81" t="e">
        <f t="shared" si="166"/>
        <v>#DIV/0!</v>
      </c>
      <c r="I535" s="461"/>
      <c r="J535" s="461"/>
      <c r="K535" s="81" t="e">
        <f t="shared" si="167"/>
        <v>#DIV/0!</v>
      </c>
      <c r="L535" s="461">
        <f t="shared" ref="L535:L599" si="171">E535</f>
        <v>0</v>
      </c>
      <c r="M535" s="461">
        <f t="shared" ref="M535:M599" si="172">F535</f>
        <v>0</v>
      </c>
      <c r="N535" s="461">
        <f t="shared" ref="N535:N599" si="173">G535</f>
        <v>0</v>
      </c>
      <c r="O535" s="81" t="e">
        <f t="shared" ref="O535:O599" si="174">+(M535-N535)/M535</f>
        <v>#DIV/0!</v>
      </c>
      <c r="P535" s="461">
        <f t="shared" ref="P535:P599" si="175">I535</f>
        <v>0</v>
      </c>
      <c r="Q535" s="461">
        <f t="shared" ref="Q535:Q599" si="176">J535</f>
        <v>0</v>
      </c>
      <c r="R535" s="1103" t="e">
        <f t="shared" si="168"/>
        <v>#DIV/0!</v>
      </c>
    </row>
    <row r="536" spans="1:18" s="28" customFormat="1" ht="25.5" x14ac:dyDescent="0.2">
      <c r="A536" s="485" t="s">
        <v>4291</v>
      </c>
      <c r="B536" s="485" t="s">
        <v>4299</v>
      </c>
      <c r="C536" s="486"/>
      <c r="D536" s="487" t="s">
        <v>4295</v>
      </c>
      <c r="E536" s="461"/>
      <c r="F536" s="461"/>
      <c r="G536" s="461"/>
      <c r="H536" s="81" t="e">
        <f t="shared" si="166"/>
        <v>#DIV/0!</v>
      </c>
      <c r="I536" s="461"/>
      <c r="J536" s="461"/>
      <c r="K536" s="81" t="e">
        <f t="shared" si="167"/>
        <v>#DIV/0!</v>
      </c>
      <c r="L536" s="461">
        <f t="shared" si="171"/>
        <v>0</v>
      </c>
      <c r="M536" s="461">
        <f t="shared" si="172"/>
        <v>0</v>
      </c>
      <c r="N536" s="461">
        <f t="shared" si="173"/>
        <v>0</v>
      </c>
      <c r="O536" s="81" t="e">
        <f t="shared" si="174"/>
        <v>#DIV/0!</v>
      </c>
      <c r="P536" s="461">
        <f t="shared" si="175"/>
        <v>0</v>
      </c>
      <c r="Q536" s="461">
        <f t="shared" si="176"/>
        <v>0</v>
      </c>
      <c r="R536" s="1103" t="e">
        <f t="shared" si="168"/>
        <v>#DIV/0!</v>
      </c>
    </row>
    <row r="537" spans="1:18" s="89" customFormat="1" ht="25.5" x14ac:dyDescent="0.2">
      <c r="A537" s="84"/>
      <c r="B537" s="84" t="s">
        <v>150</v>
      </c>
      <c r="C537" s="85"/>
      <c r="D537" s="86" t="s">
        <v>631</v>
      </c>
      <c r="E537" s="87">
        <f>SUM(E538:E544)</f>
        <v>0</v>
      </c>
      <c r="F537" s="87">
        <f t="shared" ref="F537:J537" si="177">SUM(F538:F544)</f>
        <v>0</v>
      </c>
      <c r="G537" s="87">
        <f t="shared" si="177"/>
        <v>0</v>
      </c>
      <c r="H537" s="81" t="e">
        <f t="shared" si="166"/>
        <v>#DIV/0!</v>
      </c>
      <c r="I537" s="87">
        <f t="shared" si="177"/>
        <v>0</v>
      </c>
      <c r="J537" s="87">
        <f t="shared" si="177"/>
        <v>0</v>
      </c>
      <c r="K537" s="81" t="e">
        <f t="shared" si="167"/>
        <v>#DIV/0!</v>
      </c>
      <c r="L537" s="87">
        <f t="shared" si="171"/>
        <v>0</v>
      </c>
      <c r="M537" s="87">
        <f t="shared" si="172"/>
        <v>0</v>
      </c>
      <c r="N537" s="87">
        <f t="shared" si="173"/>
        <v>0</v>
      </c>
      <c r="O537" s="81" t="e">
        <f t="shared" si="174"/>
        <v>#DIV/0!</v>
      </c>
      <c r="P537" s="87">
        <f t="shared" si="175"/>
        <v>0</v>
      </c>
      <c r="Q537" s="87">
        <f t="shared" si="176"/>
        <v>0</v>
      </c>
      <c r="R537" s="1103" t="e">
        <f t="shared" si="168"/>
        <v>#DIV/0!</v>
      </c>
    </row>
    <row r="538" spans="1:18" s="39" customFormat="1" x14ac:dyDescent="0.2">
      <c r="A538" s="471" t="s">
        <v>1815</v>
      </c>
      <c r="B538" s="471" t="s">
        <v>151</v>
      </c>
      <c r="C538" s="472">
        <v>4</v>
      </c>
      <c r="D538" s="473" t="s">
        <v>160</v>
      </c>
      <c r="E538" s="38"/>
      <c r="F538" s="38"/>
      <c r="G538" s="38"/>
      <c r="H538" s="81" t="e">
        <f t="shared" si="166"/>
        <v>#DIV/0!</v>
      </c>
      <c r="I538" s="38"/>
      <c r="J538" s="38"/>
      <c r="K538" s="81" t="e">
        <f t="shared" si="167"/>
        <v>#DIV/0!</v>
      </c>
      <c r="L538" s="38">
        <f t="shared" si="171"/>
        <v>0</v>
      </c>
      <c r="M538" s="38">
        <f t="shared" si="172"/>
        <v>0</v>
      </c>
      <c r="N538" s="38">
        <f t="shared" si="173"/>
        <v>0</v>
      </c>
      <c r="O538" s="81" t="e">
        <f t="shared" si="174"/>
        <v>#DIV/0!</v>
      </c>
      <c r="P538" s="38">
        <f t="shared" si="175"/>
        <v>0</v>
      </c>
      <c r="Q538" s="38">
        <f t="shared" si="176"/>
        <v>0</v>
      </c>
      <c r="R538" s="1103" t="e">
        <f t="shared" si="168"/>
        <v>#DIV/0!</v>
      </c>
    </row>
    <row r="539" spans="1:18" s="39" customFormat="1" x14ac:dyDescent="0.2">
      <c r="A539" s="471" t="s">
        <v>1816</v>
      </c>
      <c r="B539" s="471" t="s">
        <v>152</v>
      </c>
      <c r="C539" s="472">
        <v>4</v>
      </c>
      <c r="D539" s="473" t="s">
        <v>329</v>
      </c>
      <c r="E539" s="38"/>
      <c r="F539" s="38"/>
      <c r="G539" s="38"/>
      <c r="H539" s="81" t="e">
        <f t="shared" si="166"/>
        <v>#DIV/0!</v>
      </c>
      <c r="I539" s="38"/>
      <c r="J539" s="38"/>
      <c r="K539" s="81" t="e">
        <f t="shared" si="167"/>
        <v>#DIV/0!</v>
      </c>
      <c r="L539" s="38">
        <f t="shared" si="171"/>
        <v>0</v>
      </c>
      <c r="M539" s="38">
        <f t="shared" si="172"/>
        <v>0</v>
      </c>
      <c r="N539" s="38">
        <f t="shared" si="173"/>
        <v>0</v>
      </c>
      <c r="O539" s="81" t="e">
        <f t="shared" si="174"/>
        <v>#DIV/0!</v>
      </c>
      <c r="P539" s="38">
        <f t="shared" si="175"/>
        <v>0</v>
      </c>
      <c r="Q539" s="38">
        <f t="shared" si="176"/>
        <v>0</v>
      </c>
      <c r="R539" s="1103" t="e">
        <f t="shared" si="168"/>
        <v>#DIV/0!</v>
      </c>
    </row>
    <row r="540" spans="1:18" s="39" customFormat="1" x14ac:dyDescent="0.2">
      <c r="A540" s="471" t="s">
        <v>1817</v>
      </c>
      <c r="B540" s="471" t="s">
        <v>153</v>
      </c>
      <c r="C540" s="472">
        <v>4</v>
      </c>
      <c r="D540" s="473" t="s">
        <v>155</v>
      </c>
      <c r="E540" s="38"/>
      <c r="F540" s="38"/>
      <c r="G540" s="38"/>
      <c r="H540" s="81" t="e">
        <f t="shared" si="166"/>
        <v>#DIV/0!</v>
      </c>
      <c r="I540" s="38"/>
      <c r="J540" s="38"/>
      <c r="K540" s="81" t="e">
        <f t="shared" si="167"/>
        <v>#DIV/0!</v>
      </c>
      <c r="L540" s="38">
        <f t="shared" si="171"/>
        <v>0</v>
      </c>
      <c r="M540" s="38">
        <f t="shared" si="172"/>
        <v>0</v>
      </c>
      <c r="N540" s="38">
        <f t="shared" si="173"/>
        <v>0</v>
      </c>
      <c r="O540" s="81" t="e">
        <f t="shared" si="174"/>
        <v>#DIV/0!</v>
      </c>
      <c r="P540" s="38">
        <f t="shared" si="175"/>
        <v>0</v>
      </c>
      <c r="Q540" s="38">
        <f t="shared" si="176"/>
        <v>0</v>
      </c>
      <c r="R540" s="1103" t="e">
        <f t="shared" si="168"/>
        <v>#DIV/0!</v>
      </c>
    </row>
    <row r="541" spans="1:18" s="39" customFormat="1" x14ac:dyDescent="0.2">
      <c r="A541" s="471" t="s">
        <v>1818</v>
      </c>
      <c r="B541" s="471" t="s">
        <v>154</v>
      </c>
      <c r="C541" s="472">
        <v>4</v>
      </c>
      <c r="D541" s="473" t="s">
        <v>156</v>
      </c>
      <c r="E541" s="38"/>
      <c r="F541" s="38"/>
      <c r="G541" s="38"/>
      <c r="H541" s="81" t="e">
        <f t="shared" si="166"/>
        <v>#DIV/0!</v>
      </c>
      <c r="I541" s="38"/>
      <c r="J541" s="38"/>
      <c r="K541" s="81" t="e">
        <f t="shared" si="167"/>
        <v>#DIV/0!</v>
      </c>
      <c r="L541" s="38">
        <f t="shared" si="171"/>
        <v>0</v>
      </c>
      <c r="M541" s="38">
        <f t="shared" si="172"/>
        <v>0</v>
      </c>
      <c r="N541" s="38">
        <f t="shared" si="173"/>
        <v>0</v>
      </c>
      <c r="O541" s="81" t="e">
        <f t="shared" si="174"/>
        <v>#DIV/0!</v>
      </c>
      <c r="P541" s="38">
        <f t="shared" si="175"/>
        <v>0</v>
      </c>
      <c r="Q541" s="38">
        <f t="shared" si="176"/>
        <v>0</v>
      </c>
      <c r="R541" s="1103" t="e">
        <f t="shared" si="168"/>
        <v>#DIV/0!</v>
      </c>
    </row>
    <row r="542" spans="1:18" s="39" customFormat="1" x14ac:dyDescent="0.2">
      <c r="A542" s="471" t="s">
        <v>1819</v>
      </c>
      <c r="B542" s="471" t="s">
        <v>348</v>
      </c>
      <c r="C542" s="472">
        <v>4</v>
      </c>
      <c r="D542" s="473" t="s">
        <v>158</v>
      </c>
      <c r="E542" s="38"/>
      <c r="F542" s="38"/>
      <c r="G542" s="38"/>
      <c r="H542" s="81" t="e">
        <f t="shared" si="166"/>
        <v>#DIV/0!</v>
      </c>
      <c r="I542" s="38"/>
      <c r="J542" s="38"/>
      <c r="K542" s="81" t="e">
        <f t="shared" si="167"/>
        <v>#DIV/0!</v>
      </c>
      <c r="L542" s="38">
        <f t="shared" si="171"/>
        <v>0</v>
      </c>
      <c r="M542" s="38">
        <f t="shared" si="172"/>
        <v>0</v>
      </c>
      <c r="N542" s="38">
        <f t="shared" si="173"/>
        <v>0</v>
      </c>
      <c r="O542" s="81" t="e">
        <f t="shared" si="174"/>
        <v>#DIV/0!</v>
      </c>
      <c r="P542" s="38">
        <f t="shared" si="175"/>
        <v>0</v>
      </c>
      <c r="Q542" s="38">
        <f t="shared" si="176"/>
        <v>0</v>
      </c>
      <c r="R542" s="1103" t="e">
        <f t="shared" si="168"/>
        <v>#DIV/0!</v>
      </c>
    </row>
    <row r="543" spans="1:18" s="39" customFormat="1" x14ac:dyDescent="0.2">
      <c r="A543" s="471" t="s">
        <v>1820</v>
      </c>
      <c r="B543" s="471" t="s">
        <v>601</v>
      </c>
      <c r="C543" s="472">
        <v>4</v>
      </c>
      <c r="D543" s="473" t="s">
        <v>632</v>
      </c>
      <c r="E543" s="38"/>
      <c r="F543" s="38"/>
      <c r="G543" s="38"/>
      <c r="H543" s="81" t="e">
        <f t="shared" si="166"/>
        <v>#DIV/0!</v>
      </c>
      <c r="I543" s="38"/>
      <c r="J543" s="38"/>
      <c r="K543" s="81" t="e">
        <f t="shared" si="167"/>
        <v>#DIV/0!</v>
      </c>
      <c r="L543" s="38">
        <f t="shared" si="171"/>
        <v>0</v>
      </c>
      <c r="M543" s="38">
        <f t="shared" si="172"/>
        <v>0</v>
      </c>
      <c r="N543" s="38">
        <f t="shared" si="173"/>
        <v>0</v>
      </c>
      <c r="O543" s="81" t="e">
        <f t="shared" si="174"/>
        <v>#DIV/0!</v>
      </c>
      <c r="P543" s="38">
        <f t="shared" si="175"/>
        <v>0</v>
      </c>
      <c r="Q543" s="38">
        <f t="shared" si="176"/>
        <v>0</v>
      </c>
      <c r="R543" s="1103" t="e">
        <f t="shared" si="168"/>
        <v>#DIV/0!</v>
      </c>
    </row>
    <row r="544" spans="1:18" s="39" customFormat="1" x14ac:dyDescent="0.2">
      <c r="A544" s="471" t="s">
        <v>1821</v>
      </c>
      <c r="B544" s="471" t="s">
        <v>633</v>
      </c>
      <c r="C544" s="472">
        <v>4</v>
      </c>
      <c r="D544" s="473" t="s">
        <v>161</v>
      </c>
      <c r="E544" s="38"/>
      <c r="F544" s="38"/>
      <c r="G544" s="38"/>
      <c r="H544" s="81" t="e">
        <f t="shared" si="166"/>
        <v>#DIV/0!</v>
      </c>
      <c r="I544" s="38"/>
      <c r="J544" s="38"/>
      <c r="K544" s="81" t="e">
        <f t="shared" si="167"/>
        <v>#DIV/0!</v>
      </c>
      <c r="L544" s="38">
        <f t="shared" si="171"/>
        <v>0</v>
      </c>
      <c r="M544" s="38">
        <f t="shared" si="172"/>
        <v>0</v>
      </c>
      <c r="N544" s="38">
        <f t="shared" si="173"/>
        <v>0</v>
      </c>
      <c r="O544" s="81" t="e">
        <f t="shared" si="174"/>
        <v>#DIV/0!</v>
      </c>
      <c r="P544" s="38">
        <f t="shared" si="175"/>
        <v>0</v>
      </c>
      <c r="Q544" s="38">
        <f t="shared" si="176"/>
        <v>0</v>
      </c>
      <c r="R544" s="1103" t="e">
        <f t="shared" si="168"/>
        <v>#DIV/0!</v>
      </c>
    </row>
    <row r="545" spans="1:18" s="89" customFormat="1" x14ac:dyDescent="0.2">
      <c r="A545" s="84"/>
      <c r="B545" s="84" t="s">
        <v>634</v>
      </c>
      <c r="C545" s="85"/>
      <c r="D545" s="86" t="s">
        <v>1404</v>
      </c>
      <c r="E545" s="87">
        <f>SUM(E546:E550)</f>
        <v>0</v>
      </c>
      <c r="F545" s="87">
        <f t="shared" ref="F545:J545" si="178">SUM(F546:F550)</f>
        <v>0</v>
      </c>
      <c r="G545" s="87">
        <f t="shared" si="178"/>
        <v>0</v>
      </c>
      <c r="H545" s="81" t="e">
        <f t="shared" si="166"/>
        <v>#DIV/0!</v>
      </c>
      <c r="I545" s="87">
        <f t="shared" si="178"/>
        <v>0</v>
      </c>
      <c r="J545" s="87">
        <f t="shared" si="178"/>
        <v>0</v>
      </c>
      <c r="K545" s="81" t="e">
        <f t="shared" si="167"/>
        <v>#DIV/0!</v>
      </c>
      <c r="L545" s="87">
        <f t="shared" si="171"/>
        <v>0</v>
      </c>
      <c r="M545" s="87">
        <f t="shared" si="172"/>
        <v>0</v>
      </c>
      <c r="N545" s="87">
        <f t="shared" si="173"/>
        <v>0</v>
      </c>
      <c r="O545" s="81" t="e">
        <f t="shared" si="174"/>
        <v>#DIV/0!</v>
      </c>
      <c r="P545" s="87">
        <f t="shared" si="175"/>
        <v>0</v>
      </c>
      <c r="Q545" s="87">
        <f t="shared" si="176"/>
        <v>0</v>
      </c>
      <c r="R545" s="1103" t="e">
        <f t="shared" si="168"/>
        <v>#DIV/0!</v>
      </c>
    </row>
    <row r="546" spans="1:18" s="39" customFormat="1" x14ac:dyDescent="0.2">
      <c r="A546" s="559" t="s">
        <v>4585</v>
      </c>
      <c r="B546" s="559" t="s">
        <v>157</v>
      </c>
      <c r="C546" s="560">
        <v>6</v>
      </c>
      <c r="D546" s="561" t="s">
        <v>628</v>
      </c>
      <c r="E546" s="562"/>
      <c r="F546" s="562"/>
      <c r="G546" s="562"/>
      <c r="H546" s="81" t="e">
        <f t="shared" si="166"/>
        <v>#DIV/0!</v>
      </c>
      <c r="I546" s="562"/>
      <c r="J546" s="562"/>
      <c r="K546" s="81" t="e">
        <f t="shared" si="167"/>
        <v>#DIV/0!</v>
      </c>
      <c r="L546" s="562">
        <f t="shared" si="171"/>
        <v>0</v>
      </c>
      <c r="M546" s="562">
        <f t="shared" si="172"/>
        <v>0</v>
      </c>
      <c r="N546" s="562">
        <f t="shared" si="173"/>
        <v>0</v>
      </c>
      <c r="O546" s="81" t="e">
        <f t="shared" si="174"/>
        <v>#DIV/0!</v>
      </c>
      <c r="P546" s="562">
        <f t="shared" si="175"/>
        <v>0</v>
      </c>
      <c r="Q546" s="562">
        <f t="shared" si="176"/>
        <v>0</v>
      </c>
      <c r="R546" s="1103" t="e">
        <f t="shared" si="168"/>
        <v>#DIV/0!</v>
      </c>
    </row>
    <row r="547" spans="1:18" s="39" customFormat="1" x14ac:dyDescent="0.2">
      <c r="A547" s="559" t="s">
        <v>4587</v>
      </c>
      <c r="B547" s="559" t="s">
        <v>5430</v>
      </c>
      <c r="C547" s="560">
        <v>6</v>
      </c>
      <c r="D547" s="561" t="s">
        <v>4586</v>
      </c>
      <c r="E547" s="562"/>
      <c r="F547" s="562"/>
      <c r="G547" s="562"/>
      <c r="H547" s="81" t="e">
        <f t="shared" si="166"/>
        <v>#DIV/0!</v>
      </c>
      <c r="I547" s="562"/>
      <c r="J547" s="562"/>
      <c r="K547" s="81" t="e">
        <f t="shared" si="167"/>
        <v>#DIV/0!</v>
      </c>
      <c r="L547" s="562">
        <f t="shared" si="171"/>
        <v>0</v>
      </c>
      <c r="M547" s="562">
        <f t="shared" si="172"/>
        <v>0</v>
      </c>
      <c r="N547" s="562">
        <f t="shared" si="173"/>
        <v>0</v>
      </c>
      <c r="O547" s="81" t="e">
        <f t="shared" si="174"/>
        <v>#DIV/0!</v>
      </c>
      <c r="P547" s="562">
        <f t="shared" si="175"/>
        <v>0</v>
      </c>
      <c r="Q547" s="562">
        <f t="shared" si="176"/>
        <v>0</v>
      </c>
      <c r="R547" s="1103" t="e">
        <f t="shared" si="168"/>
        <v>#DIV/0!</v>
      </c>
    </row>
    <row r="548" spans="1:18" s="894" customFormat="1" ht="25.5" x14ac:dyDescent="0.2">
      <c r="A548" s="908" t="s">
        <v>1822</v>
      </c>
      <c r="B548" s="908" t="s">
        <v>347</v>
      </c>
      <c r="C548" s="909">
        <v>9</v>
      </c>
      <c r="D548" s="907" t="s">
        <v>3674</v>
      </c>
      <c r="E548" s="911"/>
      <c r="F548" s="911"/>
      <c r="G548" s="911"/>
      <c r="H548" s="81" t="e">
        <f t="shared" si="166"/>
        <v>#DIV/0!</v>
      </c>
      <c r="I548" s="911"/>
      <c r="J548" s="911"/>
      <c r="K548" s="81" t="e">
        <f t="shared" si="167"/>
        <v>#DIV/0!</v>
      </c>
      <c r="L548" s="911">
        <f t="shared" si="171"/>
        <v>0</v>
      </c>
      <c r="M548" s="911">
        <f t="shared" si="172"/>
        <v>0</v>
      </c>
      <c r="N548" s="911">
        <f t="shared" si="173"/>
        <v>0</v>
      </c>
      <c r="O548" s="81" t="e">
        <f t="shared" si="174"/>
        <v>#DIV/0!</v>
      </c>
      <c r="P548" s="911">
        <f t="shared" si="175"/>
        <v>0</v>
      </c>
      <c r="Q548" s="911">
        <f t="shared" si="176"/>
        <v>0</v>
      </c>
      <c r="R548" s="1103" t="e">
        <f t="shared" si="168"/>
        <v>#DIV/0!</v>
      </c>
    </row>
    <row r="549" spans="1:18" s="894" customFormat="1" x14ac:dyDescent="0.2">
      <c r="A549" s="908" t="s">
        <v>2543</v>
      </c>
      <c r="B549" s="908" t="s">
        <v>804</v>
      </c>
      <c r="C549" s="909">
        <v>9</v>
      </c>
      <c r="D549" s="907" t="s">
        <v>161</v>
      </c>
      <c r="E549" s="911"/>
      <c r="F549" s="911"/>
      <c r="G549" s="911"/>
      <c r="H549" s="81" t="e">
        <f t="shared" si="166"/>
        <v>#DIV/0!</v>
      </c>
      <c r="I549" s="911"/>
      <c r="J549" s="911"/>
      <c r="K549" s="81" t="e">
        <f t="shared" si="167"/>
        <v>#DIV/0!</v>
      </c>
      <c r="L549" s="911">
        <f t="shared" si="171"/>
        <v>0</v>
      </c>
      <c r="M549" s="911">
        <f t="shared" si="172"/>
        <v>0</v>
      </c>
      <c r="N549" s="911">
        <f t="shared" si="173"/>
        <v>0</v>
      </c>
      <c r="O549" s="81" t="e">
        <f t="shared" si="174"/>
        <v>#DIV/0!</v>
      </c>
      <c r="P549" s="911">
        <f t="shared" si="175"/>
        <v>0</v>
      </c>
      <c r="Q549" s="911">
        <f t="shared" si="176"/>
        <v>0</v>
      </c>
      <c r="R549" s="1103" t="e">
        <f t="shared" si="168"/>
        <v>#DIV/0!</v>
      </c>
    </row>
    <row r="550" spans="1:18" s="39" customFormat="1" x14ac:dyDescent="0.2">
      <c r="A550" s="559" t="s">
        <v>4590</v>
      </c>
      <c r="B550" s="559" t="s">
        <v>5431</v>
      </c>
      <c r="C550" s="560">
        <v>6</v>
      </c>
      <c r="D550" s="561" t="s">
        <v>2389</v>
      </c>
      <c r="E550" s="562"/>
      <c r="F550" s="562"/>
      <c r="G550" s="562"/>
      <c r="H550" s="81" t="e">
        <f t="shared" si="166"/>
        <v>#DIV/0!</v>
      </c>
      <c r="I550" s="562"/>
      <c r="J550" s="562"/>
      <c r="K550" s="81" t="e">
        <f t="shared" si="167"/>
        <v>#DIV/0!</v>
      </c>
      <c r="L550" s="562">
        <f t="shared" si="171"/>
        <v>0</v>
      </c>
      <c r="M550" s="562">
        <f t="shared" si="172"/>
        <v>0</v>
      </c>
      <c r="N550" s="562">
        <f t="shared" si="173"/>
        <v>0</v>
      </c>
      <c r="O550" s="81" t="e">
        <f t="shared" si="174"/>
        <v>#DIV/0!</v>
      </c>
      <c r="P550" s="562">
        <f t="shared" si="175"/>
        <v>0</v>
      </c>
      <c r="Q550" s="562">
        <f t="shared" si="176"/>
        <v>0</v>
      </c>
      <c r="R550" s="1103" t="e">
        <f t="shared" si="168"/>
        <v>#DIV/0!</v>
      </c>
    </row>
    <row r="551" spans="1:18" s="89" customFormat="1" x14ac:dyDescent="0.2">
      <c r="A551" s="84"/>
      <c r="B551" s="84" t="s">
        <v>5433</v>
      </c>
      <c r="C551" s="85"/>
      <c r="D551" s="86" t="s">
        <v>159</v>
      </c>
      <c r="E551" s="87">
        <f>E552+E560</f>
        <v>0</v>
      </c>
      <c r="F551" s="87">
        <f t="shared" ref="F551:J551" si="179">F552+F560</f>
        <v>0</v>
      </c>
      <c r="G551" s="87">
        <f t="shared" si="179"/>
        <v>0</v>
      </c>
      <c r="H551" s="81" t="e">
        <f t="shared" si="166"/>
        <v>#DIV/0!</v>
      </c>
      <c r="I551" s="87">
        <f t="shared" si="179"/>
        <v>0</v>
      </c>
      <c r="J551" s="87">
        <f t="shared" si="179"/>
        <v>0</v>
      </c>
      <c r="K551" s="81" t="e">
        <f t="shared" si="167"/>
        <v>#DIV/0!</v>
      </c>
      <c r="L551" s="87">
        <f t="shared" si="171"/>
        <v>0</v>
      </c>
      <c r="M551" s="87">
        <f t="shared" si="172"/>
        <v>0</v>
      </c>
      <c r="N551" s="87">
        <f t="shared" si="173"/>
        <v>0</v>
      </c>
      <c r="O551" s="81" t="e">
        <f t="shared" si="174"/>
        <v>#DIV/0!</v>
      </c>
      <c r="P551" s="87">
        <f t="shared" si="175"/>
        <v>0</v>
      </c>
      <c r="Q551" s="87">
        <f t="shared" si="176"/>
        <v>0</v>
      </c>
      <c r="R551" s="1103" t="e">
        <f t="shared" si="168"/>
        <v>#DIV/0!</v>
      </c>
    </row>
    <row r="552" spans="1:18" s="39" customFormat="1" ht="25.5" x14ac:dyDescent="0.2">
      <c r="A552" s="563" t="s">
        <v>2541</v>
      </c>
      <c r="B552" s="563" t="s">
        <v>5432</v>
      </c>
      <c r="C552" s="564"/>
      <c r="D552" s="565" t="s">
        <v>330</v>
      </c>
      <c r="E552" s="38">
        <f>SUM(E553:E559)</f>
        <v>0</v>
      </c>
      <c r="F552" s="38">
        <f t="shared" ref="F552:J552" si="180">SUM(F553:F559)</f>
        <v>0</v>
      </c>
      <c r="G552" s="38">
        <f t="shared" si="180"/>
        <v>0</v>
      </c>
      <c r="H552" s="81" t="e">
        <f t="shared" si="166"/>
        <v>#DIV/0!</v>
      </c>
      <c r="I552" s="38">
        <f t="shared" si="180"/>
        <v>0</v>
      </c>
      <c r="J552" s="38">
        <f t="shared" si="180"/>
        <v>0</v>
      </c>
      <c r="K552" s="81" t="e">
        <f t="shared" si="167"/>
        <v>#DIV/0!</v>
      </c>
      <c r="L552" s="38">
        <f t="shared" si="171"/>
        <v>0</v>
      </c>
      <c r="M552" s="38">
        <f t="shared" si="172"/>
        <v>0</v>
      </c>
      <c r="N552" s="38">
        <f t="shared" si="173"/>
        <v>0</v>
      </c>
      <c r="O552" s="81" t="e">
        <f t="shared" si="174"/>
        <v>#DIV/0!</v>
      </c>
      <c r="P552" s="38">
        <f t="shared" si="175"/>
        <v>0</v>
      </c>
      <c r="Q552" s="38">
        <f t="shared" si="176"/>
        <v>0</v>
      </c>
      <c r="R552" s="1103" t="e">
        <f t="shared" si="168"/>
        <v>#DIV/0!</v>
      </c>
    </row>
    <row r="553" spans="1:18" s="47" customFormat="1" ht="25.5" x14ac:dyDescent="0.2">
      <c r="A553" s="566" t="s">
        <v>4516</v>
      </c>
      <c r="B553" s="566" t="s">
        <v>5434</v>
      </c>
      <c r="C553" s="567">
        <v>5</v>
      </c>
      <c r="D553" s="568" t="s">
        <v>1573</v>
      </c>
      <c r="E553" s="569"/>
      <c r="F553" s="569"/>
      <c r="G553" s="569"/>
      <c r="H553" s="81" t="e">
        <f t="shared" si="166"/>
        <v>#DIV/0!</v>
      </c>
      <c r="I553" s="569"/>
      <c r="J553" s="569"/>
      <c r="K553" s="81" t="e">
        <f t="shared" si="167"/>
        <v>#DIV/0!</v>
      </c>
      <c r="L553" s="569">
        <f t="shared" si="171"/>
        <v>0</v>
      </c>
      <c r="M553" s="569">
        <f t="shared" si="172"/>
        <v>0</v>
      </c>
      <c r="N553" s="569">
        <f t="shared" si="173"/>
        <v>0</v>
      </c>
      <c r="O553" s="81" t="e">
        <f t="shared" si="174"/>
        <v>#DIV/0!</v>
      </c>
      <c r="P553" s="569">
        <f t="shared" si="175"/>
        <v>0</v>
      </c>
      <c r="Q553" s="569">
        <f t="shared" si="176"/>
        <v>0</v>
      </c>
      <c r="R553" s="1103" t="e">
        <f t="shared" si="168"/>
        <v>#DIV/0!</v>
      </c>
    </row>
    <row r="554" spans="1:18" s="47" customFormat="1" x14ac:dyDescent="0.2">
      <c r="A554" s="566" t="s">
        <v>4517</v>
      </c>
      <c r="B554" s="566" t="s">
        <v>5435</v>
      </c>
      <c r="C554" s="567">
        <v>5</v>
      </c>
      <c r="D554" s="568" t="s">
        <v>329</v>
      </c>
      <c r="E554" s="569"/>
      <c r="F554" s="569"/>
      <c r="G554" s="569"/>
      <c r="H554" s="81" t="e">
        <f t="shared" si="166"/>
        <v>#DIV/0!</v>
      </c>
      <c r="I554" s="569"/>
      <c r="J554" s="569"/>
      <c r="K554" s="81" t="e">
        <f t="shared" si="167"/>
        <v>#DIV/0!</v>
      </c>
      <c r="L554" s="569">
        <f t="shared" si="171"/>
        <v>0</v>
      </c>
      <c r="M554" s="569">
        <f t="shared" si="172"/>
        <v>0</v>
      </c>
      <c r="N554" s="569">
        <f t="shared" si="173"/>
        <v>0</v>
      </c>
      <c r="O554" s="81" t="e">
        <f t="shared" si="174"/>
        <v>#DIV/0!</v>
      </c>
      <c r="P554" s="569">
        <f t="shared" si="175"/>
        <v>0</v>
      </c>
      <c r="Q554" s="569">
        <f t="shared" si="176"/>
        <v>0</v>
      </c>
      <c r="R554" s="1103" t="e">
        <f t="shared" si="168"/>
        <v>#DIV/0!</v>
      </c>
    </row>
    <row r="555" spans="1:18" s="47" customFormat="1" x14ac:dyDescent="0.2">
      <c r="A555" s="566" t="s">
        <v>4518</v>
      </c>
      <c r="B555" s="566" t="s">
        <v>5436</v>
      </c>
      <c r="C555" s="567">
        <v>5</v>
      </c>
      <c r="D555" s="568" t="s">
        <v>155</v>
      </c>
      <c r="E555" s="569"/>
      <c r="F555" s="569"/>
      <c r="G555" s="569"/>
      <c r="H555" s="81" t="e">
        <f t="shared" si="166"/>
        <v>#DIV/0!</v>
      </c>
      <c r="I555" s="569"/>
      <c r="J555" s="569"/>
      <c r="K555" s="81" t="e">
        <f t="shared" si="167"/>
        <v>#DIV/0!</v>
      </c>
      <c r="L555" s="569">
        <f t="shared" si="171"/>
        <v>0</v>
      </c>
      <c r="M555" s="569">
        <f t="shared" si="172"/>
        <v>0</v>
      </c>
      <c r="N555" s="569">
        <f t="shared" si="173"/>
        <v>0</v>
      </c>
      <c r="O555" s="81" t="e">
        <f t="shared" si="174"/>
        <v>#DIV/0!</v>
      </c>
      <c r="P555" s="569">
        <f t="shared" si="175"/>
        <v>0</v>
      </c>
      <c r="Q555" s="569">
        <f t="shared" si="176"/>
        <v>0</v>
      </c>
      <c r="R555" s="1103" t="e">
        <f t="shared" si="168"/>
        <v>#DIV/0!</v>
      </c>
    </row>
    <row r="556" spans="1:18" s="47" customFormat="1" x14ac:dyDescent="0.2">
      <c r="A556" s="566" t="s">
        <v>4519</v>
      </c>
      <c r="B556" s="566" t="s">
        <v>5437</v>
      </c>
      <c r="C556" s="567">
        <v>5</v>
      </c>
      <c r="D556" s="568" t="s">
        <v>156</v>
      </c>
      <c r="E556" s="569"/>
      <c r="F556" s="569"/>
      <c r="G556" s="569"/>
      <c r="H556" s="81" t="e">
        <f t="shared" si="166"/>
        <v>#DIV/0!</v>
      </c>
      <c r="I556" s="569"/>
      <c r="J556" s="569"/>
      <c r="K556" s="81" t="e">
        <f t="shared" si="167"/>
        <v>#DIV/0!</v>
      </c>
      <c r="L556" s="569">
        <f t="shared" si="171"/>
        <v>0</v>
      </c>
      <c r="M556" s="569">
        <f t="shared" si="172"/>
        <v>0</v>
      </c>
      <c r="N556" s="569">
        <f t="shared" si="173"/>
        <v>0</v>
      </c>
      <c r="O556" s="81" t="e">
        <f t="shared" si="174"/>
        <v>#DIV/0!</v>
      </c>
      <c r="P556" s="569">
        <f t="shared" si="175"/>
        <v>0</v>
      </c>
      <c r="Q556" s="569">
        <f t="shared" si="176"/>
        <v>0</v>
      </c>
      <c r="R556" s="1103" t="e">
        <f t="shared" si="168"/>
        <v>#DIV/0!</v>
      </c>
    </row>
    <row r="557" spans="1:18" s="47" customFormat="1" x14ac:dyDescent="0.2">
      <c r="A557" s="566" t="s">
        <v>4521</v>
      </c>
      <c r="B557" s="566" t="s">
        <v>5438</v>
      </c>
      <c r="C557" s="567">
        <v>5</v>
      </c>
      <c r="D557" s="568" t="s">
        <v>4520</v>
      </c>
      <c r="E557" s="569"/>
      <c r="F557" s="569"/>
      <c r="G557" s="569"/>
      <c r="H557" s="81" t="e">
        <f t="shared" si="166"/>
        <v>#DIV/0!</v>
      </c>
      <c r="I557" s="569"/>
      <c r="J557" s="569"/>
      <c r="K557" s="81" t="e">
        <f t="shared" si="167"/>
        <v>#DIV/0!</v>
      </c>
      <c r="L557" s="569">
        <f t="shared" si="171"/>
        <v>0</v>
      </c>
      <c r="M557" s="569">
        <f t="shared" si="172"/>
        <v>0</v>
      </c>
      <c r="N557" s="569">
        <f t="shared" si="173"/>
        <v>0</v>
      </c>
      <c r="O557" s="81" t="e">
        <f t="shared" si="174"/>
        <v>#DIV/0!</v>
      </c>
      <c r="P557" s="569">
        <f t="shared" si="175"/>
        <v>0</v>
      </c>
      <c r="Q557" s="569">
        <f t="shared" si="176"/>
        <v>0</v>
      </c>
      <c r="R557" s="1103" t="e">
        <f t="shared" si="168"/>
        <v>#DIV/0!</v>
      </c>
    </row>
    <row r="558" spans="1:18" s="47" customFormat="1" x14ac:dyDescent="0.2">
      <c r="A558" s="566" t="s">
        <v>4522</v>
      </c>
      <c r="B558" s="566" t="s">
        <v>5439</v>
      </c>
      <c r="C558" s="567">
        <v>5</v>
      </c>
      <c r="D558" s="568" t="s">
        <v>2542</v>
      </c>
      <c r="E558" s="569"/>
      <c r="F558" s="569"/>
      <c r="G558" s="569"/>
      <c r="H558" s="81" t="e">
        <f t="shared" si="166"/>
        <v>#DIV/0!</v>
      </c>
      <c r="I558" s="569"/>
      <c r="J558" s="569"/>
      <c r="K558" s="81" t="e">
        <f t="shared" si="167"/>
        <v>#DIV/0!</v>
      </c>
      <c r="L558" s="569">
        <f t="shared" si="171"/>
        <v>0</v>
      </c>
      <c r="M558" s="569">
        <f t="shared" si="172"/>
        <v>0</v>
      </c>
      <c r="N558" s="569">
        <f t="shared" si="173"/>
        <v>0</v>
      </c>
      <c r="O558" s="81" t="e">
        <f t="shared" si="174"/>
        <v>#DIV/0!</v>
      </c>
      <c r="P558" s="569">
        <f t="shared" si="175"/>
        <v>0</v>
      </c>
      <c r="Q558" s="569">
        <f t="shared" si="176"/>
        <v>0</v>
      </c>
      <c r="R558" s="1103" t="e">
        <f t="shared" si="168"/>
        <v>#DIV/0!</v>
      </c>
    </row>
    <row r="559" spans="1:18" s="47" customFormat="1" ht="25.5" x14ac:dyDescent="0.2">
      <c r="A559" s="566" t="s">
        <v>4523</v>
      </c>
      <c r="B559" s="566" t="s">
        <v>5440</v>
      </c>
      <c r="C559" s="567">
        <v>5</v>
      </c>
      <c r="D559" s="568" t="s">
        <v>4559</v>
      </c>
      <c r="E559" s="569"/>
      <c r="F559" s="569"/>
      <c r="G559" s="569"/>
      <c r="H559" s="81" t="e">
        <f t="shared" si="166"/>
        <v>#DIV/0!</v>
      </c>
      <c r="I559" s="569"/>
      <c r="J559" s="569"/>
      <c r="K559" s="81" t="e">
        <f t="shared" si="167"/>
        <v>#DIV/0!</v>
      </c>
      <c r="L559" s="569">
        <f t="shared" si="171"/>
        <v>0</v>
      </c>
      <c r="M559" s="569">
        <f t="shared" si="172"/>
        <v>0</v>
      </c>
      <c r="N559" s="569">
        <f t="shared" si="173"/>
        <v>0</v>
      </c>
      <c r="O559" s="81" t="e">
        <f t="shared" si="174"/>
        <v>#DIV/0!</v>
      </c>
      <c r="P559" s="569">
        <f t="shared" si="175"/>
        <v>0</v>
      </c>
      <c r="Q559" s="569">
        <f t="shared" si="176"/>
        <v>0</v>
      </c>
      <c r="R559" s="1103" t="e">
        <f t="shared" si="168"/>
        <v>#DIV/0!</v>
      </c>
    </row>
    <row r="560" spans="1:18" s="39" customFormat="1" x14ac:dyDescent="0.2">
      <c r="A560" s="35"/>
      <c r="B560" s="35" t="s">
        <v>3450</v>
      </c>
      <c r="C560" s="36"/>
      <c r="D560" s="37" t="s">
        <v>333</v>
      </c>
      <c r="E560" s="38">
        <f>SUM(E561:E571)</f>
        <v>0</v>
      </c>
      <c r="F560" s="38">
        <f t="shared" ref="F560:J560" si="181">SUM(F561:F571)</f>
        <v>0</v>
      </c>
      <c r="G560" s="38">
        <f t="shared" si="181"/>
        <v>0</v>
      </c>
      <c r="H560" s="81" t="e">
        <f t="shared" si="166"/>
        <v>#DIV/0!</v>
      </c>
      <c r="I560" s="38">
        <f t="shared" si="181"/>
        <v>0</v>
      </c>
      <c r="J560" s="38">
        <f t="shared" si="181"/>
        <v>0</v>
      </c>
      <c r="K560" s="81" t="e">
        <f t="shared" si="167"/>
        <v>#DIV/0!</v>
      </c>
      <c r="L560" s="38">
        <f t="shared" si="171"/>
        <v>0</v>
      </c>
      <c r="M560" s="38">
        <f t="shared" si="172"/>
        <v>0</v>
      </c>
      <c r="N560" s="38">
        <f t="shared" si="173"/>
        <v>0</v>
      </c>
      <c r="O560" s="81" t="e">
        <f t="shared" si="174"/>
        <v>#DIV/0!</v>
      </c>
      <c r="P560" s="38">
        <f t="shared" si="175"/>
        <v>0</v>
      </c>
      <c r="Q560" s="38">
        <f t="shared" si="176"/>
        <v>0</v>
      </c>
      <c r="R560" s="1103" t="e">
        <f t="shared" si="168"/>
        <v>#DIV/0!</v>
      </c>
    </row>
    <row r="561" spans="1:18" s="47" customFormat="1" ht="25.5" x14ac:dyDescent="0.2">
      <c r="A561" s="566" t="s">
        <v>4527</v>
      </c>
      <c r="B561" s="566" t="s">
        <v>5441</v>
      </c>
      <c r="C561" s="567">
        <v>5</v>
      </c>
      <c r="D561" s="568" t="s">
        <v>1573</v>
      </c>
      <c r="E561" s="569"/>
      <c r="F561" s="569"/>
      <c r="G561" s="569"/>
      <c r="H561" s="81" t="e">
        <f t="shared" si="166"/>
        <v>#DIV/0!</v>
      </c>
      <c r="I561" s="569"/>
      <c r="J561" s="569"/>
      <c r="K561" s="81" t="e">
        <f t="shared" si="167"/>
        <v>#DIV/0!</v>
      </c>
      <c r="L561" s="569">
        <f t="shared" si="171"/>
        <v>0</v>
      </c>
      <c r="M561" s="569">
        <f t="shared" si="172"/>
        <v>0</v>
      </c>
      <c r="N561" s="569">
        <f t="shared" si="173"/>
        <v>0</v>
      </c>
      <c r="O561" s="81" t="e">
        <f t="shared" si="174"/>
        <v>#DIV/0!</v>
      </c>
      <c r="P561" s="569">
        <f t="shared" si="175"/>
        <v>0</v>
      </c>
      <c r="Q561" s="569">
        <f t="shared" si="176"/>
        <v>0</v>
      </c>
      <c r="R561" s="1103" t="e">
        <f t="shared" si="168"/>
        <v>#DIV/0!</v>
      </c>
    </row>
    <row r="562" spans="1:18" s="47" customFormat="1" x14ac:dyDescent="0.2">
      <c r="A562" s="566" t="s">
        <v>4532</v>
      </c>
      <c r="B562" s="566" t="s">
        <v>5442</v>
      </c>
      <c r="C562" s="567">
        <v>5</v>
      </c>
      <c r="D562" s="568" t="s">
        <v>155</v>
      </c>
      <c r="E562" s="569"/>
      <c r="F562" s="569"/>
      <c r="G562" s="569"/>
      <c r="H562" s="81" t="e">
        <f t="shared" si="166"/>
        <v>#DIV/0!</v>
      </c>
      <c r="I562" s="569"/>
      <c r="J562" s="569"/>
      <c r="K562" s="81" t="e">
        <f t="shared" si="167"/>
        <v>#DIV/0!</v>
      </c>
      <c r="L562" s="569">
        <f t="shared" si="171"/>
        <v>0</v>
      </c>
      <c r="M562" s="569">
        <f t="shared" si="172"/>
        <v>0</v>
      </c>
      <c r="N562" s="569">
        <f t="shared" si="173"/>
        <v>0</v>
      </c>
      <c r="O562" s="81" t="e">
        <f t="shared" si="174"/>
        <v>#DIV/0!</v>
      </c>
      <c r="P562" s="569">
        <f t="shared" si="175"/>
        <v>0</v>
      </c>
      <c r="Q562" s="569">
        <f t="shared" si="176"/>
        <v>0</v>
      </c>
      <c r="R562" s="1103" t="e">
        <f t="shared" si="168"/>
        <v>#DIV/0!</v>
      </c>
    </row>
    <row r="563" spans="1:18" s="47" customFormat="1" x14ac:dyDescent="0.2">
      <c r="A563" s="566" t="s">
        <v>4533</v>
      </c>
      <c r="B563" s="566" t="s">
        <v>5443</v>
      </c>
      <c r="C563" s="567">
        <v>5</v>
      </c>
      <c r="D563" s="568" t="s">
        <v>156</v>
      </c>
      <c r="E563" s="569"/>
      <c r="F563" s="569"/>
      <c r="G563" s="569"/>
      <c r="H563" s="81" t="e">
        <f t="shared" si="166"/>
        <v>#DIV/0!</v>
      </c>
      <c r="I563" s="569"/>
      <c r="J563" s="569"/>
      <c r="K563" s="81" t="e">
        <f t="shared" si="167"/>
        <v>#DIV/0!</v>
      </c>
      <c r="L563" s="569">
        <f t="shared" si="171"/>
        <v>0</v>
      </c>
      <c r="M563" s="569">
        <f t="shared" si="172"/>
        <v>0</v>
      </c>
      <c r="N563" s="569">
        <f t="shared" si="173"/>
        <v>0</v>
      </c>
      <c r="O563" s="81" t="e">
        <f t="shared" si="174"/>
        <v>#DIV/0!</v>
      </c>
      <c r="P563" s="569">
        <f t="shared" si="175"/>
        <v>0</v>
      </c>
      <c r="Q563" s="569">
        <f t="shared" si="176"/>
        <v>0</v>
      </c>
      <c r="R563" s="1103" t="e">
        <f t="shared" si="168"/>
        <v>#DIV/0!</v>
      </c>
    </row>
    <row r="564" spans="1:18" s="47" customFormat="1" x14ac:dyDescent="0.2">
      <c r="A564" s="566" t="s">
        <v>4534</v>
      </c>
      <c r="B564" s="566" t="s">
        <v>5444</v>
      </c>
      <c r="C564" s="567">
        <v>5</v>
      </c>
      <c r="D564" s="568" t="s">
        <v>4520</v>
      </c>
      <c r="E564" s="569"/>
      <c r="F564" s="569"/>
      <c r="G564" s="569"/>
      <c r="H564" s="81" t="e">
        <f t="shared" si="166"/>
        <v>#DIV/0!</v>
      </c>
      <c r="I564" s="569"/>
      <c r="J564" s="569"/>
      <c r="K564" s="81" t="e">
        <f t="shared" si="167"/>
        <v>#DIV/0!</v>
      </c>
      <c r="L564" s="569">
        <f t="shared" si="171"/>
        <v>0</v>
      </c>
      <c r="M564" s="569">
        <f t="shared" si="172"/>
        <v>0</v>
      </c>
      <c r="N564" s="569">
        <f t="shared" si="173"/>
        <v>0</v>
      </c>
      <c r="O564" s="81" t="e">
        <f t="shared" si="174"/>
        <v>#DIV/0!</v>
      </c>
      <c r="P564" s="569">
        <f t="shared" si="175"/>
        <v>0</v>
      </c>
      <c r="Q564" s="569">
        <f t="shared" si="176"/>
        <v>0</v>
      </c>
      <c r="R564" s="1103" t="e">
        <f t="shared" si="168"/>
        <v>#DIV/0!</v>
      </c>
    </row>
    <row r="565" spans="1:18" s="47" customFormat="1" x14ac:dyDescent="0.2">
      <c r="A565" s="566" t="s">
        <v>4531</v>
      </c>
      <c r="B565" s="566" t="s">
        <v>5445</v>
      </c>
      <c r="C565" s="567">
        <v>5</v>
      </c>
      <c r="D565" s="568" t="s">
        <v>329</v>
      </c>
      <c r="E565" s="569"/>
      <c r="F565" s="569"/>
      <c r="G565" s="569"/>
      <c r="H565" s="81" t="e">
        <f t="shared" si="166"/>
        <v>#DIV/0!</v>
      </c>
      <c r="I565" s="569"/>
      <c r="J565" s="569"/>
      <c r="K565" s="81" t="e">
        <f t="shared" si="167"/>
        <v>#DIV/0!</v>
      </c>
      <c r="L565" s="569">
        <f t="shared" si="171"/>
        <v>0</v>
      </c>
      <c r="M565" s="569">
        <f t="shared" si="172"/>
        <v>0</v>
      </c>
      <c r="N565" s="569">
        <f t="shared" si="173"/>
        <v>0</v>
      </c>
      <c r="O565" s="81" t="e">
        <f t="shared" si="174"/>
        <v>#DIV/0!</v>
      </c>
      <c r="P565" s="569">
        <f t="shared" si="175"/>
        <v>0</v>
      </c>
      <c r="Q565" s="569">
        <f t="shared" si="176"/>
        <v>0</v>
      </c>
      <c r="R565" s="1103" t="e">
        <f t="shared" si="168"/>
        <v>#DIV/0!</v>
      </c>
    </row>
    <row r="566" spans="1:18" s="894" customFormat="1" x14ac:dyDescent="0.2">
      <c r="A566" s="895" t="s">
        <v>4535</v>
      </c>
      <c r="B566" s="895" t="s">
        <v>5446</v>
      </c>
      <c r="C566" s="896">
        <v>5</v>
      </c>
      <c r="D566" s="897" t="s">
        <v>2913</v>
      </c>
      <c r="E566" s="898"/>
      <c r="F566" s="898"/>
      <c r="G566" s="898"/>
      <c r="H566" s="81" t="e">
        <f t="shared" si="166"/>
        <v>#DIV/0!</v>
      </c>
      <c r="I566" s="898"/>
      <c r="J566" s="898"/>
      <c r="K566" s="81" t="e">
        <f t="shared" si="167"/>
        <v>#DIV/0!</v>
      </c>
      <c r="L566" s="898">
        <f t="shared" si="171"/>
        <v>0</v>
      </c>
      <c r="M566" s="898">
        <f t="shared" si="172"/>
        <v>0</v>
      </c>
      <c r="N566" s="898">
        <f t="shared" si="173"/>
        <v>0</v>
      </c>
      <c r="O566" s="81" t="e">
        <f t="shared" si="174"/>
        <v>#DIV/0!</v>
      </c>
      <c r="P566" s="898">
        <f t="shared" si="175"/>
        <v>0</v>
      </c>
      <c r="Q566" s="898">
        <f t="shared" si="176"/>
        <v>0</v>
      </c>
      <c r="R566" s="1103" t="e">
        <f t="shared" si="168"/>
        <v>#DIV/0!</v>
      </c>
    </row>
    <row r="567" spans="1:18" s="894" customFormat="1" x14ac:dyDescent="0.2">
      <c r="A567" s="895" t="s">
        <v>4536</v>
      </c>
      <c r="B567" s="895" t="s">
        <v>5447</v>
      </c>
      <c r="C567" s="896">
        <v>5</v>
      </c>
      <c r="D567" s="897" t="s">
        <v>4537</v>
      </c>
      <c r="E567" s="898"/>
      <c r="F567" s="898"/>
      <c r="G567" s="898"/>
      <c r="H567" s="81" t="e">
        <f t="shared" si="166"/>
        <v>#DIV/0!</v>
      </c>
      <c r="I567" s="898"/>
      <c r="J567" s="898"/>
      <c r="K567" s="81" t="e">
        <f t="shared" si="167"/>
        <v>#DIV/0!</v>
      </c>
      <c r="L567" s="898">
        <f t="shared" si="171"/>
        <v>0</v>
      </c>
      <c r="M567" s="898">
        <f t="shared" si="172"/>
        <v>0</v>
      </c>
      <c r="N567" s="898">
        <f t="shared" si="173"/>
        <v>0</v>
      </c>
      <c r="O567" s="81" t="e">
        <f t="shared" si="174"/>
        <v>#DIV/0!</v>
      </c>
      <c r="P567" s="898">
        <f t="shared" si="175"/>
        <v>0</v>
      </c>
      <c r="Q567" s="898">
        <f t="shared" si="176"/>
        <v>0</v>
      </c>
      <c r="R567" s="1103" t="e">
        <f t="shared" si="168"/>
        <v>#DIV/0!</v>
      </c>
    </row>
    <row r="568" spans="1:18" s="47" customFormat="1" ht="25.5" x14ac:dyDescent="0.2">
      <c r="A568" s="566" t="s">
        <v>4540</v>
      </c>
      <c r="B568" s="566" t="s">
        <v>5448</v>
      </c>
      <c r="C568" s="567">
        <v>5</v>
      </c>
      <c r="D568" s="568" t="s">
        <v>2916</v>
      </c>
      <c r="E568" s="569"/>
      <c r="F568" s="569"/>
      <c r="G568" s="569"/>
      <c r="H568" s="81" t="e">
        <f t="shared" si="166"/>
        <v>#DIV/0!</v>
      </c>
      <c r="I568" s="569"/>
      <c r="J568" s="569"/>
      <c r="K568" s="81" t="e">
        <f t="shared" si="167"/>
        <v>#DIV/0!</v>
      </c>
      <c r="L568" s="569">
        <f t="shared" si="171"/>
        <v>0</v>
      </c>
      <c r="M568" s="569">
        <f t="shared" si="172"/>
        <v>0</v>
      </c>
      <c r="N568" s="569">
        <f t="shared" si="173"/>
        <v>0</v>
      </c>
      <c r="O568" s="81" t="e">
        <f t="shared" si="174"/>
        <v>#DIV/0!</v>
      </c>
      <c r="P568" s="569">
        <f t="shared" si="175"/>
        <v>0</v>
      </c>
      <c r="Q568" s="569">
        <f t="shared" si="176"/>
        <v>0</v>
      </c>
      <c r="R568" s="1103" t="e">
        <f t="shared" si="168"/>
        <v>#DIV/0!</v>
      </c>
    </row>
    <row r="569" spans="1:18" s="47" customFormat="1" x14ac:dyDescent="0.2">
      <c r="A569" s="566" t="s">
        <v>5086</v>
      </c>
      <c r="B569" s="566" t="s">
        <v>5889</v>
      </c>
      <c r="C569" s="567">
        <v>5</v>
      </c>
      <c r="D569" s="568" t="s">
        <v>161</v>
      </c>
      <c r="E569" s="569"/>
      <c r="F569" s="569"/>
      <c r="G569" s="569"/>
      <c r="H569" s="81"/>
      <c r="I569" s="569"/>
      <c r="J569" s="569"/>
      <c r="K569" s="81"/>
      <c r="L569" s="569"/>
      <c r="M569" s="569"/>
      <c r="N569" s="569"/>
      <c r="O569" s="81"/>
      <c r="P569" s="569"/>
      <c r="Q569" s="569"/>
      <c r="R569" s="1103"/>
    </row>
    <row r="570" spans="1:18" s="47" customFormat="1" x14ac:dyDescent="0.2">
      <c r="A570" s="566" t="s">
        <v>3274</v>
      </c>
      <c r="B570" s="566" t="s">
        <v>5449</v>
      </c>
      <c r="C570" s="567">
        <v>5</v>
      </c>
      <c r="D570" s="568" t="s">
        <v>161</v>
      </c>
      <c r="E570" s="569"/>
      <c r="F570" s="569"/>
      <c r="G570" s="569"/>
      <c r="H570" s="81" t="e">
        <f t="shared" si="166"/>
        <v>#DIV/0!</v>
      </c>
      <c r="I570" s="569"/>
      <c r="J570" s="569"/>
      <c r="K570" s="81" t="e">
        <f t="shared" si="167"/>
        <v>#DIV/0!</v>
      </c>
      <c r="L570" s="569">
        <f t="shared" si="171"/>
        <v>0</v>
      </c>
      <c r="M570" s="569">
        <f t="shared" si="172"/>
        <v>0</v>
      </c>
      <c r="N570" s="569">
        <f t="shared" si="173"/>
        <v>0</v>
      </c>
      <c r="O570" s="81" t="e">
        <f t="shared" si="174"/>
        <v>#DIV/0!</v>
      </c>
      <c r="P570" s="569">
        <f t="shared" si="175"/>
        <v>0</v>
      </c>
      <c r="Q570" s="569">
        <f t="shared" si="176"/>
        <v>0</v>
      </c>
      <c r="R570" s="1103" t="e">
        <f t="shared" si="168"/>
        <v>#DIV/0!</v>
      </c>
    </row>
    <row r="571" spans="1:18" s="47" customFormat="1" x14ac:dyDescent="0.2">
      <c r="A571" s="566" t="s">
        <v>4542</v>
      </c>
      <c r="B571" s="566" t="s">
        <v>5450</v>
      </c>
      <c r="C571" s="567">
        <v>5</v>
      </c>
      <c r="D571" s="568" t="s">
        <v>161</v>
      </c>
      <c r="E571" s="569"/>
      <c r="F571" s="569"/>
      <c r="G571" s="569"/>
      <c r="H571" s="81" t="e">
        <f t="shared" si="166"/>
        <v>#DIV/0!</v>
      </c>
      <c r="I571" s="569"/>
      <c r="J571" s="569"/>
      <c r="K571" s="81" t="e">
        <f t="shared" si="167"/>
        <v>#DIV/0!</v>
      </c>
      <c r="L571" s="569">
        <f t="shared" si="171"/>
        <v>0</v>
      </c>
      <c r="M571" s="569">
        <f t="shared" si="172"/>
        <v>0</v>
      </c>
      <c r="N571" s="569">
        <f t="shared" si="173"/>
        <v>0</v>
      </c>
      <c r="O571" s="81" t="e">
        <f t="shared" si="174"/>
        <v>#DIV/0!</v>
      </c>
      <c r="P571" s="569">
        <f t="shared" si="175"/>
        <v>0</v>
      </c>
      <c r="Q571" s="569">
        <f t="shared" si="176"/>
        <v>0</v>
      </c>
      <c r="R571" s="1103" t="e">
        <f t="shared" si="168"/>
        <v>#DIV/0!</v>
      </c>
    </row>
    <row r="572" spans="1:18" s="89" customFormat="1" x14ac:dyDescent="0.2">
      <c r="A572" s="88"/>
      <c r="B572" s="88" t="s">
        <v>5452</v>
      </c>
      <c r="C572" s="98"/>
      <c r="D572" s="89" t="s">
        <v>805</v>
      </c>
      <c r="E572" s="99">
        <f>+SUM(E583:E586)+E591+E592+E601+SUM(E609:E612)+E623+SUM(E573:E580)</f>
        <v>0</v>
      </c>
      <c r="F572" s="99">
        <f t="shared" ref="F572:J572" si="182">+SUM(F583:F586)+F591+F592+F601+SUM(F609:F612)+F623+SUM(F573:F580)</f>
        <v>0</v>
      </c>
      <c r="G572" s="99">
        <f t="shared" si="182"/>
        <v>0</v>
      </c>
      <c r="H572" s="81" t="e">
        <f t="shared" si="166"/>
        <v>#DIV/0!</v>
      </c>
      <c r="I572" s="99">
        <f t="shared" si="182"/>
        <v>0</v>
      </c>
      <c r="J572" s="99">
        <f t="shared" si="182"/>
        <v>0</v>
      </c>
      <c r="K572" s="81" t="e">
        <f t="shared" si="167"/>
        <v>#DIV/0!</v>
      </c>
      <c r="L572" s="99">
        <f t="shared" si="171"/>
        <v>0</v>
      </c>
      <c r="M572" s="99">
        <f t="shared" si="172"/>
        <v>0</v>
      </c>
      <c r="N572" s="99">
        <f t="shared" si="173"/>
        <v>0</v>
      </c>
      <c r="O572" s="81" t="e">
        <f t="shared" si="174"/>
        <v>#DIV/0!</v>
      </c>
      <c r="P572" s="99">
        <f t="shared" si="175"/>
        <v>0</v>
      </c>
      <c r="Q572" s="99">
        <f t="shared" si="176"/>
        <v>0</v>
      </c>
      <c r="R572" s="1103" t="e">
        <f t="shared" si="168"/>
        <v>#DIV/0!</v>
      </c>
    </row>
    <row r="573" spans="1:18" s="39" customFormat="1" x14ac:dyDescent="0.2">
      <c r="A573" s="73" t="s">
        <v>2147</v>
      </c>
      <c r="B573" s="73" t="s">
        <v>5451</v>
      </c>
      <c r="C573" s="36">
        <v>5</v>
      </c>
      <c r="D573" s="74" t="s">
        <v>162</v>
      </c>
      <c r="E573" s="38"/>
      <c r="F573" s="38"/>
      <c r="G573" s="38"/>
      <c r="H573" s="81" t="e">
        <f t="shared" si="166"/>
        <v>#DIV/0!</v>
      </c>
      <c r="I573" s="38"/>
      <c r="J573" s="38"/>
      <c r="K573" s="81" t="e">
        <f t="shared" si="167"/>
        <v>#DIV/0!</v>
      </c>
      <c r="L573" s="38">
        <f t="shared" si="171"/>
        <v>0</v>
      </c>
      <c r="M573" s="38">
        <f t="shared" si="172"/>
        <v>0</v>
      </c>
      <c r="N573" s="38">
        <f t="shared" si="173"/>
        <v>0</v>
      </c>
      <c r="O573" s="81" t="e">
        <f t="shared" si="174"/>
        <v>#DIV/0!</v>
      </c>
      <c r="P573" s="38">
        <f t="shared" si="175"/>
        <v>0</v>
      </c>
      <c r="Q573" s="38">
        <f t="shared" si="176"/>
        <v>0</v>
      </c>
      <c r="R573" s="1103" t="e">
        <f t="shared" si="168"/>
        <v>#DIV/0!</v>
      </c>
    </row>
    <row r="574" spans="1:18" s="39" customFormat="1" x14ac:dyDescent="0.2">
      <c r="A574" s="628" t="s">
        <v>1834</v>
      </c>
      <c r="B574" s="628" t="s">
        <v>5453</v>
      </c>
      <c r="C574" s="629">
        <v>5</v>
      </c>
      <c r="D574" s="630" t="s">
        <v>332</v>
      </c>
      <c r="E574" s="631"/>
      <c r="F574" s="631"/>
      <c r="G574" s="631"/>
      <c r="H574" s="81" t="e">
        <f t="shared" si="166"/>
        <v>#DIV/0!</v>
      </c>
      <c r="I574" s="631"/>
      <c r="J574" s="631"/>
      <c r="K574" s="81" t="e">
        <f t="shared" si="167"/>
        <v>#DIV/0!</v>
      </c>
      <c r="L574" s="631">
        <f t="shared" si="171"/>
        <v>0</v>
      </c>
      <c r="M574" s="631">
        <f t="shared" si="172"/>
        <v>0</v>
      </c>
      <c r="N574" s="631">
        <f t="shared" si="173"/>
        <v>0</v>
      </c>
      <c r="O574" s="81" t="e">
        <f t="shared" si="174"/>
        <v>#DIV/0!</v>
      </c>
      <c r="P574" s="631">
        <f t="shared" si="175"/>
        <v>0</v>
      </c>
      <c r="Q574" s="631">
        <f t="shared" si="176"/>
        <v>0</v>
      </c>
      <c r="R574" s="1103" t="e">
        <f t="shared" si="168"/>
        <v>#DIV/0!</v>
      </c>
    </row>
    <row r="575" spans="1:18" s="39" customFormat="1" x14ac:dyDescent="0.2">
      <c r="A575" s="628" t="s">
        <v>1833</v>
      </c>
      <c r="B575" s="628" t="s">
        <v>5454</v>
      </c>
      <c r="C575" s="629">
        <v>5</v>
      </c>
      <c r="D575" s="630" t="s">
        <v>329</v>
      </c>
      <c r="E575" s="631"/>
      <c r="F575" s="631"/>
      <c r="G575" s="631"/>
      <c r="H575" s="81" t="e">
        <f t="shared" si="166"/>
        <v>#DIV/0!</v>
      </c>
      <c r="I575" s="631"/>
      <c r="J575" s="631"/>
      <c r="K575" s="81" t="e">
        <f t="shared" si="167"/>
        <v>#DIV/0!</v>
      </c>
      <c r="L575" s="631">
        <f t="shared" si="171"/>
        <v>0</v>
      </c>
      <c r="M575" s="631">
        <f t="shared" si="172"/>
        <v>0</v>
      </c>
      <c r="N575" s="631">
        <f t="shared" si="173"/>
        <v>0</v>
      </c>
      <c r="O575" s="81" t="e">
        <f t="shared" si="174"/>
        <v>#DIV/0!</v>
      </c>
      <c r="P575" s="631">
        <f t="shared" si="175"/>
        <v>0</v>
      </c>
      <c r="Q575" s="631">
        <f t="shared" si="176"/>
        <v>0</v>
      </c>
      <c r="R575" s="1103" t="e">
        <f t="shared" si="168"/>
        <v>#DIV/0!</v>
      </c>
    </row>
    <row r="576" spans="1:18" s="39" customFormat="1" x14ac:dyDescent="0.2">
      <c r="A576" s="471" t="s">
        <v>1823</v>
      </c>
      <c r="B576" s="471" t="s">
        <v>5469</v>
      </c>
      <c r="C576" s="472">
        <v>5</v>
      </c>
      <c r="D576" s="473" t="s">
        <v>155</v>
      </c>
      <c r="E576" s="38"/>
      <c r="F576" s="38"/>
      <c r="G576" s="38"/>
      <c r="H576" s="81" t="e">
        <f t="shared" si="166"/>
        <v>#DIV/0!</v>
      </c>
      <c r="I576" s="38"/>
      <c r="J576" s="38"/>
      <c r="K576" s="81" t="e">
        <f t="shared" si="167"/>
        <v>#DIV/0!</v>
      </c>
      <c r="L576" s="38">
        <f t="shared" si="171"/>
        <v>0</v>
      </c>
      <c r="M576" s="38">
        <f t="shared" si="172"/>
        <v>0</v>
      </c>
      <c r="N576" s="38">
        <f t="shared" si="173"/>
        <v>0</v>
      </c>
      <c r="O576" s="81" t="e">
        <f t="shared" si="174"/>
        <v>#DIV/0!</v>
      </c>
      <c r="P576" s="38">
        <f t="shared" si="175"/>
        <v>0</v>
      </c>
      <c r="Q576" s="38">
        <f t="shared" si="176"/>
        <v>0</v>
      </c>
      <c r="R576" s="1103" t="e">
        <f t="shared" si="168"/>
        <v>#DIV/0!</v>
      </c>
    </row>
    <row r="577" spans="1:18" s="39" customFormat="1" x14ac:dyDescent="0.2">
      <c r="A577" s="471" t="s">
        <v>1824</v>
      </c>
      <c r="B577" s="471" t="s">
        <v>5470</v>
      </c>
      <c r="C577" s="472">
        <v>5</v>
      </c>
      <c r="D577" s="473" t="s">
        <v>156</v>
      </c>
      <c r="E577" s="38"/>
      <c r="F577" s="38"/>
      <c r="G577" s="38"/>
      <c r="H577" s="81" t="e">
        <f t="shared" si="166"/>
        <v>#DIV/0!</v>
      </c>
      <c r="I577" s="38"/>
      <c r="J577" s="38"/>
      <c r="K577" s="81" t="e">
        <f t="shared" si="167"/>
        <v>#DIV/0!</v>
      </c>
      <c r="L577" s="38">
        <f t="shared" si="171"/>
        <v>0</v>
      </c>
      <c r="M577" s="38">
        <f t="shared" si="172"/>
        <v>0</v>
      </c>
      <c r="N577" s="38">
        <f t="shared" si="173"/>
        <v>0</v>
      </c>
      <c r="O577" s="81" t="e">
        <f t="shared" si="174"/>
        <v>#DIV/0!</v>
      </c>
      <c r="P577" s="38">
        <f t="shared" si="175"/>
        <v>0</v>
      </c>
      <c r="Q577" s="38">
        <f t="shared" si="176"/>
        <v>0</v>
      </c>
      <c r="R577" s="1103" t="e">
        <f t="shared" si="168"/>
        <v>#DIV/0!</v>
      </c>
    </row>
    <row r="578" spans="1:18" s="39" customFormat="1" x14ac:dyDescent="0.2">
      <c r="A578" s="471" t="s">
        <v>1825</v>
      </c>
      <c r="B578" s="471" t="s">
        <v>5471</v>
      </c>
      <c r="C578" s="472">
        <v>5</v>
      </c>
      <c r="D578" s="473" t="s">
        <v>163</v>
      </c>
      <c r="E578" s="38"/>
      <c r="F578" s="38"/>
      <c r="G578" s="38"/>
      <c r="H578" s="81" t="e">
        <f t="shared" si="166"/>
        <v>#DIV/0!</v>
      </c>
      <c r="I578" s="38"/>
      <c r="J578" s="38"/>
      <c r="K578" s="81" t="e">
        <f t="shared" si="167"/>
        <v>#DIV/0!</v>
      </c>
      <c r="L578" s="38">
        <f t="shared" si="171"/>
        <v>0</v>
      </c>
      <c r="M578" s="38">
        <f t="shared" si="172"/>
        <v>0</v>
      </c>
      <c r="N578" s="38">
        <f t="shared" si="173"/>
        <v>0</v>
      </c>
      <c r="O578" s="81" t="e">
        <f t="shared" si="174"/>
        <v>#DIV/0!</v>
      </c>
      <c r="P578" s="38">
        <f t="shared" si="175"/>
        <v>0</v>
      </c>
      <c r="Q578" s="38">
        <f t="shared" si="176"/>
        <v>0</v>
      </c>
      <c r="R578" s="1103" t="e">
        <f t="shared" si="168"/>
        <v>#DIV/0!</v>
      </c>
    </row>
    <row r="579" spans="1:18" s="39" customFormat="1" x14ac:dyDescent="0.2">
      <c r="A579" s="471" t="s">
        <v>1826</v>
      </c>
      <c r="B579" s="471" t="s">
        <v>5472</v>
      </c>
      <c r="C579" s="472">
        <v>5</v>
      </c>
      <c r="D579" s="473" t="s">
        <v>807</v>
      </c>
      <c r="E579" s="38"/>
      <c r="F579" s="38"/>
      <c r="G579" s="38"/>
      <c r="H579" s="81" t="e">
        <f t="shared" si="166"/>
        <v>#DIV/0!</v>
      </c>
      <c r="I579" s="38"/>
      <c r="J579" s="38"/>
      <c r="K579" s="81" t="e">
        <f t="shared" si="167"/>
        <v>#DIV/0!</v>
      </c>
      <c r="L579" s="38">
        <f t="shared" si="171"/>
        <v>0</v>
      </c>
      <c r="M579" s="38">
        <f t="shared" si="172"/>
        <v>0</v>
      </c>
      <c r="N579" s="38">
        <f t="shared" si="173"/>
        <v>0</v>
      </c>
      <c r="O579" s="81" t="e">
        <f t="shared" si="174"/>
        <v>#DIV/0!</v>
      </c>
      <c r="P579" s="38">
        <f t="shared" si="175"/>
        <v>0</v>
      </c>
      <c r="Q579" s="38">
        <f t="shared" si="176"/>
        <v>0</v>
      </c>
      <c r="R579" s="1103" t="e">
        <f t="shared" si="168"/>
        <v>#DIV/0!</v>
      </c>
    </row>
    <row r="580" spans="1:18" s="39" customFormat="1" x14ac:dyDescent="0.2">
      <c r="A580" s="35"/>
      <c r="B580" s="35" t="s">
        <v>5473</v>
      </c>
      <c r="C580" s="36"/>
      <c r="D580" s="37" t="s">
        <v>425</v>
      </c>
      <c r="E580" s="38">
        <f>SUM(E581:E582)</f>
        <v>0</v>
      </c>
      <c r="F580" s="38">
        <f t="shared" ref="F580:J580" si="183">SUM(F581:F582)</f>
        <v>0</v>
      </c>
      <c r="G580" s="38">
        <f t="shared" si="183"/>
        <v>0</v>
      </c>
      <c r="H580" s="81" t="e">
        <f t="shared" si="166"/>
        <v>#DIV/0!</v>
      </c>
      <c r="I580" s="38">
        <f t="shared" si="183"/>
        <v>0</v>
      </c>
      <c r="J580" s="38">
        <f t="shared" si="183"/>
        <v>0</v>
      </c>
      <c r="K580" s="81" t="e">
        <f t="shared" si="167"/>
        <v>#DIV/0!</v>
      </c>
      <c r="L580" s="38">
        <f t="shared" si="171"/>
        <v>0</v>
      </c>
      <c r="M580" s="38">
        <f t="shared" si="172"/>
        <v>0</v>
      </c>
      <c r="N580" s="38">
        <f t="shared" si="173"/>
        <v>0</v>
      </c>
      <c r="O580" s="81" t="e">
        <f t="shared" si="174"/>
        <v>#DIV/0!</v>
      </c>
      <c r="P580" s="38">
        <f t="shared" si="175"/>
        <v>0</v>
      </c>
      <c r="Q580" s="38">
        <f t="shared" si="176"/>
        <v>0</v>
      </c>
      <c r="R580" s="1103" t="e">
        <f t="shared" si="168"/>
        <v>#DIV/0!</v>
      </c>
    </row>
    <row r="581" spans="1:18" s="47" customFormat="1" ht="38.25" x14ac:dyDescent="0.2">
      <c r="A581" s="570" t="s">
        <v>4561</v>
      </c>
      <c r="B581" s="570" t="s">
        <v>395</v>
      </c>
      <c r="C581" s="571">
        <v>5</v>
      </c>
      <c r="D581" s="572" t="s">
        <v>4560</v>
      </c>
      <c r="E581" s="569"/>
      <c r="F581" s="569"/>
      <c r="G581" s="569"/>
      <c r="H581" s="81" t="e">
        <f t="shared" si="166"/>
        <v>#DIV/0!</v>
      </c>
      <c r="I581" s="569"/>
      <c r="J581" s="569"/>
      <c r="K581" s="81" t="e">
        <f t="shared" si="167"/>
        <v>#DIV/0!</v>
      </c>
      <c r="L581" s="569">
        <f t="shared" si="171"/>
        <v>0</v>
      </c>
      <c r="M581" s="569">
        <f t="shared" si="172"/>
        <v>0</v>
      </c>
      <c r="N581" s="569">
        <f t="shared" si="173"/>
        <v>0</v>
      </c>
      <c r="O581" s="81" t="e">
        <f t="shared" si="174"/>
        <v>#DIV/0!</v>
      </c>
      <c r="P581" s="569">
        <f t="shared" si="175"/>
        <v>0</v>
      </c>
      <c r="Q581" s="569">
        <f t="shared" si="176"/>
        <v>0</v>
      </c>
      <c r="R581" s="1103" t="e">
        <f t="shared" si="168"/>
        <v>#DIV/0!</v>
      </c>
    </row>
    <row r="582" spans="1:18" s="47" customFormat="1" ht="25.5" x14ac:dyDescent="0.2">
      <c r="A582" s="566" t="s">
        <v>2368</v>
      </c>
      <c r="B582" s="566" t="s">
        <v>396</v>
      </c>
      <c r="C582" s="567">
        <v>5</v>
      </c>
      <c r="D582" s="568" t="s">
        <v>2919</v>
      </c>
      <c r="E582" s="569"/>
      <c r="F582" s="569"/>
      <c r="G582" s="569"/>
      <c r="H582" s="81" t="e">
        <f t="shared" si="166"/>
        <v>#DIV/0!</v>
      </c>
      <c r="I582" s="569"/>
      <c r="J582" s="569"/>
      <c r="K582" s="81" t="e">
        <f t="shared" si="167"/>
        <v>#DIV/0!</v>
      </c>
      <c r="L582" s="569">
        <f t="shared" si="171"/>
        <v>0</v>
      </c>
      <c r="M582" s="569">
        <f t="shared" si="172"/>
        <v>0</v>
      </c>
      <c r="N582" s="569">
        <f t="shared" si="173"/>
        <v>0</v>
      </c>
      <c r="O582" s="81" t="e">
        <f t="shared" si="174"/>
        <v>#DIV/0!</v>
      </c>
      <c r="P582" s="569">
        <f t="shared" si="175"/>
        <v>0</v>
      </c>
      <c r="Q582" s="569">
        <f t="shared" si="176"/>
        <v>0</v>
      </c>
      <c r="R582" s="1103" t="e">
        <f t="shared" si="168"/>
        <v>#DIV/0!</v>
      </c>
    </row>
    <row r="583" spans="1:18" s="39" customFormat="1" x14ac:dyDescent="0.2">
      <c r="A583" s="471" t="s">
        <v>1828</v>
      </c>
      <c r="B583" s="471" t="s">
        <v>165</v>
      </c>
      <c r="C583" s="472">
        <v>5</v>
      </c>
      <c r="D583" s="473" t="s">
        <v>3458</v>
      </c>
      <c r="E583" s="38"/>
      <c r="F583" s="38"/>
      <c r="G583" s="38"/>
      <c r="H583" s="81" t="e">
        <f t="shared" si="166"/>
        <v>#DIV/0!</v>
      </c>
      <c r="I583" s="38"/>
      <c r="J583" s="38"/>
      <c r="K583" s="81" t="e">
        <f t="shared" si="167"/>
        <v>#DIV/0!</v>
      </c>
      <c r="L583" s="38">
        <f t="shared" si="171"/>
        <v>0</v>
      </c>
      <c r="M583" s="38">
        <f t="shared" si="172"/>
        <v>0</v>
      </c>
      <c r="N583" s="38">
        <f t="shared" si="173"/>
        <v>0</v>
      </c>
      <c r="O583" s="81" t="e">
        <f t="shared" si="174"/>
        <v>#DIV/0!</v>
      </c>
      <c r="P583" s="38">
        <f t="shared" si="175"/>
        <v>0</v>
      </c>
      <c r="Q583" s="38">
        <f t="shared" si="176"/>
        <v>0</v>
      </c>
      <c r="R583" s="1103" t="e">
        <f t="shared" si="168"/>
        <v>#DIV/0!</v>
      </c>
    </row>
    <row r="584" spans="1:18" s="39" customFormat="1" x14ac:dyDescent="0.2">
      <c r="A584" s="471" t="s">
        <v>1829</v>
      </c>
      <c r="B584" s="471" t="s">
        <v>166</v>
      </c>
      <c r="C584" s="472">
        <v>5</v>
      </c>
      <c r="D584" s="473" t="s">
        <v>3459</v>
      </c>
      <c r="E584" s="38"/>
      <c r="F584" s="38"/>
      <c r="G584" s="38"/>
      <c r="H584" s="81" t="e">
        <f t="shared" si="166"/>
        <v>#DIV/0!</v>
      </c>
      <c r="I584" s="38"/>
      <c r="J584" s="38"/>
      <c r="K584" s="81" t="e">
        <f t="shared" si="167"/>
        <v>#DIV/0!</v>
      </c>
      <c r="L584" s="38">
        <f t="shared" si="171"/>
        <v>0</v>
      </c>
      <c r="M584" s="38">
        <f t="shared" si="172"/>
        <v>0</v>
      </c>
      <c r="N584" s="38">
        <f t="shared" si="173"/>
        <v>0</v>
      </c>
      <c r="O584" s="81" t="e">
        <f t="shared" si="174"/>
        <v>#DIV/0!</v>
      </c>
      <c r="P584" s="38">
        <f t="shared" si="175"/>
        <v>0</v>
      </c>
      <c r="Q584" s="38">
        <f t="shared" si="176"/>
        <v>0</v>
      </c>
      <c r="R584" s="1103" t="e">
        <f t="shared" si="168"/>
        <v>#DIV/0!</v>
      </c>
    </row>
    <row r="585" spans="1:18" s="39" customFormat="1" ht="25.5" x14ac:dyDescent="0.2">
      <c r="A585" s="471" t="s">
        <v>1830</v>
      </c>
      <c r="B585" s="471" t="s">
        <v>167</v>
      </c>
      <c r="C585" s="472">
        <v>5</v>
      </c>
      <c r="D585" s="473" t="s">
        <v>3460</v>
      </c>
      <c r="E585" s="38"/>
      <c r="F585" s="38"/>
      <c r="G585" s="38"/>
      <c r="H585" s="81" t="e">
        <f t="shared" si="166"/>
        <v>#DIV/0!</v>
      </c>
      <c r="I585" s="38"/>
      <c r="J585" s="38"/>
      <c r="K585" s="81" t="e">
        <f t="shared" si="167"/>
        <v>#DIV/0!</v>
      </c>
      <c r="L585" s="38">
        <f t="shared" si="171"/>
        <v>0</v>
      </c>
      <c r="M585" s="38">
        <f t="shared" si="172"/>
        <v>0</v>
      </c>
      <c r="N585" s="38">
        <f t="shared" si="173"/>
        <v>0</v>
      </c>
      <c r="O585" s="81" t="e">
        <f t="shared" si="174"/>
        <v>#DIV/0!</v>
      </c>
      <c r="P585" s="38">
        <f t="shared" si="175"/>
        <v>0</v>
      </c>
      <c r="Q585" s="38">
        <f t="shared" si="176"/>
        <v>0</v>
      </c>
      <c r="R585" s="1103" t="e">
        <f t="shared" si="168"/>
        <v>#DIV/0!</v>
      </c>
    </row>
    <row r="586" spans="1:18" s="39" customFormat="1" x14ac:dyDescent="0.2">
      <c r="A586" s="35"/>
      <c r="B586" s="35" t="s">
        <v>168</v>
      </c>
      <c r="C586" s="36"/>
      <c r="D586" s="37" t="s">
        <v>169</v>
      </c>
      <c r="E586" s="38">
        <f>SUM(E587:E590)</f>
        <v>0</v>
      </c>
      <c r="F586" s="38">
        <f t="shared" ref="F586:J586" si="184">SUM(F587:F590)</f>
        <v>0</v>
      </c>
      <c r="G586" s="38">
        <f t="shared" si="184"/>
        <v>0</v>
      </c>
      <c r="H586" s="81" t="e">
        <f t="shared" si="166"/>
        <v>#DIV/0!</v>
      </c>
      <c r="I586" s="38">
        <f t="shared" si="184"/>
        <v>0</v>
      </c>
      <c r="J586" s="38">
        <f t="shared" si="184"/>
        <v>0</v>
      </c>
      <c r="K586" s="81" t="e">
        <f t="shared" si="167"/>
        <v>#DIV/0!</v>
      </c>
      <c r="L586" s="38">
        <f t="shared" si="171"/>
        <v>0</v>
      </c>
      <c r="M586" s="38">
        <f t="shared" si="172"/>
        <v>0</v>
      </c>
      <c r="N586" s="38">
        <f t="shared" si="173"/>
        <v>0</v>
      </c>
      <c r="O586" s="81" t="e">
        <f t="shared" si="174"/>
        <v>#DIV/0!</v>
      </c>
      <c r="P586" s="38">
        <f t="shared" si="175"/>
        <v>0</v>
      </c>
      <c r="Q586" s="38">
        <f t="shared" si="176"/>
        <v>0</v>
      </c>
      <c r="R586" s="1103" t="e">
        <f t="shared" si="168"/>
        <v>#DIV/0!</v>
      </c>
    </row>
    <row r="587" spans="1:18" s="47" customFormat="1" x14ac:dyDescent="0.2">
      <c r="A587" s="566" t="s">
        <v>4524</v>
      </c>
      <c r="B587" s="566" t="s">
        <v>170</v>
      </c>
      <c r="C587" s="567">
        <v>5</v>
      </c>
      <c r="D587" s="568" t="s">
        <v>2914</v>
      </c>
      <c r="E587" s="569"/>
      <c r="F587" s="569"/>
      <c r="G587" s="569"/>
      <c r="H587" s="81" t="e">
        <f t="shared" si="166"/>
        <v>#DIV/0!</v>
      </c>
      <c r="I587" s="569"/>
      <c r="J587" s="569"/>
      <c r="K587" s="81" t="e">
        <f t="shared" si="167"/>
        <v>#DIV/0!</v>
      </c>
      <c r="L587" s="569">
        <f t="shared" si="171"/>
        <v>0</v>
      </c>
      <c r="M587" s="569">
        <f t="shared" si="172"/>
        <v>0</v>
      </c>
      <c r="N587" s="569">
        <f t="shared" si="173"/>
        <v>0</v>
      </c>
      <c r="O587" s="81" t="e">
        <f t="shared" si="174"/>
        <v>#DIV/0!</v>
      </c>
      <c r="P587" s="569">
        <f t="shared" si="175"/>
        <v>0</v>
      </c>
      <c r="Q587" s="569">
        <f t="shared" si="176"/>
        <v>0</v>
      </c>
      <c r="R587" s="1103" t="e">
        <f t="shared" si="168"/>
        <v>#DIV/0!</v>
      </c>
    </row>
    <row r="588" spans="1:18" s="47" customFormat="1" x14ac:dyDescent="0.2">
      <c r="A588" s="566" t="s">
        <v>4538</v>
      </c>
      <c r="B588" s="566" t="s">
        <v>3812</v>
      </c>
      <c r="C588" s="567">
        <v>5</v>
      </c>
      <c r="D588" s="568" t="s">
        <v>2914</v>
      </c>
      <c r="E588" s="569"/>
      <c r="F588" s="569"/>
      <c r="G588" s="569"/>
      <c r="H588" s="81" t="e">
        <f t="shared" si="166"/>
        <v>#DIV/0!</v>
      </c>
      <c r="I588" s="569"/>
      <c r="J588" s="569"/>
      <c r="K588" s="81" t="e">
        <f t="shared" si="167"/>
        <v>#DIV/0!</v>
      </c>
      <c r="L588" s="569">
        <f t="shared" si="171"/>
        <v>0</v>
      </c>
      <c r="M588" s="569">
        <f t="shared" si="172"/>
        <v>0</v>
      </c>
      <c r="N588" s="569">
        <f t="shared" si="173"/>
        <v>0</v>
      </c>
      <c r="O588" s="81" t="e">
        <f t="shared" si="174"/>
        <v>#DIV/0!</v>
      </c>
      <c r="P588" s="569">
        <f t="shared" si="175"/>
        <v>0</v>
      </c>
      <c r="Q588" s="569">
        <f t="shared" si="176"/>
        <v>0</v>
      </c>
      <c r="R588" s="1103" t="e">
        <f t="shared" si="168"/>
        <v>#DIV/0!</v>
      </c>
    </row>
    <row r="589" spans="1:18" s="47" customFormat="1" x14ac:dyDescent="0.2">
      <c r="A589" s="566" t="s">
        <v>4526</v>
      </c>
      <c r="B589" s="566" t="s">
        <v>5455</v>
      </c>
      <c r="C589" s="567">
        <v>5</v>
      </c>
      <c r="D589" s="568" t="s">
        <v>161</v>
      </c>
      <c r="E589" s="569"/>
      <c r="F589" s="569"/>
      <c r="G589" s="569"/>
      <c r="H589" s="81" t="e">
        <f t="shared" si="166"/>
        <v>#DIV/0!</v>
      </c>
      <c r="I589" s="569"/>
      <c r="J589" s="569"/>
      <c r="K589" s="81" t="e">
        <f t="shared" si="167"/>
        <v>#DIV/0!</v>
      </c>
      <c r="L589" s="569">
        <f t="shared" si="171"/>
        <v>0</v>
      </c>
      <c r="M589" s="569">
        <f t="shared" si="172"/>
        <v>0</v>
      </c>
      <c r="N589" s="569">
        <f t="shared" si="173"/>
        <v>0</v>
      </c>
      <c r="O589" s="81" t="e">
        <f t="shared" si="174"/>
        <v>#DIV/0!</v>
      </c>
      <c r="P589" s="569">
        <f t="shared" si="175"/>
        <v>0</v>
      </c>
      <c r="Q589" s="569">
        <f t="shared" si="176"/>
        <v>0</v>
      </c>
      <c r="R589" s="1103" t="e">
        <f t="shared" si="168"/>
        <v>#DIV/0!</v>
      </c>
    </row>
    <row r="590" spans="1:18" s="47" customFormat="1" x14ac:dyDescent="0.2">
      <c r="A590" s="566" t="s">
        <v>1831</v>
      </c>
      <c r="B590" s="566" t="s">
        <v>5456</v>
      </c>
      <c r="C590" s="567">
        <v>5</v>
      </c>
      <c r="D590" s="568" t="s">
        <v>2914</v>
      </c>
      <c r="E590" s="569"/>
      <c r="F590" s="569"/>
      <c r="G590" s="569"/>
      <c r="H590" s="81" t="e">
        <f t="shared" si="166"/>
        <v>#DIV/0!</v>
      </c>
      <c r="I590" s="569"/>
      <c r="J590" s="569"/>
      <c r="K590" s="81" t="e">
        <f t="shared" si="167"/>
        <v>#DIV/0!</v>
      </c>
      <c r="L590" s="569">
        <f t="shared" si="171"/>
        <v>0</v>
      </c>
      <c r="M590" s="569">
        <f t="shared" si="172"/>
        <v>0</v>
      </c>
      <c r="N590" s="569">
        <f t="shared" si="173"/>
        <v>0</v>
      </c>
      <c r="O590" s="81" t="e">
        <f t="shared" si="174"/>
        <v>#DIV/0!</v>
      </c>
      <c r="P590" s="569">
        <f t="shared" si="175"/>
        <v>0</v>
      </c>
      <c r="Q590" s="569">
        <f t="shared" si="176"/>
        <v>0</v>
      </c>
      <c r="R590" s="1103" t="e">
        <f t="shared" si="168"/>
        <v>#DIV/0!</v>
      </c>
    </row>
    <row r="591" spans="1:18" s="39" customFormat="1" x14ac:dyDescent="0.2">
      <c r="A591" s="471" t="s">
        <v>1835</v>
      </c>
      <c r="B591" s="471" t="s">
        <v>626</v>
      </c>
      <c r="C591" s="472">
        <v>5</v>
      </c>
      <c r="D591" s="473" t="s">
        <v>627</v>
      </c>
      <c r="E591" s="38"/>
      <c r="F591" s="38"/>
      <c r="G591" s="38"/>
      <c r="H591" s="81" t="e">
        <f t="shared" ref="H591:H654" si="185">+(F591-G591)/F591</f>
        <v>#DIV/0!</v>
      </c>
      <c r="I591" s="38"/>
      <c r="J591" s="38"/>
      <c r="K591" s="81" t="e">
        <f t="shared" ref="K591:K654" si="186">+(I591-J591)/I591</f>
        <v>#DIV/0!</v>
      </c>
      <c r="L591" s="38">
        <f t="shared" si="171"/>
        <v>0</v>
      </c>
      <c r="M591" s="38">
        <f t="shared" si="172"/>
        <v>0</v>
      </c>
      <c r="N591" s="38">
        <f t="shared" si="173"/>
        <v>0</v>
      </c>
      <c r="O591" s="81" t="e">
        <f t="shared" si="174"/>
        <v>#DIV/0!</v>
      </c>
      <c r="P591" s="38">
        <f t="shared" si="175"/>
        <v>0</v>
      </c>
      <c r="Q591" s="38">
        <f t="shared" si="176"/>
        <v>0</v>
      </c>
      <c r="R591" s="1103" t="e">
        <f t="shared" si="168"/>
        <v>#DIV/0!</v>
      </c>
    </row>
    <row r="592" spans="1:18" s="39" customFormat="1" x14ac:dyDescent="0.2">
      <c r="A592" s="73" t="s">
        <v>2917</v>
      </c>
      <c r="B592" s="73" t="s">
        <v>4300</v>
      </c>
      <c r="C592" s="36"/>
      <c r="D592" s="74" t="s">
        <v>2918</v>
      </c>
      <c r="E592" s="38">
        <f>SUM(E593:E600)</f>
        <v>0</v>
      </c>
      <c r="F592" s="38">
        <f t="shared" ref="F592:J592" si="187">SUM(F593:F600)</f>
        <v>0</v>
      </c>
      <c r="G592" s="38">
        <f t="shared" si="187"/>
        <v>0</v>
      </c>
      <c r="H592" s="81" t="e">
        <f t="shared" si="185"/>
        <v>#DIV/0!</v>
      </c>
      <c r="I592" s="38">
        <f t="shared" si="187"/>
        <v>0</v>
      </c>
      <c r="J592" s="38">
        <f t="shared" si="187"/>
        <v>0</v>
      </c>
      <c r="K592" s="81" t="e">
        <f t="shared" si="186"/>
        <v>#DIV/0!</v>
      </c>
      <c r="L592" s="38">
        <f t="shared" si="171"/>
        <v>0</v>
      </c>
      <c r="M592" s="38">
        <f t="shared" si="172"/>
        <v>0</v>
      </c>
      <c r="N592" s="38">
        <f t="shared" si="173"/>
        <v>0</v>
      </c>
      <c r="O592" s="81" t="e">
        <f t="shared" si="174"/>
        <v>#DIV/0!</v>
      </c>
      <c r="P592" s="38">
        <f t="shared" si="175"/>
        <v>0</v>
      </c>
      <c r="Q592" s="38">
        <f t="shared" si="176"/>
        <v>0</v>
      </c>
      <c r="R592" s="1103" t="e">
        <f t="shared" ref="R592:R655" si="188">+(P592-Q592)/P592</f>
        <v>#DIV/0!</v>
      </c>
    </row>
    <row r="593" spans="1:18" s="47" customFormat="1" ht="25.5" x14ac:dyDescent="0.2">
      <c r="A593" s="570" t="s">
        <v>4543</v>
      </c>
      <c r="B593" s="570" t="s">
        <v>5457</v>
      </c>
      <c r="C593" s="571">
        <v>5</v>
      </c>
      <c r="D593" s="572" t="s">
        <v>1573</v>
      </c>
      <c r="E593" s="569"/>
      <c r="F593" s="569"/>
      <c r="G593" s="569"/>
      <c r="H593" s="81" t="e">
        <f t="shared" si="185"/>
        <v>#DIV/0!</v>
      </c>
      <c r="I593" s="569"/>
      <c r="J593" s="569"/>
      <c r="K593" s="81" t="e">
        <f t="shared" si="186"/>
        <v>#DIV/0!</v>
      </c>
      <c r="L593" s="569">
        <f t="shared" si="171"/>
        <v>0</v>
      </c>
      <c r="M593" s="569">
        <f t="shared" si="172"/>
        <v>0</v>
      </c>
      <c r="N593" s="569">
        <f t="shared" si="173"/>
        <v>0</v>
      </c>
      <c r="O593" s="81" t="e">
        <f t="shared" si="174"/>
        <v>#DIV/0!</v>
      </c>
      <c r="P593" s="569">
        <f t="shared" si="175"/>
        <v>0</v>
      </c>
      <c r="Q593" s="569">
        <f t="shared" si="176"/>
        <v>0</v>
      </c>
      <c r="R593" s="1103" t="e">
        <f t="shared" si="188"/>
        <v>#DIV/0!</v>
      </c>
    </row>
    <row r="594" spans="1:18" s="47" customFormat="1" x14ac:dyDescent="0.2">
      <c r="A594" s="570" t="s">
        <v>4544</v>
      </c>
      <c r="B594" s="570" t="s">
        <v>5458</v>
      </c>
      <c r="C594" s="571">
        <v>5</v>
      </c>
      <c r="D594" s="572" t="s">
        <v>329</v>
      </c>
      <c r="E594" s="569"/>
      <c r="F594" s="569"/>
      <c r="G594" s="569"/>
      <c r="H594" s="81" t="e">
        <f t="shared" si="185"/>
        <v>#DIV/0!</v>
      </c>
      <c r="I594" s="569"/>
      <c r="J594" s="569"/>
      <c r="K594" s="81" t="e">
        <f t="shared" si="186"/>
        <v>#DIV/0!</v>
      </c>
      <c r="L594" s="569">
        <f t="shared" si="171"/>
        <v>0</v>
      </c>
      <c r="M594" s="569">
        <f t="shared" si="172"/>
        <v>0</v>
      </c>
      <c r="N594" s="569">
        <f t="shared" si="173"/>
        <v>0</v>
      </c>
      <c r="O594" s="81" t="e">
        <f t="shared" si="174"/>
        <v>#DIV/0!</v>
      </c>
      <c r="P594" s="569">
        <f t="shared" si="175"/>
        <v>0</v>
      </c>
      <c r="Q594" s="569">
        <f t="shared" si="176"/>
        <v>0</v>
      </c>
      <c r="R594" s="1103" t="e">
        <f t="shared" si="188"/>
        <v>#DIV/0!</v>
      </c>
    </row>
    <row r="595" spans="1:18" s="47" customFormat="1" x14ac:dyDescent="0.2">
      <c r="A595" s="570" t="s">
        <v>4545</v>
      </c>
      <c r="B595" s="570" t="s">
        <v>5459</v>
      </c>
      <c r="C595" s="571">
        <v>5</v>
      </c>
      <c r="D595" s="572" t="s">
        <v>155</v>
      </c>
      <c r="E595" s="569"/>
      <c r="F595" s="569"/>
      <c r="G595" s="569"/>
      <c r="H595" s="81" t="e">
        <f t="shared" si="185"/>
        <v>#DIV/0!</v>
      </c>
      <c r="I595" s="569"/>
      <c r="J595" s="569"/>
      <c r="K595" s="81" t="e">
        <f t="shared" si="186"/>
        <v>#DIV/0!</v>
      </c>
      <c r="L595" s="569">
        <f t="shared" si="171"/>
        <v>0</v>
      </c>
      <c r="M595" s="569">
        <f t="shared" si="172"/>
        <v>0</v>
      </c>
      <c r="N595" s="569">
        <f t="shared" si="173"/>
        <v>0</v>
      </c>
      <c r="O595" s="81" t="e">
        <f t="shared" si="174"/>
        <v>#DIV/0!</v>
      </c>
      <c r="P595" s="569">
        <f t="shared" si="175"/>
        <v>0</v>
      </c>
      <c r="Q595" s="569">
        <f t="shared" si="176"/>
        <v>0</v>
      </c>
      <c r="R595" s="1103" t="e">
        <f t="shared" si="188"/>
        <v>#DIV/0!</v>
      </c>
    </row>
    <row r="596" spans="1:18" s="47" customFormat="1" x14ac:dyDescent="0.2">
      <c r="A596" s="570" t="s">
        <v>4546</v>
      </c>
      <c r="B596" s="570" t="s">
        <v>5460</v>
      </c>
      <c r="C596" s="571">
        <v>5</v>
      </c>
      <c r="D596" s="572" t="s">
        <v>156</v>
      </c>
      <c r="E596" s="569"/>
      <c r="F596" s="569"/>
      <c r="G596" s="569"/>
      <c r="H596" s="81" t="e">
        <f t="shared" si="185"/>
        <v>#DIV/0!</v>
      </c>
      <c r="I596" s="569"/>
      <c r="J596" s="569"/>
      <c r="K596" s="81" t="e">
        <f t="shared" si="186"/>
        <v>#DIV/0!</v>
      </c>
      <c r="L596" s="569">
        <f t="shared" si="171"/>
        <v>0</v>
      </c>
      <c r="M596" s="569">
        <f t="shared" si="172"/>
        <v>0</v>
      </c>
      <c r="N596" s="569">
        <f t="shared" si="173"/>
        <v>0</v>
      </c>
      <c r="O596" s="81" t="e">
        <f t="shared" si="174"/>
        <v>#DIV/0!</v>
      </c>
      <c r="P596" s="569">
        <f t="shared" si="175"/>
        <v>0</v>
      </c>
      <c r="Q596" s="569">
        <f t="shared" si="176"/>
        <v>0</v>
      </c>
      <c r="R596" s="1103" t="e">
        <f t="shared" si="188"/>
        <v>#DIV/0!</v>
      </c>
    </row>
    <row r="597" spans="1:18" s="47" customFormat="1" x14ac:dyDescent="0.2">
      <c r="A597" s="570" t="s">
        <v>4547</v>
      </c>
      <c r="B597" s="570" t="s">
        <v>5461</v>
      </c>
      <c r="C597" s="571">
        <v>5</v>
      </c>
      <c r="D597" s="572" t="s">
        <v>4520</v>
      </c>
      <c r="E597" s="569"/>
      <c r="F597" s="569"/>
      <c r="G597" s="569"/>
      <c r="H597" s="81" t="e">
        <f t="shared" si="185"/>
        <v>#DIV/0!</v>
      </c>
      <c r="I597" s="569"/>
      <c r="J597" s="569"/>
      <c r="K597" s="81" t="e">
        <f t="shared" si="186"/>
        <v>#DIV/0!</v>
      </c>
      <c r="L597" s="569">
        <f t="shared" si="171"/>
        <v>0</v>
      </c>
      <c r="M597" s="569">
        <f t="shared" si="172"/>
        <v>0</v>
      </c>
      <c r="N597" s="569">
        <f t="shared" si="173"/>
        <v>0</v>
      </c>
      <c r="O597" s="81" t="e">
        <f t="shared" si="174"/>
        <v>#DIV/0!</v>
      </c>
      <c r="P597" s="569">
        <f t="shared" si="175"/>
        <v>0</v>
      </c>
      <c r="Q597" s="569">
        <f t="shared" si="176"/>
        <v>0</v>
      </c>
      <c r="R597" s="1103" t="e">
        <f t="shared" si="188"/>
        <v>#DIV/0!</v>
      </c>
    </row>
    <row r="598" spans="1:18" s="47" customFormat="1" x14ac:dyDescent="0.2">
      <c r="A598" s="570" t="s">
        <v>4548</v>
      </c>
      <c r="B598" s="570" t="s">
        <v>5462</v>
      </c>
      <c r="C598" s="571">
        <v>5</v>
      </c>
      <c r="D598" s="572" t="s">
        <v>2542</v>
      </c>
      <c r="E598" s="569"/>
      <c r="F598" s="569"/>
      <c r="G598" s="569"/>
      <c r="H598" s="81" t="e">
        <f t="shared" si="185"/>
        <v>#DIV/0!</v>
      </c>
      <c r="I598" s="569"/>
      <c r="J598" s="569"/>
      <c r="K598" s="81" t="e">
        <f t="shared" si="186"/>
        <v>#DIV/0!</v>
      </c>
      <c r="L598" s="569">
        <f t="shared" si="171"/>
        <v>0</v>
      </c>
      <c r="M598" s="569">
        <f t="shared" si="172"/>
        <v>0</v>
      </c>
      <c r="N598" s="569">
        <f t="shared" si="173"/>
        <v>0</v>
      </c>
      <c r="O598" s="81" t="e">
        <f t="shared" si="174"/>
        <v>#DIV/0!</v>
      </c>
      <c r="P598" s="569">
        <f t="shared" si="175"/>
        <v>0</v>
      </c>
      <c r="Q598" s="569">
        <f t="shared" si="176"/>
        <v>0</v>
      </c>
      <c r="R598" s="1103" t="e">
        <f t="shared" si="188"/>
        <v>#DIV/0!</v>
      </c>
    </row>
    <row r="599" spans="1:18" s="47" customFormat="1" x14ac:dyDescent="0.2">
      <c r="A599" s="573" t="s">
        <v>4550</v>
      </c>
      <c r="B599" s="573" t="s">
        <v>397</v>
      </c>
      <c r="C599" s="574">
        <v>5</v>
      </c>
      <c r="D599" s="575" t="s">
        <v>2914</v>
      </c>
      <c r="E599" s="576"/>
      <c r="F599" s="576"/>
      <c r="G599" s="576"/>
      <c r="H599" s="81" t="e">
        <f t="shared" si="185"/>
        <v>#DIV/0!</v>
      </c>
      <c r="I599" s="576"/>
      <c r="J599" s="576"/>
      <c r="K599" s="81" t="e">
        <f t="shared" si="186"/>
        <v>#DIV/0!</v>
      </c>
      <c r="L599" s="576">
        <f t="shared" si="171"/>
        <v>0</v>
      </c>
      <c r="M599" s="576">
        <f t="shared" si="172"/>
        <v>0</v>
      </c>
      <c r="N599" s="576">
        <f t="shared" si="173"/>
        <v>0</v>
      </c>
      <c r="O599" s="81" t="e">
        <f t="shared" si="174"/>
        <v>#DIV/0!</v>
      </c>
      <c r="P599" s="576">
        <f t="shared" si="175"/>
        <v>0</v>
      </c>
      <c r="Q599" s="576">
        <f t="shared" si="176"/>
        <v>0</v>
      </c>
      <c r="R599" s="1103" t="e">
        <f t="shared" si="188"/>
        <v>#DIV/0!</v>
      </c>
    </row>
    <row r="600" spans="1:18" s="47" customFormat="1" x14ac:dyDescent="0.2">
      <c r="A600" s="570" t="s">
        <v>4549</v>
      </c>
      <c r="B600" s="573" t="s">
        <v>5463</v>
      </c>
      <c r="C600" s="571">
        <v>5</v>
      </c>
      <c r="D600" s="572" t="s">
        <v>161</v>
      </c>
      <c r="E600" s="569"/>
      <c r="F600" s="569"/>
      <c r="G600" s="569"/>
      <c r="H600" s="81" t="e">
        <f t="shared" si="185"/>
        <v>#DIV/0!</v>
      </c>
      <c r="I600" s="569"/>
      <c r="J600" s="569"/>
      <c r="K600" s="81" t="e">
        <f t="shared" si="186"/>
        <v>#DIV/0!</v>
      </c>
      <c r="L600" s="569">
        <f t="shared" ref="L600:L663" si="189">E600</f>
        <v>0</v>
      </c>
      <c r="M600" s="569">
        <f t="shared" ref="M600:M663" si="190">F600</f>
        <v>0</v>
      </c>
      <c r="N600" s="569">
        <f t="shared" ref="N600:N663" si="191">G600</f>
        <v>0</v>
      </c>
      <c r="O600" s="81" t="e">
        <f t="shared" ref="O600:O663" si="192">+(M600-N600)/M600</f>
        <v>#DIV/0!</v>
      </c>
      <c r="P600" s="569">
        <f t="shared" ref="P600:P663" si="193">I600</f>
        <v>0</v>
      </c>
      <c r="Q600" s="569">
        <f t="shared" ref="Q600:Q663" si="194">J600</f>
        <v>0</v>
      </c>
      <c r="R600" s="1103" t="e">
        <f t="shared" si="188"/>
        <v>#DIV/0!</v>
      </c>
    </row>
    <row r="601" spans="1:18" s="39" customFormat="1" x14ac:dyDescent="0.2">
      <c r="A601" s="471" t="s">
        <v>2920</v>
      </c>
      <c r="B601" s="471" t="s">
        <v>2933</v>
      </c>
      <c r="C601" s="472"/>
      <c r="D601" s="473" t="s">
        <v>331</v>
      </c>
      <c r="E601" s="38">
        <f>SUM(E602:E608)</f>
        <v>0</v>
      </c>
      <c r="F601" s="38">
        <f t="shared" ref="F601:J601" si="195">SUM(F602:F608)</f>
        <v>0</v>
      </c>
      <c r="G601" s="38">
        <f t="shared" si="195"/>
        <v>0</v>
      </c>
      <c r="H601" s="81" t="e">
        <f t="shared" si="185"/>
        <v>#DIV/0!</v>
      </c>
      <c r="I601" s="38">
        <f t="shared" si="195"/>
        <v>0</v>
      </c>
      <c r="J601" s="38">
        <f t="shared" si="195"/>
        <v>0</v>
      </c>
      <c r="K601" s="81" t="e">
        <f t="shared" si="186"/>
        <v>#DIV/0!</v>
      </c>
      <c r="L601" s="38">
        <f t="shared" si="189"/>
        <v>0</v>
      </c>
      <c r="M601" s="38">
        <f t="shared" si="190"/>
        <v>0</v>
      </c>
      <c r="N601" s="38">
        <f t="shared" si="191"/>
        <v>0</v>
      </c>
      <c r="O601" s="81" t="e">
        <f t="shared" si="192"/>
        <v>#DIV/0!</v>
      </c>
      <c r="P601" s="38">
        <f t="shared" si="193"/>
        <v>0</v>
      </c>
      <c r="Q601" s="38">
        <f t="shared" si="194"/>
        <v>0</v>
      </c>
      <c r="R601" s="1103" t="e">
        <f t="shared" si="188"/>
        <v>#DIV/0!</v>
      </c>
    </row>
    <row r="602" spans="1:18" s="47" customFormat="1" ht="25.5" x14ac:dyDescent="0.2">
      <c r="A602" s="566" t="s">
        <v>4551</v>
      </c>
      <c r="B602" s="566" t="s">
        <v>5464</v>
      </c>
      <c r="C602" s="567">
        <v>5</v>
      </c>
      <c r="D602" s="568" t="s">
        <v>1573</v>
      </c>
      <c r="E602" s="569"/>
      <c r="F602" s="569"/>
      <c r="G602" s="569"/>
      <c r="H602" s="81" t="e">
        <f t="shared" si="185"/>
        <v>#DIV/0!</v>
      </c>
      <c r="I602" s="569"/>
      <c r="J602" s="569"/>
      <c r="K602" s="81" t="e">
        <f t="shared" si="186"/>
        <v>#DIV/0!</v>
      </c>
      <c r="L602" s="569">
        <f t="shared" si="189"/>
        <v>0</v>
      </c>
      <c r="M602" s="569">
        <f t="shared" si="190"/>
        <v>0</v>
      </c>
      <c r="N602" s="569">
        <f t="shared" si="191"/>
        <v>0</v>
      </c>
      <c r="O602" s="81" t="e">
        <f t="shared" si="192"/>
        <v>#DIV/0!</v>
      </c>
      <c r="P602" s="569">
        <f t="shared" si="193"/>
        <v>0</v>
      </c>
      <c r="Q602" s="569">
        <f t="shared" si="194"/>
        <v>0</v>
      </c>
      <c r="R602" s="1103" t="e">
        <f t="shared" si="188"/>
        <v>#DIV/0!</v>
      </c>
    </row>
    <row r="603" spans="1:18" s="47" customFormat="1" x14ac:dyDescent="0.2">
      <c r="A603" s="566" t="s">
        <v>4552</v>
      </c>
      <c r="B603" s="566" t="s">
        <v>5465</v>
      </c>
      <c r="C603" s="567">
        <v>5</v>
      </c>
      <c r="D603" s="568" t="s">
        <v>329</v>
      </c>
      <c r="E603" s="569"/>
      <c r="F603" s="569"/>
      <c r="G603" s="569"/>
      <c r="H603" s="81" t="e">
        <f t="shared" si="185"/>
        <v>#DIV/0!</v>
      </c>
      <c r="I603" s="569"/>
      <c r="J603" s="569"/>
      <c r="K603" s="81" t="e">
        <f t="shared" si="186"/>
        <v>#DIV/0!</v>
      </c>
      <c r="L603" s="569">
        <f t="shared" si="189"/>
        <v>0</v>
      </c>
      <c r="M603" s="569">
        <f t="shared" si="190"/>
        <v>0</v>
      </c>
      <c r="N603" s="569">
        <f t="shared" si="191"/>
        <v>0</v>
      </c>
      <c r="O603" s="81" t="e">
        <f t="shared" si="192"/>
        <v>#DIV/0!</v>
      </c>
      <c r="P603" s="569">
        <f t="shared" si="193"/>
        <v>0</v>
      </c>
      <c r="Q603" s="569">
        <f t="shared" si="194"/>
        <v>0</v>
      </c>
      <c r="R603" s="1103" t="e">
        <f t="shared" si="188"/>
        <v>#DIV/0!</v>
      </c>
    </row>
    <row r="604" spans="1:18" s="47" customFormat="1" x14ac:dyDescent="0.2">
      <c r="A604" s="566" t="s">
        <v>4553</v>
      </c>
      <c r="B604" s="566" t="s">
        <v>5466</v>
      </c>
      <c r="C604" s="567">
        <v>5</v>
      </c>
      <c r="D604" s="568" t="s">
        <v>155</v>
      </c>
      <c r="E604" s="569"/>
      <c r="F604" s="569"/>
      <c r="G604" s="569"/>
      <c r="H604" s="81" t="e">
        <f t="shared" si="185"/>
        <v>#DIV/0!</v>
      </c>
      <c r="I604" s="569"/>
      <c r="J604" s="569"/>
      <c r="K604" s="81" t="e">
        <f t="shared" si="186"/>
        <v>#DIV/0!</v>
      </c>
      <c r="L604" s="569">
        <f t="shared" si="189"/>
        <v>0</v>
      </c>
      <c r="M604" s="569">
        <f t="shared" si="190"/>
        <v>0</v>
      </c>
      <c r="N604" s="569">
        <f t="shared" si="191"/>
        <v>0</v>
      </c>
      <c r="O604" s="81" t="e">
        <f t="shared" si="192"/>
        <v>#DIV/0!</v>
      </c>
      <c r="P604" s="569">
        <f t="shared" si="193"/>
        <v>0</v>
      </c>
      <c r="Q604" s="569">
        <f t="shared" si="194"/>
        <v>0</v>
      </c>
      <c r="R604" s="1103" t="e">
        <f t="shared" si="188"/>
        <v>#DIV/0!</v>
      </c>
    </row>
    <row r="605" spans="1:18" s="47" customFormat="1" x14ac:dyDescent="0.2">
      <c r="A605" s="566" t="s">
        <v>4554</v>
      </c>
      <c r="B605" s="566" t="s">
        <v>5467</v>
      </c>
      <c r="C605" s="567">
        <v>5</v>
      </c>
      <c r="D605" s="568" t="s">
        <v>156</v>
      </c>
      <c r="E605" s="569"/>
      <c r="F605" s="569"/>
      <c r="G605" s="569"/>
      <c r="H605" s="81" t="e">
        <f t="shared" si="185"/>
        <v>#DIV/0!</v>
      </c>
      <c r="I605" s="569"/>
      <c r="J605" s="569"/>
      <c r="K605" s="81" t="e">
        <f t="shared" si="186"/>
        <v>#DIV/0!</v>
      </c>
      <c r="L605" s="569">
        <f t="shared" si="189"/>
        <v>0</v>
      </c>
      <c r="M605" s="569">
        <f t="shared" si="190"/>
        <v>0</v>
      </c>
      <c r="N605" s="569">
        <f t="shared" si="191"/>
        <v>0</v>
      </c>
      <c r="O605" s="81" t="e">
        <f t="shared" si="192"/>
        <v>#DIV/0!</v>
      </c>
      <c r="P605" s="569">
        <f t="shared" si="193"/>
        <v>0</v>
      </c>
      <c r="Q605" s="569">
        <f t="shared" si="194"/>
        <v>0</v>
      </c>
      <c r="R605" s="1103" t="e">
        <f t="shared" si="188"/>
        <v>#DIV/0!</v>
      </c>
    </row>
    <row r="606" spans="1:18" s="47" customFormat="1" x14ac:dyDescent="0.2">
      <c r="A606" s="566" t="s">
        <v>4555</v>
      </c>
      <c r="B606" s="566" t="s">
        <v>5468</v>
      </c>
      <c r="C606" s="567">
        <v>5</v>
      </c>
      <c r="D606" s="568" t="s">
        <v>158</v>
      </c>
      <c r="E606" s="569"/>
      <c r="F606" s="569"/>
      <c r="G606" s="569"/>
      <c r="H606" s="81" t="e">
        <f t="shared" si="185"/>
        <v>#DIV/0!</v>
      </c>
      <c r="I606" s="569"/>
      <c r="J606" s="569"/>
      <c r="K606" s="81" t="e">
        <f t="shared" si="186"/>
        <v>#DIV/0!</v>
      </c>
      <c r="L606" s="569">
        <f t="shared" si="189"/>
        <v>0</v>
      </c>
      <c r="M606" s="569">
        <f t="shared" si="190"/>
        <v>0</v>
      </c>
      <c r="N606" s="569">
        <f t="shared" si="191"/>
        <v>0</v>
      </c>
      <c r="O606" s="81" t="e">
        <f t="shared" si="192"/>
        <v>#DIV/0!</v>
      </c>
      <c r="P606" s="569">
        <f t="shared" si="193"/>
        <v>0</v>
      </c>
      <c r="Q606" s="569">
        <f t="shared" si="194"/>
        <v>0</v>
      </c>
      <c r="R606" s="1103" t="e">
        <f t="shared" si="188"/>
        <v>#DIV/0!</v>
      </c>
    </row>
    <row r="607" spans="1:18" s="47" customFormat="1" ht="25.5" x14ac:dyDescent="0.2">
      <c r="A607" s="566" t="s">
        <v>4556</v>
      </c>
      <c r="B607" s="566" t="s">
        <v>398</v>
      </c>
      <c r="C607" s="567">
        <v>5</v>
      </c>
      <c r="D607" s="568" t="s">
        <v>2921</v>
      </c>
      <c r="E607" s="569"/>
      <c r="F607" s="569"/>
      <c r="G607" s="569"/>
      <c r="H607" s="81" t="e">
        <f t="shared" si="185"/>
        <v>#DIV/0!</v>
      </c>
      <c r="I607" s="569"/>
      <c r="J607" s="569"/>
      <c r="K607" s="81" t="e">
        <f t="shared" si="186"/>
        <v>#DIV/0!</v>
      </c>
      <c r="L607" s="569">
        <f t="shared" si="189"/>
        <v>0</v>
      </c>
      <c r="M607" s="569">
        <f t="shared" si="190"/>
        <v>0</v>
      </c>
      <c r="N607" s="569">
        <f t="shared" si="191"/>
        <v>0</v>
      </c>
      <c r="O607" s="81" t="e">
        <f t="shared" si="192"/>
        <v>#DIV/0!</v>
      </c>
      <c r="P607" s="569">
        <f t="shared" si="193"/>
        <v>0</v>
      </c>
      <c r="Q607" s="569">
        <f t="shared" si="194"/>
        <v>0</v>
      </c>
      <c r="R607" s="1103" t="e">
        <f t="shared" si="188"/>
        <v>#DIV/0!</v>
      </c>
    </row>
    <row r="608" spans="1:18" s="47" customFormat="1" x14ac:dyDescent="0.2">
      <c r="A608" s="566" t="s">
        <v>4557</v>
      </c>
      <c r="B608" s="566" t="s">
        <v>5474</v>
      </c>
      <c r="C608" s="567">
        <v>5</v>
      </c>
      <c r="D608" s="568" t="s">
        <v>161</v>
      </c>
      <c r="E608" s="569"/>
      <c r="F608" s="569"/>
      <c r="G608" s="569"/>
      <c r="H608" s="81" t="e">
        <f t="shared" si="185"/>
        <v>#DIV/0!</v>
      </c>
      <c r="I608" s="569"/>
      <c r="J608" s="569"/>
      <c r="K608" s="81" t="e">
        <f t="shared" si="186"/>
        <v>#DIV/0!</v>
      </c>
      <c r="L608" s="569">
        <f t="shared" si="189"/>
        <v>0</v>
      </c>
      <c r="M608" s="569">
        <f t="shared" si="190"/>
        <v>0</v>
      </c>
      <c r="N608" s="569">
        <f t="shared" si="191"/>
        <v>0</v>
      </c>
      <c r="O608" s="81" t="e">
        <f t="shared" si="192"/>
        <v>#DIV/0!</v>
      </c>
      <c r="P608" s="569">
        <f t="shared" si="193"/>
        <v>0</v>
      </c>
      <c r="Q608" s="569">
        <f t="shared" si="194"/>
        <v>0</v>
      </c>
      <c r="R608" s="1103" t="e">
        <f t="shared" si="188"/>
        <v>#DIV/0!</v>
      </c>
    </row>
    <row r="609" spans="1:18" s="39" customFormat="1" x14ac:dyDescent="0.2">
      <c r="A609" s="471" t="s">
        <v>2923</v>
      </c>
      <c r="B609" s="471" t="s">
        <v>5475</v>
      </c>
      <c r="C609" s="472">
        <v>5</v>
      </c>
      <c r="D609" s="473" t="s">
        <v>2924</v>
      </c>
      <c r="E609" s="38"/>
      <c r="F609" s="38"/>
      <c r="G609" s="38"/>
      <c r="H609" s="81" t="e">
        <f t="shared" si="185"/>
        <v>#DIV/0!</v>
      </c>
      <c r="I609" s="38"/>
      <c r="J609" s="38"/>
      <c r="K609" s="81" t="e">
        <f t="shared" si="186"/>
        <v>#DIV/0!</v>
      </c>
      <c r="L609" s="38">
        <f t="shared" si="189"/>
        <v>0</v>
      </c>
      <c r="M609" s="38">
        <f t="shared" si="190"/>
        <v>0</v>
      </c>
      <c r="N609" s="38">
        <f t="shared" si="191"/>
        <v>0</v>
      </c>
      <c r="O609" s="81" t="e">
        <f t="shared" si="192"/>
        <v>#DIV/0!</v>
      </c>
      <c r="P609" s="38">
        <f t="shared" si="193"/>
        <v>0</v>
      </c>
      <c r="Q609" s="38">
        <f t="shared" si="194"/>
        <v>0</v>
      </c>
      <c r="R609" s="1103" t="e">
        <f t="shared" si="188"/>
        <v>#DIV/0!</v>
      </c>
    </row>
    <row r="610" spans="1:18" s="39" customFormat="1" x14ac:dyDescent="0.2">
      <c r="A610" s="73" t="s">
        <v>2925</v>
      </c>
      <c r="B610" s="73" t="s">
        <v>398</v>
      </c>
      <c r="C610" s="36">
        <v>5</v>
      </c>
      <c r="D610" s="74" t="s">
        <v>2915</v>
      </c>
      <c r="E610" s="38"/>
      <c r="F610" s="38"/>
      <c r="G610" s="38"/>
      <c r="H610" s="81" t="e">
        <f t="shared" si="185"/>
        <v>#DIV/0!</v>
      </c>
      <c r="I610" s="38"/>
      <c r="J610" s="38"/>
      <c r="K610" s="81" t="e">
        <f t="shared" si="186"/>
        <v>#DIV/0!</v>
      </c>
      <c r="L610" s="38">
        <f t="shared" si="189"/>
        <v>0</v>
      </c>
      <c r="M610" s="38">
        <f t="shared" si="190"/>
        <v>0</v>
      </c>
      <c r="N610" s="38">
        <f t="shared" si="191"/>
        <v>0</v>
      </c>
      <c r="O610" s="81" t="e">
        <f t="shared" si="192"/>
        <v>#DIV/0!</v>
      </c>
      <c r="P610" s="38">
        <f t="shared" si="193"/>
        <v>0</v>
      </c>
      <c r="Q610" s="38">
        <f t="shared" si="194"/>
        <v>0</v>
      </c>
      <c r="R610" s="1103" t="e">
        <f t="shared" si="188"/>
        <v>#DIV/0!</v>
      </c>
    </row>
    <row r="611" spans="1:18" s="39" customFormat="1" x14ac:dyDescent="0.2">
      <c r="A611" s="73" t="s">
        <v>4539</v>
      </c>
      <c r="B611" s="73" t="s">
        <v>398</v>
      </c>
      <c r="C611" s="36">
        <v>5</v>
      </c>
      <c r="D611" s="74" t="s">
        <v>2915</v>
      </c>
      <c r="E611" s="38"/>
      <c r="F611" s="38"/>
      <c r="G611" s="38"/>
      <c r="H611" s="81" t="e">
        <f t="shared" si="185"/>
        <v>#DIV/0!</v>
      </c>
      <c r="I611" s="38"/>
      <c r="J611" s="38"/>
      <c r="K611" s="81" t="e">
        <f t="shared" si="186"/>
        <v>#DIV/0!</v>
      </c>
      <c r="L611" s="38">
        <f t="shared" si="189"/>
        <v>0</v>
      </c>
      <c r="M611" s="38">
        <f t="shared" si="190"/>
        <v>0</v>
      </c>
      <c r="N611" s="38">
        <f t="shared" si="191"/>
        <v>0</v>
      </c>
      <c r="O611" s="81" t="e">
        <f t="shared" si="192"/>
        <v>#DIV/0!</v>
      </c>
      <c r="P611" s="38">
        <f t="shared" si="193"/>
        <v>0</v>
      </c>
      <c r="Q611" s="38">
        <f t="shared" si="194"/>
        <v>0</v>
      </c>
      <c r="R611" s="1103" t="e">
        <f t="shared" si="188"/>
        <v>#DIV/0!</v>
      </c>
    </row>
    <row r="612" spans="1:18" s="39" customFormat="1" ht="25.5" x14ac:dyDescent="0.2">
      <c r="A612" s="471" t="s">
        <v>2926</v>
      </c>
      <c r="B612" s="471" t="s">
        <v>398</v>
      </c>
      <c r="C612" s="472"/>
      <c r="D612" s="473" t="s">
        <v>806</v>
      </c>
      <c r="E612" s="38">
        <f>SUM(E613:E622)</f>
        <v>0</v>
      </c>
      <c r="F612" s="38">
        <f t="shared" ref="F612:J612" si="196">SUM(F613:F622)</f>
        <v>0</v>
      </c>
      <c r="G612" s="38">
        <f t="shared" si="196"/>
        <v>0</v>
      </c>
      <c r="H612" s="81" t="e">
        <f t="shared" si="185"/>
        <v>#DIV/0!</v>
      </c>
      <c r="I612" s="38">
        <f t="shared" si="196"/>
        <v>0</v>
      </c>
      <c r="J612" s="38">
        <f t="shared" si="196"/>
        <v>0</v>
      </c>
      <c r="K612" s="81" t="e">
        <f t="shared" si="186"/>
        <v>#DIV/0!</v>
      </c>
      <c r="L612" s="38">
        <f t="shared" si="189"/>
        <v>0</v>
      </c>
      <c r="M612" s="38">
        <f t="shared" si="190"/>
        <v>0</v>
      </c>
      <c r="N612" s="38">
        <f t="shared" si="191"/>
        <v>0</v>
      </c>
      <c r="O612" s="81" t="e">
        <f t="shared" si="192"/>
        <v>#DIV/0!</v>
      </c>
      <c r="P612" s="38">
        <f t="shared" si="193"/>
        <v>0</v>
      </c>
      <c r="Q612" s="38">
        <f t="shared" si="194"/>
        <v>0</v>
      </c>
      <c r="R612" s="1103" t="e">
        <f t="shared" si="188"/>
        <v>#DIV/0!</v>
      </c>
    </row>
    <row r="613" spans="1:18" s="47" customFormat="1" x14ac:dyDescent="0.2">
      <c r="A613" s="566" t="s">
        <v>2927</v>
      </c>
      <c r="B613" s="566" t="s">
        <v>5474</v>
      </c>
      <c r="C613" s="567">
        <v>5</v>
      </c>
      <c r="D613" s="568" t="s">
        <v>332</v>
      </c>
      <c r="E613" s="569"/>
      <c r="F613" s="569"/>
      <c r="G613" s="569"/>
      <c r="H613" s="81" t="e">
        <f t="shared" si="185"/>
        <v>#DIV/0!</v>
      </c>
      <c r="I613" s="569"/>
      <c r="J613" s="569"/>
      <c r="K613" s="81" t="e">
        <f t="shared" si="186"/>
        <v>#DIV/0!</v>
      </c>
      <c r="L613" s="569">
        <f t="shared" si="189"/>
        <v>0</v>
      </c>
      <c r="M613" s="569">
        <f t="shared" si="190"/>
        <v>0</v>
      </c>
      <c r="N613" s="569">
        <f t="shared" si="191"/>
        <v>0</v>
      </c>
      <c r="O613" s="81" t="e">
        <f t="shared" si="192"/>
        <v>#DIV/0!</v>
      </c>
      <c r="P613" s="569">
        <f t="shared" si="193"/>
        <v>0</v>
      </c>
      <c r="Q613" s="569">
        <f t="shared" si="194"/>
        <v>0</v>
      </c>
      <c r="R613" s="1103" t="e">
        <f t="shared" si="188"/>
        <v>#DIV/0!</v>
      </c>
    </row>
    <row r="614" spans="1:18" s="47" customFormat="1" x14ac:dyDescent="0.2">
      <c r="A614" s="430" t="s">
        <v>2928</v>
      </c>
      <c r="B614" s="566" t="s">
        <v>5475</v>
      </c>
      <c r="C614" s="431">
        <v>5</v>
      </c>
      <c r="D614" s="432" t="s">
        <v>329</v>
      </c>
      <c r="E614" s="51"/>
      <c r="F614" s="51"/>
      <c r="G614" s="51"/>
      <c r="H614" s="81" t="e">
        <f t="shared" si="185"/>
        <v>#DIV/0!</v>
      </c>
      <c r="I614" s="51"/>
      <c r="J614" s="51"/>
      <c r="K614" s="81" t="e">
        <f t="shared" si="186"/>
        <v>#DIV/0!</v>
      </c>
      <c r="L614" s="51">
        <f t="shared" si="189"/>
        <v>0</v>
      </c>
      <c r="M614" s="51">
        <f t="shared" si="190"/>
        <v>0</v>
      </c>
      <c r="N614" s="51">
        <f t="shared" si="191"/>
        <v>0</v>
      </c>
      <c r="O614" s="81" t="e">
        <f t="shared" si="192"/>
        <v>#DIV/0!</v>
      </c>
      <c r="P614" s="51">
        <f t="shared" si="193"/>
        <v>0</v>
      </c>
      <c r="Q614" s="51">
        <f t="shared" si="194"/>
        <v>0</v>
      </c>
      <c r="R614" s="1103" t="e">
        <f t="shared" si="188"/>
        <v>#DIV/0!</v>
      </c>
    </row>
    <row r="615" spans="1:18" s="47" customFormat="1" x14ac:dyDescent="0.2">
      <c r="A615" s="430" t="s">
        <v>2929</v>
      </c>
      <c r="B615" s="430" t="s">
        <v>5476</v>
      </c>
      <c r="C615" s="431">
        <v>5</v>
      </c>
      <c r="D615" s="432" t="s">
        <v>155</v>
      </c>
      <c r="E615" s="51"/>
      <c r="F615" s="51"/>
      <c r="G615" s="51"/>
      <c r="H615" s="81" t="e">
        <f t="shared" si="185"/>
        <v>#DIV/0!</v>
      </c>
      <c r="I615" s="51"/>
      <c r="J615" s="51"/>
      <c r="K615" s="81" t="e">
        <f t="shared" si="186"/>
        <v>#DIV/0!</v>
      </c>
      <c r="L615" s="51">
        <f t="shared" si="189"/>
        <v>0</v>
      </c>
      <c r="M615" s="51">
        <f t="shared" si="190"/>
        <v>0</v>
      </c>
      <c r="N615" s="51">
        <f t="shared" si="191"/>
        <v>0</v>
      </c>
      <c r="O615" s="81" t="e">
        <f t="shared" si="192"/>
        <v>#DIV/0!</v>
      </c>
      <c r="P615" s="51">
        <f t="shared" si="193"/>
        <v>0</v>
      </c>
      <c r="Q615" s="51">
        <f t="shared" si="194"/>
        <v>0</v>
      </c>
      <c r="R615" s="1103" t="e">
        <f t="shared" si="188"/>
        <v>#DIV/0!</v>
      </c>
    </row>
    <row r="616" spans="1:18" s="47" customFormat="1" x14ac:dyDescent="0.2">
      <c r="A616" s="430" t="s">
        <v>2930</v>
      </c>
      <c r="B616" s="430" t="s">
        <v>5477</v>
      </c>
      <c r="C616" s="431">
        <v>5</v>
      </c>
      <c r="D616" s="432" t="s">
        <v>156</v>
      </c>
      <c r="E616" s="51"/>
      <c r="F616" s="51"/>
      <c r="G616" s="51"/>
      <c r="H616" s="81" t="e">
        <f t="shared" si="185"/>
        <v>#DIV/0!</v>
      </c>
      <c r="I616" s="51"/>
      <c r="J616" s="51"/>
      <c r="K616" s="81" t="e">
        <f t="shared" si="186"/>
        <v>#DIV/0!</v>
      </c>
      <c r="L616" s="51">
        <f t="shared" si="189"/>
        <v>0</v>
      </c>
      <c r="M616" s="51">
        <f t="shared" si="190"/>
        <v>0</v>
      </c>
      <c r="N616" s="51">
        <f t="shared" si="191"/>
        <v>0</v>
      </c>
      <c r="O616" s="81" t="e">
        <f t="shared" si="192"/>
        <v>#DIV/0!</v>
      </c>
      <c r="P616" s="51">
        <f t="shared" si="193"/>
        <v>0</v>
      </c>
      <c r="Q616" s="51">
        <f t="shared" si="194"/>
        <v>0</v>
      </c>
      <c r="R616" s="1103" t="e">
        <f t="shared" si="188"/>
        <v>#DIV/0!</v>
      </c>
    </row>
    <row r="617" spans="1:18" s="47" customFormat="1" x14ac:dyDescent="0.2">
      <c r="A617" s="430" t="s">
        <v>2931</v>
      </c>
      <c r="B617" s="430" t="s">
        <v>5478</v>
      </c>
      <c r="C617" s="431">
        <v>5</v>
      </c>
      <c r="D617" s="432" t="s">
        <v>163</v>
      </c>
      <c r="E617" s="51"/>
      <c r="F617" s="51"/>
      <c r="G617" s="51"/>
      <c r="H617" s="81" t="e">
        <f t="shared" si="185"/>
        <v>#DIV/0!</v>
      </c>
      <c r="I617" s="51"/>
      <c r="J617" s="51"/>
      <c r="K617" s="81" t="e">
        <f t="shared" si="186"/>
        <v>#DIV/0!</v>
      </c>
      <c r="L617" s="51">
        <f t="shared" si="189"/>
        <v>0</v>
      </c>
      <c r="M617" s="51">
        <f t="shared" si="190"/>
        <v>0</v>
      </c>
      <c r="N617" s="51">
        <f t="shared" si="191"/>
        <v>0</v>
      </c>
      <c r="O617" s="81" t="e">
        <f t="shared" si="192"/>
        <v>#DIV/0!</v>
      </c>
      <c r="P617" s="51">
        <f t="shared" si="193"/>
        <v>0</v>
      </c>
      <c r="Q617" s="51">
        <f t="shared" si="194"/>
        <v>0</v>
      </c>
      <c r="R617" s="1103" t="e">
        <f t="shared" si="188"/>
        <v>#DIV/0!</v>
      </c>
    </row>
    <row r="618" spans="1:18" s="47" customFormat="1" ht="38.25" x14ac:dyDescent="0.2">
      <c r="A618" s="566" t="s">
        <v>1827</v>
      </c>
      <c r="B618" s="430" t="s">
        <v>5479</v>
      </c>
      <c r="C618" s="567">
        <v>5</v>
      </c>
      <c r="D618" s="568" t="s">
        <v>4558</v>
      </c>
      <c r="E618" s="569"/>
      <c r="F618" s="569"/>
      <c r="G618" s="569"/>
      <c r="H618" s="81" t="e">
        <f t="shared" si="185"/>
        <v>#DIV/0!</v>
      </c>
      <c r="I618" s="569"/>
      <c r="J618" s="569"/>
      <c r="K618" s="81" t="e">
        <f t="shared" si="186"/>
        <v>#DIV/0!</v>
      </c>
      <c r="L618" s="569">
        <f t="shared" si="189"/>
        <v>0</v>
      </c>
      <c r="M618" s="569">
        <f t="shared" si="190"/>
        <v>0</v>
      </c>
      <c r="N618" s="569">
        <f t="shared" si="191"/>
        <v>0</v>
      </c>
      <c r="O618" s="81" t="e">
        <f t="shared" si="192"/>
        <v>#DIV/0!</v>
      </c>
      <c r="P618" s="569">
        <f t="shared" si="193"/>
        <v>0</v>
      </c>
      <c r="Q618" s="569">
        <f t="shared" si="194"/>
        <v>0</v>
      </c>
      <c r="R618" s="1103" t="e">
        <f t="shared" si="188"/>
        <v>#DIV/0!</v>
      </c>
    </row>
    <row r="619" spans="1:18" s="47" customFormat="1" x14ac:dyDescent="0.2">
      <c r="A619" s="578" t="s">
        <v>2932</v>
      </c>
      <c r="B619" s="578" t="s">
        <v>2933</v>
      </c>
      <c r="C619" s="579">
        <v>5</v>
      </c>
      <c r="D619" s="580" t="s">
        <v>2934</v>
      </c>
      <c r="E619" s="577"/>
      <c r="F619" s="577"/>
      <c r="G619" s="577"/>
      <c r="H619" s="81" t="e">
        <f t="shared" si="185"/>
        <v>#DIV/0!</v>
      </c>
      <c r="I619" s="577"/>
      <c r="J619" s="577"/>
      <c r="K619" s="81" t="e">
        <f t="shared" si="186"/>
        <v>#DIV/0!</v>
      </c>
      <c r="L619" s="577">
        <f t="shared" si="189"/>
        <v>0</v>
      </c>
      <c r="M619" s="577">
        <f t="shared" si="190"/>
        <v>0</v>
      </c>
      <c r="N619" s="577">
        <f t="shared" si="191"/>
        <v>0</v>
      </c>
      <c r="O619" s="81" t="e">
        <f t="shared" si="192"/>
        <v>#DIV/0!</v>
      </c>
      <c r="P619" s="577">
        <f t="shared" si="193"/>
        <v>0</v>
      </c>
      <c r="Q619" s="577">
        <f t="shared" si="194"/>
        <v>0</v>
      </c>
      <c r="R619" s="1103" t="e">
        <f t="shared" si="188"/>
        <v>#DIV/0!</v>
      </c>
    </row>
    <row r="620" spans="1:18" s="47" customFormat="1" x14ac:dyDescent="0.2">
      <c r="A620" s="430" t="s">
        <v>2935</v>
      </c>
      <c r="B620" s="430" t="s">
        <v>164</v>
      </c>
      <c r="C620" s="431">
        <v>5</v>
      </c>
      <c r="D620" s="432" t="s">
        <v>807</v>
      </c>
      <c r="E620" s="51"/>
      <c r="F620" s="51"/>
      <c r="G620" s="51"/>
      <c r="H620" s="81" t="e">
        <f t="shared" si="185"/>
        <v>#DIV/0!</v>
      </c>
      <c r="I620" s="51"/>
      <c r="J620" s="51"/>
      <c r="K620" s="81" t="e">
        <f t="shared" si="186"/>
        <v>#DIV/0!</v>
      </c>
      <c r="L620" s="51">
        <f t="shared" si="189"/>
        <v>0</v>
      </c>
      <c r="M620" s="51">
        <f t="shared" si="190"/>
        <v>0</v>
      </c>
      <c r="N620" s="51">
        <f t="shared" si="191"/>
        <v>0</v>
      </c>
      <c r="O620" s="81" t="e">
        <f t="shared" si="192"/>
        <v>#DIV/0!</v>
      </c>
      <c r="P620" s="51">
        <f t="shared" si="193"/>
        <v>0</v>
      </c>
      <c r="Q620" s="51">
        <f t="shared" si="194"/>
        <v>0</v>
      </c>
      <c r="R620" s="1103" t="e">
        <f t="shared" si="188"/>
        <v>#DIV/0!</v>
      </c>
    </row>
    <row r="621" spans="1:18" s="47" customFormat="1" x14ac:dyDescent="0.2">
      <c r="A621" s="430" t="s">
        <v>1832</v>
      </c>
      <c r="B621" s="430" t="s">
        <v>808</v>
      </c>
      <c r="C621" s="431">
        <v>5</v>
      </c>
      <c r="D621" s="432" t="s">
        <v>2914</v>
      </c>
      <c r="E621" s="51"/>
      <c r="F621" s="51"/>
      <c r="G621" s="51"/>
      <c r="H621" s="81" t="e">
        <f t="shared" si="185"/>
        <v>#DIV/0!</v>
      </c>
      <c r="I621" s="51"/>
      <c r="J621" s="51"/>
      <c r="K621" s="81" t="e">
        <f t="shared" si="186"/>
        <v>#DIV/0!</v>
      </c>
      <c r="L621" s="51">
        <f t="shared" si="189"/>
        <v>0</v>
      </c>
      <c r="M621" s="51">
        <f t="shared" si="190"/>
        <v>0</v>
      </c>
      <c r="N621" s="51">
        <f t="shared" si="191"/>
        <v>0</v>
      </c>
      <c r="O621" s="81" t="e">
        <f t="shared" si="192"/>
        <v>#DIV/0!</v>
      </c>
      <c r="P621" s="51">
        <f t="shared" si="193"/>
        <v>0</v>
      </c>
      <c r="Q621" s="51">
        <f t="shared" si="194"/>
        <v>0</v>
      </c>
      <c r="R621" s="1103" t="e">
        <f t="shared" si="188"/>
        <v>#DIV/0!</v>
      </c>
    </row>
    <row r="622" spans="1:18" s="47" customFormat="1" x14ac:dyDescent="0.2">
      <c r="A622" s="430" t="s">
        <v>2936</v>
      </c>
      <c r="B622" s="430" t="s">
        <v>5480</v>
      </c>
      <c r="C622" s="431">
        <v>5</v>
      </c>
      <c r="D622" s="432" t="s">
        <v>161</v>
      </c>
      <c r="E622" s="51"/>
      <c r="F622" s="51"/>
      <c r="G622" s="51"/>
      <c r="H622" s="81" t="e">
        <f t="shared" si="185"/>
        <v>#DIV/0!</v>
      </c>
      <c r="I622" s="51"/>
      <c r="J622" s="51"/>
      <c r="K622" s="81" t="e">
        <f t="shared" si="186"/>
        <v>#DIV/0!</v>
      </c>
      <c r="L622" s="51">
        <f t="shared" si="189"/>
        <v>0</v>
      </c>
      <c r="M622" s="51">
        <f t="shared" si="190"/>
        <v>0</v>
      </c>
      <c r="N622" s="51">
        <f t="shared" si="191"/>
        <v>0</v>
      </c>
      <c r="O622" s="81" t="e">
        <f t="shared" si="192"/>
        <v>#DIV/0!</v>
      </c>
      <c r="P622" s="51">
        <f t="shared" si="193"/>
        <v>0</v>
      </c>
      <c r="Q622" s="51">
        <f t="shared" si="194"/>
        <v>0</v>
      </c>
      <c r="R622" s="1103" t="e">
        <f t="shared" si="188"/>
        <v>#DIV/0!</v>
      </c>
    </row>
    <row r="623" spans="1:18" s="39" customFormat="1" x14ac:dyDescent="0.2">
      <c r="A623" s="471">
        <v>5.3</v>
      </c>
      <c r="B623" s="471" t="s">
        <v>4301</v>
      </c>
      <c r="C623" s="472"/>
      <c r="D623" s="473" t="s">
        <v>2937</v>
      </c>
      <c r="E623" s="38">
        <f>SUM(E624:E627)</f>
        <v>0</v>
      </c>
      <c r="F623" s="38">
        <f t="shared" ref="F623:J623" si="197">SUM(F624:F627)</f>
        <v>0</v>
      </c>
      <c r="G623" s="38">
        <f t="shared" si="197"/>
        <v>0</v>
      </c>
      <c r="H623" s="81" t="e">
        <f t="shared" si="185"/>
        <v>#DIV/0!</v>
      </c>
      <c r="I623" s="38">
        <f t="shared" si="197"/>
        <v>0</v>
      </c>
      <c r="J623" s="38">
        <f t="shared" si="197"/>
        <v>0</v>
      </c>
      <c r="K623" s="81" t="e">
        <f t="shared" si="186"/>
        <v>#DIV/0!</v>
      </c>
      <c r="L623" s="38">
        <f t="shared" si="189"/>
        <v>0</v>
      </c>
      <c r="M623" s="38">
        <f t="shared" si="190"/>
        <v>0</v>
      </c>
      <c r="N623" s="38">
        <f t="shared" si="191"/>
        <v>0</v>
      </c>
      <c r="O623" s="81" t="e">
        <f t="shared" si="192"/>
        <v>#DIV/0!</v>
      </c>
      <c r="P623" s="38">
        <f t="shared" si="193"/>
        <v>0</v>
      </c>
      <c r="Q623" s="38">
        <f t="shared" si="194"/>
        <v>0</v>
      </c>
      <c r="R623" s="1103" t="e">
        <f t="shared" si="188"/>
        <v>#DIV/0!</v>
      </c>
    </row>
    <row r="624" spans="1:18" s="47" customFormat="1" x14ac:dyDescent="0.2">
      <c r="A624" s="52" t="s">
        <v>2938</v>
      </c>
      <c r="B624" s="52" t="s">
        <v>4302</v>
      </c>
      <c r="C624" s="53">
        <v>5</v>
      </c>
      <c r="D624" s="54" t="s">
        <v>880</v>
      </c>
      <c r="E624" s="51"/>
      <c r="F624" s="51"/>
      <c r="G624" s="51"/>
      <c r="H624" s="81" t="e">
        <f t="shared" si="185"/>
        <v>#DIV/0!</v>
      </c>
      <c r="I624" s="51"/>
      <c r="J624" s="51"/>
      <c r="K624" s="81" t="e">
        <f t="shared" si="186"/>
        <v>#DIV/0!</v>
      </c>
      <c r="L624" s="51">
        <f t="shared" si="189"/>
        <v>0</v>
      </c>
      <c r="M624" s="51">
        <f t="shared" si="190"/>
        <v>0</v>
      </c>
      <c r="N624" s="51">
        <f t="shared" si="191"/>
        <v>0</v>
      </c>
      <c r="O624" s="81" t="e">
        <f t="shared" si="192"/>
        <v>#DIV/0!</v>
      </c>
      <c r="P624" s="51">
        <f t="shared" si="193"/>
        <v>0</v>
      </c>
      <c r="Q624" s="51">
        <f t="shared" si="194"/>
        <v>0</v>
      </c>
      <c r="R624" s="1103" t="e">
        <f t="shared" si="188"/>
        <v>#DIV/0!</v>
      </c>
    </row>
    <row r="625" spans="1:18" s="47" customFormat="1" x14ac:dyDescent="0.2">
      <c r="A625" s="52" t="s">
        <v>2939</v>
      </c>
      <c r="B625" s="52" t="s">
        <v>4303</v>
      </c>
      <c r="C625" s="53">
        <v>5</v>
      </c>
      <c r="D625" s="54" t="s">
        <v>2940</v>
      </c>
      <c r="E625" s="51"/>
      <c r="F625" s="51"/>
      <c r="G625" s="51"/>
      <c r="H625" s="81" t="e">
        <f t="shared" si="185"/>
        <v>#DIV/0!</v>
      </c>
      <c r="I625" s="51"/>
      <c r="J625" s="51"/>
      <c r="K625" s="81" t="e">
        <f t="shared" si="186"/>
        <v>#DIV/0!</v>
      </c>
      <c r="L625" s="51">
        <f t="shared" si="189"/>
        <v>0</v>
      </c>
      <c r="M625" s="51">
        <f t="shared" si="190"/>
        <v>0</v>
      </c>
      <c r="N625" s="51">
        <f t="shared" si="191"/>
        <v>0</v>
      </c>
      <c r="O625" s="81" t="e">
        <f t="shared" si="192"/>
        <v>#DIV/0!</v>
      </c>
      <c r="P625" s="51">
        <f t="shared" si="193"/>
        <v>0</v>
      </c>
      <c r="Q625" s="51">
        <f t="shared" si="194"/>
        <v>0</v>
      </c>
      <c r="R625" s="1103" t="e">
        <f t="shared" si="188"/>
        <v>#DIV/0!</v>
      </c>
    </row>
    <row r="626" spans="1:18" s="47" customFormat="1" ht="25.5" x14ac:dyDescent="0.2">
      <c r="A626" s="52" t="s">
        <v>2941</v>
      </c>
      <c r="B626" s="52" t="s">
        <v>4304</v>
      </c>
      <c r="C626" s="53">
        <v>5</v>
      </c>
      <c r="D626" s="54" t="s">
        <v>2942</v>
      </c>
      <c r="E626" s="51"/>
      <c r="F626" s="51"/>
      <c r="G626" s="51"/>
      <c r="H626" s="81" t="e">
        <f t="shared" si="185"/>
        <v>#DIV/0!</v>
      </c>
      <c r="I626" s="51"/>
      <c r="J626" s="51"/>
      <c r="K626" s="81" t="e">
        <f t="shared" si="186"/>
        <v>#DIV/0!</v>
      </c>
      <c r="L626" s="51">
        <f t="shared" si="189"/>
        <v>0</v>
      </c>
      <c r="M626" s="51">
        <f t="shared" si="190"/>
        <v>0</v>
      </c>
      <c r="N626" s="51">
        <f t="shared" si="191"/>
        <v>0</v>
      </c>
      <c r="O626" s="81" t="e">
        <f t="shared" si="192"/>
        <v>#DIV/0!</v>
      </c>
      <c r="P626" s="51">
        <f t="shared" si="193"/>
        <v>0</v>
      </c>
      <c r="Q626" s="51">
        <f t="shared" si="194"/>
        <v>0</v>
      </c>
      <c r="R626" s="1103" t="e">
        <f t="shared" si="188"/>
        <v>#DIV/0!</v>
      </c>
    </row>
    <row r="627" spans="1:18" s="47" customFormat="1" x14ac:dyDescent="0.2">
      <c r="A627" s="52" t="s">
        <v>2943</v>
      </c>
      <c r="B627" s="52" t="s">
        <v>4305</v>
      </c>
      <c r="C627" s="53">
        <v>5</v>
      </c>
      <c r="D627" s="54" t="s">
        <v>2944</v>
      </c>
      <c r="E627" s="51"/>
      <c r="F627" s="51"/>
      <c r="G627" s="51"/>
      <c r="H627" s="81" t="e">
        <f t="shared" si="185"/>
        <v>#DIV/0!</v>
      </c>
      <c r="I627" s="51"/>
      <c r="J627" s="51"/>
      <c r="K627" s="81" t="e">
        <f t="shared" si="186"/>
        <v>#DIV/0!</v>
      </c>
      <c r="L627" s="51">
        <f t="shared" si="189"/>
        <v>0</v>
      </c>
      <c r="M627" s="51">
        <f t="shared" si="190"/>
        <v>0</v>
      </c>
      <c r="N627" s="51">
        <f t="shared" si="191"/>
        <v>0</v>
      </c>
      <c r="O627" s="81" t="e">
        <f t="shared" si="192"/>
        <v>#DIV/0!</v>
      </c>
      <c r="P627" s="51">
        <f t="shared" si="193"/>
        <v>0</v>
      </c>
      <c r="Q627" s="51">
        <f t="shared" si="194"/>
        <v>0</v>
      </c>
      <c r="R627" s="1103" t="e">
        <f t="shared" si="188"/>
        <v>#DIV/0!</v>
      </c>
    </row>
    <row r="628" spans="1:18" s="89" customFormat="1" x14ac:dyDescent="0.2">
      <c r="A628" s="84"/>
      <c r="B628" s="84" t="s">
        <v>5481</v>
      </c>
      <c r="C628" s="85"/>
      <c r="D628" s="86" t="s">
        <v>850</v>
      </c>
      <c r="E628" s="87">
        <f>SUM(E629:E631)</f>
        <v>0</v>
      </c>
      <c r="F628" s="87">
        <f t="shared" ref="F628:J628" si="198">SUM(F629:F631)</f>
        <v>0</v>
      </c>
      <c r="G628" s="87">
        <f t="shared" si="198"/>
        <v>0</v>
      </c>
      <c r="H628" s="81" t="e">
        <f t="shared" si="185"/>
        <v>#DIV/0!</v>
      </c>
      <c r="I628" s="87">
        <f t="shared" si="198"/>
        <v>0</v>
      </c>
      <c r="J628" s="87">
        <f t="shared" si="198"/>
        <v>0</v>
      </c>
      <c r="K628" s="81" t="e">
        <f t="shared" si="186"/>
        <v>#DIV/0!</v>
      </c>
      <c r="L628" s="87">
        <f t="shared" si="189"/>
        <v>0</v>
      </c>
      <c r="M628" s="87">
        <f t="shared" si="190"/>
        <v>0</v>
      </c>
      <c r="N628" s="87">
        <f t="shared" si="191"/>
        <v>0</v>
      </c>
      <c r="O628" s="81" t="e">
        <f t="shared" si="192"/>
        <v>#DIV/0!</v>
      </c>
      <c r="P628" s="87">
        <f t="shared" si="193"/>
        <v>0</v>
      </c>
      <c r="Q628" s="87">
        <f t="shared" si="194"/>
        <v>0</v>
      </c>
      <c r="R628" s="1103" t="e">
        <f t="shared" si="188"/>
        <v>#DIV/0!</v>
      </c>
    </row>
    <row r="629" spans="1:18" s="39" customFormat="1" x14ac:dyDescent="0.2">
      <c r="A629" s="60" t="s">
        <v>3967</v>
      </c>
      <c r="B629" s="60" t="s">
        <v>5482</v>
      </c>
      <c r="C629" s="61">
        <v>16</v>
      </c>
      <c r="D629" s="62" t="s">
        <v>2878</v>
      </c>
      <c r="E629" s="38"/>
      <c r="F629" s="38"/>
      <c r="G629" s="38"/>
      <c r="H629" s="81" t="e">
        <f t="shared" si="185"/>
        <v>#DIV/0!</v>
      </c>
      <c r="I629" s="38"/>
      <c r="J629" s="38"/>
      <c r="K629" s="81" t="e">
        <f t="shared" si="186"/>
        <v>#DIV/0!</v>
      </c>
      <c r="L629" s="38">
        <f t="shared" si="189"/>
        <v>0</v>
      </c>
      <c r="M629" s="38">
        <f t="shared" si="190"/>
        <v>0</v>
      </c>
      <c r="N629" s="38">
        <f t="shared" si="191"/>
        <v>0</v>
      </c>
      <c r="O629" s="81" t="e">
        <f t="shared" si="192"/>
        <v>#DIV/0!</v>
      </c>
      <c r="P629" s="38">
        <f t="shared" si="193"/>
        <v>0</v>
      </c>
      <c r="Q629" s="38">
        <f t="shared" si="194"/>
        <v>0</v>
      </c>
      <c r="R629" s="1103" t="e">
        <f t="shared" si="188"/>
        <v>#DIV/0!</v>
      </c>
    </row>
    <row r="630" spans="1:18" s="39" customFormat="1" ht="25.5" x14ac:dyDescent="0.2">
      <c r="A630" s="60" t="s">
        <v>3991</v>
      </c>
      <c r="B630" s="60" t="s">
        <v>5483</v>
      </c>
      <c r="C630" s="61">
        <v>16</v>
      </c>
      <c r="D630" s="62" t="s">
        <v>3774</v>
      </c>
      <c r="E630" s="38"/>
      <c r="F630" s="38"/>
      <c r="G630" s="38"/>
      <c r="H630" s="81" t="e">
        <f t="shared" si="185"/>
        <v>#DIV/0!</v>
      </c>
      <c r="I630" s="38"/>
      <c r="J630" s="38"/>
      <c r="K630" s="81" t="e">
        <f t="shared" si="186"/>
        <v>#DIV/0!</v>
      </c>
      <c r="L630" s="38">
        <f t="shared" si="189"/>
        <v>0</v>
      </c>
      <c r="M630" s="38">
        <f t="shared" si="190"/>
        <v>0</v>
      </c>
      <c r="N630" s="38">
        <f t="shared" si="191"/>
        <v>0</v>
      </c>
      <c r="O630" s="81" t="e">
        <f t="shared" si="192"/>
        <v>#DIV/0!</v>
      </c>
      <c r="P630" s="38">
        <f t="shared" si="193"/>
        <v>0</v>
      </c>
      <c r="Q630" s="38">
        <f t="shared" si="194"/>
        <v>0</v>
      </c>
      <c r="R630" s="1103" t="e">
        <f t="shared" si="188"/>
        <v>#DIV/0!</v>
      </c>
    </row>
    <row r="631" spans="1:18" s="39" customFormat="1" x14ac:dyDescent="0.2">
      <c r="A631" s="60" t="s">
        <v>3891</v>
      </c>
      <c r="B631" s="60" t="s">
        <v>5484</v>
      </c>
      <c r="C631" s="61">
        <v>9</v>
      </c>
      <c r="D631" s="62" t="s">
        <v>312</v>
      </c>
      <c r="E631" s="72"/>
      <c r="F631" s="72"/>
      <c r="G631" s="72"/>
      <c r="H631" s="81" t="e">
        <f t="shared" si="185"/>
        <v>#DIV/0!</v>
      </c>
      <c r="I631" s="72"/>
      <c r="J631" s="72"/>
      <c r="K631" s="81" t="e">
        <f t="shared" si="186"/>
        <v>#DIV/0!</v>
      </c>
      <c r="L631" s="72">
        <f t="shared" si="189"/>
        <v>0</v>
      </c>
      <c r="M631" s="72">
        <f t="shared" si="190"/>
        <v>0</v>
      </c>
      <c r="N631" s="72">
        <f t="shared" si="191"/>
        <v>0</v>
      </c>
      <c r="O631" s="81" t="e">
        <f t="shared" si="192"/>
        <v>#DIV/0!</v>
      </c>
      <c r="P631" s="72">
        <f t="shared" si="193"/>
        <v>0</v>
      </c>
      <c r="Q631" s="72">
        <f t="shared" si="194"/>
        <v>0</v>
      </c>
      <c r="R631" s="1103" t="e">
        <f t="shared" si="188"/>
        <v>#DIV/0!</v>
      </c>
    </row>
    <row r="632" spans="1:18" s="89" customFormat="1" x14ac:dyDescent="0.2">
      <c r="A632" s="100"/>
      <c r="B632" s="100" t="s">
        <v>5485</v>
      </c>
      <c r="C632" s="85"/>
      <c r="D632" s="101" t="s">
        <v>351</v>
      </c>
      <c r="E632" s="87">
        <f>SUM(E633:E635)</f>
        <v>0</v>
      </c>
      <c r="F632" s="87">
        <f t="shared" ref="F632:J632" si="199">SUM(F633:F635)</f>
        <v>0</v>
      </c>
      <c r="G632" s="87">
        <f t="shared" si="199"/>
        <v>0</v>
      </c>
      <c r="H632" s="81" t="e">
        <f t="shared" si="185"/>
        <v>#DIV/0!</v>
      </c>
      <c r="I632" s="87">
        <f t="shared" si="199"/>
        <v>0</v>
      </c>
      <c r="J632" s="87">
        <f t="shared" si="199"/>
        <v>0</v>
      </c>
      <c r="K632" s="81" t="e">
        <f t="shared" si="186"/>
        <v>#DIV/0!</v>
      </c>
      <c r="L632" s="87">
        <f t="shared" si="189"/>
        <v>0</v>
      </c>
      <c r="M632" s="87">
        <f t="shared" si="190"/>
        <v>0</v>
      </c>
      <c r="N632" s="87">
        <f t="shared" si="191"/>
        <v>0</v>
      </c>
      <c r="O632" s="81" t="e">
        <f t="shared" si="192"/>
        <v>#DIV/0!</v>
      </c>
      <c r="P632" s="87">
        <f t="shared" si="193"/>
        <v>0</v>
      </c>
      <c r="Q632" s="87">
        <f t="shared" si="194"/>
        <v>0</v>
      </c>
      <c r="R632" s="1103" t="e">
        <f t="shared" si="188"/>
        <v>#DIV/0!</v>
      </c>
    </row>
    <row r="633" spans="1:18" s="39" customFormat="1" x14ac:dyDescent="0.2">
      <c r="A633" s="60" t="s">
        <v>3918</v>
      </c>
      <c r="B633" s="60" t="s">
        <v>5486</v>
      </c>
      <c r="C633" s="61">
        <v>16</v>
      </c>
      <c r="D633" s="62" t="s">
        <v>352</v>
      </c>
      <c r="E633" s="38"/>
      <c r="F633" s="38"/>
      <c r="G633" s="38"/>
      <c r="H633" s="81" t="e">
        <f t="shared" si="185"/>
        <v>#DIV/0!</v>
      </c>
      <c r="I633" s="38"/>
      <c r="J633" s="38"/>
      <c r="K633" s="81" t="e">
        <f t="shared" si="186"/>
        <v>#DIV/0!</v>
      </c>
      <c r="L633" s="38">
        <f t="shared" si="189"/>
        <v>0</v>
      </c>
      <c r="M633" s="38">
        <f t="shared" si="190"/>
        <v>0</v>
      </c>
      <c r="N633" s="38">
        <f t="shared" si="191"/>
        <v>0</v>
      </c>
      <c r="O633" s="81" t="e">
        <f t="shared" si="192"/>
        <v>#DIV/0!</v>
      </c>
      <c r="P633" s="38">
        <f t="shared" si="193"/>
        <v>0</v>
      </c>
      <c r="Q633" s="38">
        <f t="shared" si="194"/>
        <v>0</v>
      </c>
      <c r="R633" s="1103" t="e">
        <f t="shared" si="188"/>
        <v>#DIV/0!</v>
      </c>
    </row>
    <row r="634" spans="1:18" s="39" customFormat="1" x14ac:dyDescent="0.2">
      <c r="A634" s="60" t="s">
        <v>3919</v>
      </c>
      <c r="B634" s="60" t="s">
        <v>5487</v>
      </c>
      <c r="C634" s="61">
        <v>16</v>
      </c>
      <c r="D634" s="62" t="s">
        <v>2855</v>
      </c>
      <c r="E634" s="38"/>
      <c r="F634" s="38"/>
      <c r="G634" s="38"/>
      <c r="H634" s="81" t="e">
        <f t="shared" si="185"/>
        <v>#DIV/0!</v>
      </c>
      <c r="I634" s="38"/>
      <c r="J634" s="38"/>
      <c r="K634" s="81" t="e">
        <f t="shared" si="186"/>
        <v>#DIV/0!</v>
      </c>
      <c r="L634" s="38">
        <f t="shared" si="189"/>
        <v>0</v>
      </c>
      <c r="M634" s="38">
        <f t="shared" si="190"/>
        <v>0</v>
      </c>
      <c r="N634" s="38">
        <f t="shared" si="191"/>
        <v>0</v>
      </c>
      <c r="O634" s="81" t="e">
        <f t="shared" si="192"/>
        <v>#DIV/0!</v>
      </c>
      <c r="P634" s="38">
        <f t="shared" si="193"/>
        <v>0</v>
      </c>
      <c r="Q634" s="38">
        <f t="shared" si="194"/>
        <v>0</v>
      </c>
      <c r="R634" s="1103" t="e">
        <f t="shared" si="188"/>
        <v>#DIV/0!</v>
      </c>
    </row>
    <row r="635" spans="1:18" s="39" customFormat="1" x14ac:dyDescent="0.2">
      <c r="A635" s="60" t="s">
        <v>3920</v>
      </c>
      <c r="B635" s="60" t="s">
        <v>5488</v>
      </c>
      <c r="C635" s="61">
        <v>16</v>
      </c>
      <c r="D635" s="62" t="s">
        <v>353</v>
      </c>
      <c r="E635" s="38"/>
      <c r="F635" s="38"/>
      <c r="G635" s="38"/>
      <c r="H635" s="81" t="e">
        <f t="shared" si="185"/>
        <v>#DIV/0!</v>
      </c>
      <c r="I635" s="38"/>
      <c r="J635" s="38"/>
      <c r="K635" s="81" t="e">
        <f t="shared" si="186"/>
        <v>#DIV/0!</v>
      </c>
      <c r="L635" s="38">
        <f t="shared" si="189"/>
        <v>0</v>
      </c>
      <c r="M635" s="38">
        <f t="shared" si="190"/>
        <v>0</v>
      </c>
      <c r="N635" s="38">
        <f t="shared" si="191"/>
        <v>0</v>
      </c>
      <c r="O635" s="81" t="e">
        <f t="shared" si="192"/>
        <v>#DIV/0!</v>
      </c>
      <c r="P635" s="38">
        <f t="shared" si="193"/>
        <v>0</v>
      </c>
      <c r="Q635" s="38">
        <f t="shared" si="194"/>
        <v>0</v>
      </c>
      <c r="R635" s="1103" t="e">
        <f t="shared" si="188"/>
        <v>#DIV/0!</v>
      </c>
    </row>
    <row r="636" spans="1:18" s="89" customFormat="1" x14ac:dyDescent="0.2">
      <c r="A636" s="84"/>
      <c r="B636" s="84" t="s">
        <v>5489</v>
      </c>
      <c r="C636" s="85"/>
      <c r="D636" s="86" t="s">
        <v>876</v>
      </c>
      <c r="E636" s="87">
        <f>SUM(E637:E639)</f>
        <v>0</v>
      </c>
      <c r="F636" s="87">
        <f t="shared" ref="F636:J636" si="200">SUM(F637:F639)</f>
        <v>0</v>
      </c>
      <c r="G636" s="87">
        <f t="shared" si="200"/>
        <v>0</v>
      </c>
      <c r="H636" s="81" t="e">
        <f t="shared" si="185"/>
        <v>#DIV/0!</v>
      </c>
      <c r="I636" s="87">
        <f t="shared" si="200"/>
        <v>0</v>
      </c>
      <c r="J636" s="87">
        <f t="shared" si="200"/>
        <v>0</v>
      </c>
      <c r="K636" s="81" t="e">
        <f t="shared" si="186"/>
        <v>#DIV/0!</v>
      </c>
      <c r="L636" s="87">
        <f t="shared" si="189"/>
        <v>0</v>
      </c>
      <c r="M636" s="87">
        <f t="shared" si="190"/>
        <v>0</v>
      </c>
      <c r="N636" s="87">
        <f t="shared" si="191"/>
        <v>0</v>
      </c>
      <c r="O636" s="81" t="e">
        <f t="shared" si="192"/>
        <v>#DIV/0!</v>
      </c>
      <c r="P636" s="87">
        <f t="shared" si="193"/>
        <v>0</v>
      </c>
      <c r="Q636" s="87">
        <f t="shared" si="194"/>
        <v>0</v>
      </c>
      <c r="R636" s="1103" t="e">
        <f t="shared" si="188"/>
        <v>#DIV/0!</v>
      </c>
    </row>
    <row r="637" spans="1:18" s="39" customFormat="1" ht="25.5" x14ac:dyDescent="0.2">
      <c r="A637" s="471" t="s">
        <v>1837</v>
      </c>
      <c r="B637" s="471" t="s">
        <v>5490</v>
      </c>
      <c r="C637" s="472">
        <v>3</v>
      </c>
      <c r="D637" s="473" t="s">
        <v>1405</v>
      </c>
      <c r="E637" s="38"/>
      <c r="F637" s="38"/>
      <c r="G637" s="38"/>
      <c r="H637" s="81" t="e">
        <f t="shared" si="185"/>
        <v>#DIV/0!</v>
      </c>
      <c r="I637" s="38"/>
      <c r="J637" s="38"/>
      <c r="K637" s="81" t="e">
        <f t="shared" si="186"/>
        <v>#DIV/0!</v>
      </c>
      <c r="L637" s="38">
        <f t="shared" si="189"/>
        <v>0</v>
      </c>
      <c r="M637" s="38">
        <f t="shared" si="190"/>
        <v>0</v>
      </c>
      <c r="N637" s="38">
        <f t="shared" si="191"/>
        <v>0</v>
      </c>
      <c r="O637" s="81" t="e">
        <f t="shared" si="192"/>
        <v>#DIV/0!</v>
      </c>
      <c r="P637" s="38">
        <f t="shared" si="193"/>
        <v>0</v>
      </c>
      <c r="Q637" s="38">
        <f t="shared" si="194"/>
        <v>0</v>
      </c>
      <c r="R637" s="1103" t="e">
        <f t="shared" si="188"/>
        <v>#DIV/0!</v>
      </c>
    </row>
    <row r="638" spans="1:18" s="39" customFormat="1" ht="38.25" x14ac:dyDescent="0.2">
      <c r="A638" s="471" t="s">
        <v>1838</v>
      </c>
      <c r="B638" s="471" t="s">
        <v>5491</v>
      </c>
      <c r="C638" s="472">
        <v>3</v>
      </c>
      <c r="D638" s="473" t="s">
        <v>879</v>
      </c>
      <c r="E638" s="38"/>
      <c r="F638" s="38"/>
      <c r="G638" s="38"/>
      <c r="H638" s="81" t="e">
        <f t="shared" si="185"/>
        <v>#DIV/0!</v>
      </c>
      <c r="I638" s="38"/>
      <c r="J638" s="38"/>
      <c r="K638" s="81" t="e">
        <f t="shared" si="186"/>
        <v>#DIV/0!</v>
      </c>
      <c r="L638" s="38">
        <f t="shared" si="189"/>
        <v>0</v>
      </c>
      <c r="M638" s="38">
        <f t="shared" si="190"/>
        <v>0</v>
      </c>
      <c r="N638" s="38">
        <f t="shared" si="191"/>
        <v>0</v>
      </c>
      <c r="O638" s="81" t="e">
        <f t="shared" si="192"/>
        <v>#DIV/0!</v>
      </c>
      <c r="P638" s="38">
        <f t="shared" si="193"/>
        <v>0</v>
      </c>
      <c r="Q638" s="38">
        <f t="shared" si="194"/>
        <v>0</v>
      </c>
      <c r="R638" s="1103" t="e">
        <f t="shared" si="188"/>
        <v>#DIV/0!</v>
      </c>
    </row>
    <row r="639" spans="1:18" s="39" customFormat="1" x14ac:dyDescent="0.2">
      <c r="A639" s="73" t="s">
        <v>3273</v>
      </c>
      <c r="B639" s="471" t="s">
        <v>5492</v>
      </c>
      <c r="C639" s="36">
        <v>3</v>
      </c>
      <c r="D639" s="74" t="s">
        <v>2330</v>
      </c>
      <c r="E639" s="38"/>
      <c r="F639" s="38"/>
      <c r="G639" s="38"/>
      <c r="H639" s="81" t="e">
        <f t="shared" si="185"/>
        <v>#DIV/0!</v>
      </c>
      <c r="I639" s="38"/>
      <c r="J639" s="38"/>
      <c r="K639" s="81" t="e">
        <f t="shared" si="186"/>
        <v>#DIV/0!</v>
      </c>
      <c r="L639" s="38">
        <f t="shared" si="189"/>
        <v>0</v>
      </c>
      <c r="M639" s="38">
        <f t="shared" si="190"/>
        <v>0</v>
      </c>
      <c r="N639" s="38">
        <f t="shared" si="191"/>
        <v>0</v>
      </c>
      <c r="O639" s="81" t="e">
        <f t="shared" si="192"/>
        <v>#DIV/0!</v>
      </c>
      <c r="P639" s="38">
        <f t="shared" si="193"/>
        <v>0</v>
      </c>
      <c r="Q639" s="38">
        <f t="shared" si="194"/>
        <v>0</v>
      </c>
      <c r="R639" s="1103" t="e">
        <f t="shared" si="188"/>
        <v>#DIV/0!</v>
      </c>
    </row>
    <row r="640" spans="1:18" s="89" customFormat="1" x14ac:dyDescent="0.2">
      <c r="A640" s="84"/>
      <c r="B640" s="84" t="s">
        <v>5493</v>
      </c>
      <c r="C640" s="85"/>
      <c r="D640" s="86" t="s">
        <v>171</v>
      </c>
      <c r="E640" s="87">
        <f>SUM(E641:E642)</f>
        <v>0</v>
      </c>
      <c r="F640" s="87">
        <f t="shared" ref="F640:J640" si="201">SUM(F641:F642)</f>
        <v>0</v>
      </c>
      <c r="G640" s="87">
        <f t="shared" si="201"/>
        <v>0</v>
      </c>
      <c r="H640" s="81" t="e">
        <f t="shared" si="185"/>
        <v>#DIV/0!</v>
      </c>
      <c r="I640" s="87">
        <f t="shared" si="201"/>
        <v>0</v>
      </c>
      <c r="J640" s="87">
        <f t="shared" si="201"/>
        <v>0</v>
      </c>
      <c r="K640" s="81" t="e">
        <f t="shared" si="186"/>
        <v>#DIV/0!</v>
      </c>
      <c r="L640" s="87">
        <f t="shared" si="189"/>
        <v>0</v>
      </c>
      <c r="M640" s="87">
        <f t="shared" si="190"/>
        <v>0</v>
      </c>
      <c r="N640" s="87">
        <f t="shared" si="191"/>
        <v>0</v>
      </c>
      <c r="O640" s="81" t="e">
        <f t="shared" si="192"/>
        <v>#DIV/0!</v>
      </c>
      <c r="P640" s="87">
        <f t="shared" si="193"/>
        <v>0</v>
      </c>
      <c r="Q640" s="87">
        <f t="shared" si="194"/>
        <v>0</v>
      </c>
      <c r="R640" s="1103" t="e">
        <f t="shared" si="188"/>
        <v>#DIV/0!</v>
      </c>
    </row>
    <row r="641" spans="1:18" s="39" customFormat="1" x14ac:dyDescent="0.2">
      <c r="A641" s="478" t="s">
        <v>2369</v>
      </c>
      <c r="B641" s="478" t="s">
        <v>5494</v>
      </c>
      <c r="C641" s="479">
        <v>9</v>
      </c>
      <c r="D641" s="480" t="s">
        <v>172</v>
      </c>
      <c r="E641" s="26"/>
      <c r="F641" s="26"/>
      <c r="G641" s="26"/>
      <c r="H641" s="81" t="e">
        <f t="shared" si="185"/>
        <v>#DIV/0!</v>
      </c>
      <c r="I641" s="26"/>
      <c r="J641" s="26"/>
      <c r="K641" s="81" t="e">
        <f t="shared" si="186"/>
        <v>#DIV/0!</v>
      </c>
      <c r="L641" s="26">
        <f t="shared" si="189"/>
        <v>0</v>
      </c>
      <c r="M641" s="26">
        <f t="shared" si="190"/>
        <v>0</v>
      </c>
      <c r="N641" s="26">
        <f t="shared" si="191"/>
        <v>0</v>
      </c>
      <c r="O641" s="81" t="e">
        <f t="shared" si="192"/>
        <v>#DIV/0!</v>
      </c>
      <c r="P641" s="26">
        <f t="shared" si="193"/>
        <v>0</v>
      </c>
      <c r="Q641" s="26">
        <f t="shared" si="194"/>
        <v>0</v>
      </c>
      <c r="R641" s="1103" t="e">
        <f t="shared" si="188"/>
        <v>#DIV/0!</v>
      </c>
    </row>
    <row r="642" spans="1:18" s="39" customFormat="1" x14ac:dyDescent="0.2">
      <c r="A642" s="478" t="s">
        <v>1839</v>
      </c>
      <c r="B642" s="478" t="s">
        <v>5495</v>
      </c>
      <c r="C642" s="479">
        <v>9</v>
      </c>
      <c r="D642" s="480" t="s">
        <v>312</v>
      </c>
      <c r="E642" s="26"/>
      <c r="F642" s="26"/>
      <c r="G642" s="26"/>
      <c r="H642" s="81" t="e">
        <f t="shared" si="185"/>
        <v>#DIV/0!</v>
      </c>
      <c r="I642" s="26"/>
      <c r="J642" s="26"/>
      <c r="K642" s="81" t="e">
        <f t="shared" si="186"/>
        <v>#DIV/0!</v>
      </c>
      <c r="L642" s="26">
        <f t="shared" si="189"/>
        <v>0</v>
      </c>
      <c r="M642" s="26">
        <f t="shared" si="190"/>
        <v>0</v>
      </c>
      <c r="N642" s="26">
        <f t="shared" si="191"/>
        <v>0</v>
      </c>
      <c r="O642" s="81" t="e">
        <f t="shared" si="192"/>
        <v>#DIV/0!</v>
      </c>
      <c r="P642" s="26">
        <f t="shared" si="193"/>
        <v>0</v>
      </c>
      <c r="Q642" s="26">
        <f t="shared" si="194"/>
        <v>0</v>
      </c>
      <c r="R642" s="1103" t="e">
        <f t="shared" si="188"/>
        <v>#DIV/0!</v>
      </c>
    </row>
    <row r="643" spans="1:18" s="89" customFormat="1" x14ac:dyDescent="0.2">
      <c r="A643" s="84"/>
      <c r="B643" s="84" t="s">
        <v>173</v>
      </c>
      <c r="C643" s="85"/>
      <c r="D643" s="86" t="s">
        <v>174</v>
      </c>
      <c r="E643" s="87">
        <f t="shared" ref="E643" si="202">SUM(E644:E648)+E652+E657+E661+E665+E668+E671+E674+E677+E680+E683+E691+E694+E697+E701+E704+E707+E710+E725+E731+E741+E743+E749+E753+E756+E759+E762+E765+E768+E770+E773</f>
        <v>0</v>
      </c>
      <c r="F643" s="87">
        <f t="shared" ref="F643:J643" si="203">SUM(F644:F648)+F652+F657+F661+F665+F668+F671+F674+F677+F680+F683+F691+F694+F697+F701+F704+F707+F710+F725+F731+F741+F743+F749+F753+F756+F759+F762+F765+F768+F770+F773</f>
        <v>0</v>
      </c>
      <c r="G643" s="87">
        <f t="shared" si="203"/>
        <v>0</v>
      </c>
      <c r="H643" s="81" t="e">
        <f t="shared" si="185"/>
        <v>#DIV/0!</v>
      </c>
      <c r="I643" s="87">
        <f t="shared" si="203"/>
        <v>0</v>
      </c>
      <c r="J643" s="87">
        <f t="shared" si="203"/>
        <v>0</v>
      </c>
      <c r="K643" s="81" t="e">
        <f t="shared" si="186"/>
        <v>#DIV/0!</v>
      </c>
      <c r="L643" s="87">
        <f t="shared" si="189"/>
        <v>0</v>
      </c>
      <c r="M643" s="87">
        <f t="shared" si="190"/>
        <v>0</v>
      </c>
      <c r="N643" s="87">
        <f t="shared" si="191"/>
        <v>0</v>
      </c>
      <c r="O643" s="81" t="e">
        <f t="shared" si="192"/>
        <v>#DIV/0!</v>
      </c>
      <c r="P643" s="87">
        <f t="shared" si="193"/>
        <v>0</v>
      </c>
      <c r="Q643" s="87">
        <f t="shared" si="194"/>
        <v>0</v>
      </c>
      <c r="R643" s="1103" t="e">
        <f t="shared" si="188"/>
        <v>#DIV/0!</v>
      </c>
    </row>
    <row r="644" spans="1:18" s="39" customFormat="1" ht="25.5" x14ac:dyDescent="0.2">
      <c r="A644" s="478" t="s">
        <v>4047</v>
      </c>
      <c r="B644" s="478" t="s">
        <v>175</v>
      </c>
      <c r="C644" s="479">
        <v>16</v>
      </c>
      <c r="D644" s="480" t="s">
        <v>356</v>
      </c>
      <c r="E644" s="38"/>
      <c r="F644" s="38"/>
      <c r="G644" s="38"/>
      <c r="H644" s="81" t="e">
        <f t="shared" si="185"/>
        <v>#DIV/0!</v>
      </c>
      <c r="I644" s="38"/>
      <c r="J644" s="38"/>
      <c r="K644" s="81" t="e">
        <f t="shared" si="186"/>
        <v>#DIV/0!</v>
      </c>
      <c r="L644" s="38">
        <f t="shared" si="189"/>
        <v>0</v>
      </c>
      <c r="M644" s="38">
        <f t="shared" si="190"/>
        <v>0</v>
      </c>
      <c r="N644" s="38">
        <f t="shared" si="191"/>
        <v>0</v>
      </c>
      <c r="O644" s="81" t="e">
        <f t="shared" si="192"/>
        <v>#DIV/0!</v>
      </c>
      <c r="P644" s="38">
        <f t="shared" si="193"/>
        <v>0</v>
      </c>
      <c r="Q644" s="38">
        <f t="shared" si="194"/>
        <v>0</v>
      </c>
      <c r="R644" s="1103" t="e">
        <f t="shared" si="188"/>
        <v>#DIV/0!</v>
      </c>
    </row>
    <row r="645" spans="1:18" s="39" customFormat="1" ht="25.5" x14ac:dyDescent="0.2">
      <c r="A645" s="581">
        <v>11.1</v>
      </c>
      <c r="B645" s="581" t="s">
        <v>176</v>
      </c>
      <c r="C645" s="582">
        <v>11</v>
      </c>
      <c r="D645" s="583" t="s">
        <v>899</v>
      </c>
      <c r="E645" s="26"/>
      <c r="F645" s="26"/>
      <c r="G645" s="26"/>
      <c r="H645" s="81" t="e">
        <f t="shared" si="185"/>
        <v>#DIV/0!</v>
      </c>
      <c r="I645" s="26"/>
      <c r="J645" s="26"/>
      <c r="K645" s="81" t="e">
        <f t="shared" si="186"/>
        <v>#DIV/0!</v>
      </c>
      <c r="L645" s="26">
        <f t="shared" si="189"/>
        <v>0</v>
      </c>
      <c r="M645" s="26">
        <f t="shared" si="190"/>
        <v>0</v>
      </c>
      <c r="N645" s="26">
        <f t="shared" si="191"/>
        <v>0</v>
      </c>
      <c r="O645" s="81" t="e">
        <f t="shared" si="192"/>
        <v>#DIV/0!</v>
      </c>
      <c r="P645" s="26">
        <f t="shared" si="193"/>
        <v>0</v>
      </c>
      <c r="Q645" s="26">
        <f t="shared" si="194"/>
        <v>0</v>
      </c>
      <c r="R645" s="1103" t="e">
        <f t="shared" si="188"/>
        <v>#DIV/0!</v>
      </c>
    </row>
    <row r="646" spans="1:18" s="39" customFormat="1" ht="25.5" x14ac:dyDescent="0.2">
      <c r="A646" s="581">
        <v>11.2</v>
      </c>
      <c r="B646" s="581" t="s">
        <v>180</v>
      </c>
      <c r="C646" s="582">
        <v>11</v>
      </c>
      <c r="D646" s="583" t="s">
        <v>901</v>
      </c>
      <c r="E646" s="26"/>
      <c r="F646" s="26"/>
      <c r="G646" s="26"/>
      <c r="H646" s="81" t="e">
        <f t="shared" si="185"/>
        <v>#DIV/0!</v>
      </c>
      <c r="I646" s="26"/>
      <c r="J646" s="26"/>
      <c r="K646" s="81" t="e">
        <f t="shared" si="186"/>
        <v>#DIV/0!</v>
      </c>
      <c r="L646" s="26">
        <f t="shared" si="189"/>
        <v>0</v>
      </c>
      <c r="M646" s="26">
        <f t="shared" si="190"/>
        <v>0</v>
      </c>
      <c r="N646" s="26">
        <f t="shared" si="191"/>
        <v>0</v>
      </c>
      <c r="O646" s="81" t="e">
        <f t="shared" si="192"/>
        <v>#DIV/0!</v>
      </c>
      <c r="P646" s="26">
        <f t="shared" si="193"/>
        <v>0</v>
      </c>
      <c r="Q646" s="26">
        <f t="shared" si="194"/>
        <v>0</v>
      </c>
      <c r="R646" s="1103" t="e">
        <f t="shared" si="188"/>
        <v>#DIV/0!</v>
      </c>
    </row>
    <row r="647" spans="1:18" s="39" customFormat="1" ht="25.5" x14ac:dyDescent="0.2">
      <c r="A647" s="581">
        <v>11.3</v>
      </c>
      <c r="B647" s="581" t="s">
        <v>181</v>
      </c>
      <c r="C647" s="582">
        <v>11</v>
      </c>
      <c r="D647" s="583" t="s">
        <v>1406</v>
      </c>
      <c r="E647" s="26"/>
      <c r="F647" s="26"/>
      <c r="G647" s="26"/>
      <c r="H647" s="81" t="e">
        <f t="shared" si="185"/>
        <v>#DIV/0!</v>
      </c>
      <c r="I647" s="26"/>
      <c r="J647" s="26"/>
      <c r="K647" s="81" t="e">
        <f t="shared" si="186"/>
        <v>#DIV/0!</v>
      </c>
      <c r="L647" s="26">
        <f t="shared" si="189"/>
        <v>0</v>
      </c>
      <c r="M647" s="26">
        <f t="shared" si="190"/>
        <v>0</v>
      </c>
      <c r="N647" s="26">
        <f t="shared" si="191"/>
        <v>0</v>
      </c>
      <c r="O647" s="81" t="e">
        <f t="shared" si="192"/>
        <v>#DIV/0!</v>
      </c>
      <c r="P647" s="26">
        <f t="shared" si="193"/>
        <v>0</v>
      </c>
      <c r="Q647" s="26">
        <f t="shared" si="194"/>
        <v>0</v>
      </c>
      <c r="R647" s="1103" t="e">
        <f t="shared" si="188"/>
        <v>#DIV/0!</v>
      </c>
    </row>
    <row r="648" spans="1:18" s="39" customFormat="1" x14ac:dyDescent="0.2">
      <c r="A648" s="581">
        <v>11.4</v>
      </c>
      <c r="B648" s="581" t="s">
        <v>785</v>
      </c>
      <c r="C648" s="582"/>
      <c r="D648" s="583" t="s">
        <v>177</v>
      </c>
      <c r="E648" s="26">
        <f>SUM(E649:E651)</f>
        <v>0</v>
      </c>
      <c r="F648" s="26">
        <f t="shared" ref="F648:J648" si="204">SUM(F649:F651)</f>
        <v>0</v>
      </c>
      <c r="G648" s="26">
        <f t="shared" si="204"/>
        <v>0</v>
      </c>
      <c r="H648" s="81" t="e">
        <f t="shared" si="185"/>
        <v>#DIV/0!</v>
      </c>
      <c r="I648" s="26">
        <f t="shared" si="204"/>
        <v>0</v>
      </c>
      <c r="J648" s="26">
        <f t="shared" si="204"/>
        <v>0</v>
      </c>
      <c r="K648" s="81" t="e">
        <f t="shared" si="186"/>
        <v>#DIV/0!</v>
      </c>
      <c r="L648" s="26">
        <f t="shared" si="189"/>
        <v>0</v>
      </c>
      <c r="M648" s="26">
        <f t="shared" si="190"/>
        <v>0</v>
      </c>
      <c r="N648" s="26">
        <f t="shared" si="191"/>
        <v>0</v>
      </c>
      <c r="O648" s="81" t="e">
        <f t="shared" si="192"/>
        <v>#DIV/0!</v>
      </c>
      <c r="P648" s="26">
        <f t="shared" si="193"/>
        <v>0</v>
      </c>
      <c r="Q648" s="26">
        <f t="shared" si="194"/>
        <v>0</v>
      </c>
      <c r="R648" s="1103" t="e">
        <f t="shared" si="188"/>
        <v>#DIV/0!</v>
      </c>
    </row>
    <row r="649" spans="1:18" s="47" customFormat="1" x14ac:dyDescent="0.2">
      <c r="A649" s="597" t="s">
        <v>2763</v>
      </c>
      <c r="B649" s="597" t="s">
        <v>2764</v>
      </c>
      <c r="C649" s="598">
        <v>11</v>
      </c>
      <c r="D649" s="464" t="s">
        <v>2765</v>
      </c>
      <c r="E649" s="46"/>
      <c r="F649" s="46"/>
      <c r="G649" s="46"/>
      <c r="H649" s="81" t="e">
        <f t="shared" si="185"/>
        <v>#DIV/0!</v>
      </c>
      <c r="I649" s="46"/>
      <c r="J649" s="46"/>
      <c r="K649" s="81" t="e">
        <f t="shared" si="186"/>
        <v>#DIV/0!</v>
      </c>
      <c r="L649" s="46">
        <f t="shared" si="189"/>
        <v>0</v>
      </c>
      <c r="M649" s="46">
        <f t="shared" si="190"/>
        <v>0</v>
      </c>
      <c r="N649" s="46">
        <f t="shared" si="191"/>
        <v>0</v>
      </c>
      <c r="O649" s="81" t="e">
        <f t="shared" si="192"/>
        <v>#DIV/0!</v>
      </c>
      <c r="P649" s="46">
        <f t="shared" si="193"/>
        <v>0</v>
      </c>
      <c r="Q649" s="46">
        <f t="shared" si="194"/>
        <v>0</v>
      </c>
      <c r="R649" s="1103" t="e">
        <f t="shared" si="188"/>
        <v>#DIV/0!</v>
      </c>
    </row>
    <row r="650" spans="1:18" s="47" customFormat="1" x14ac:dyDescent="0.2">
      <c r="A650" s="597" t="s">
        <v>2766</v>
      </c>
      <c r="B650" s="597" t="s">
        <v>2767</v>
      </c>
      <c r="C650" s="598">
        <v>11</v>
      </c>
      <c r="D650" s="464" t="s">
        <v>2768</v>
      </c>
      <c r="E650" s="46"/>
      <c r="F650" s="46"/>
      <c r="G650" s="46"/>
      <c r="H650" s="81" t="e">
        <f t="shared" si="185"/>
        <v>#DIV/0!</v>
      </c>
      <c r="I650" s="46"/>
      <c r="J650" s="46"/>
      <c r="K650" s="81" t="e">
        <f t="shared" si="186"/>
        <v>#DIV/0!</v>
      </c>
      <c r="L650" s="46">
        <f t="shared" si="189"/>
        <v>0</v>
      </c>
      <c r="M650" s="46">
        <f t="shared" si="190"/>
        <v>0</v>
      </c>
      <c r="N650" s="46">
        <f t="shared" si="191"/>
        <v>0</v>
      </c>
      <c r="O650" s="81" t="e">
        <f t="shared" si="192"/>
        <v>#DIV/0!</v>
      </c>
      <c r="P650" s="46">
        <f t="shared" si="193"/>
        <v>0</v>
      </c>
      <c r="Q650" s="46">
        <f t="shared" si="194"/>
        <v>0</v>
      </c>
      <c r="R650" s="1103" t="e">
        <f t="shared" si="188"/>
        <v>#DIV/0!</v>
      </c>
    </row>
    <row r="651" spans="1:18" s="47" customFormat="1" x14ac:dyDescent="0.2">
      <c r="A651" s="597" t="s">
        <v>2769</v>
      </c>
      <c r="B651" s="597" t="s">
        <v>5496</v>
      </c>
      <c r="C651" s="598">
        <v>11</v>
      </c>
      <c r="D651" s="464" t="s">
        <v>2770</v>
      </c>
      <c r="E651" s="46"/>
      <c r="F651" s="46"/>
      <c r="G651" s="46"/>
      <c r="H651" s="81" t="e">
        <f t="shared" si="185"/>
        <v>#DIV/0!</v>
      </c>
      <c r="I651" s="46"/>
      <c r="J651" s="46"/>
      <c r="K651" s="81" t="e">
        <f t="shared" si="186"/>
        <v>#DIV/0!</v>
      </c>
      <c r="L651" s="46">
        <f t="shared" si="189"/>
        <v>0</v>
      </c>
      <c r="M651" s="46">
        <f t="shared" si="190"/>
        <v>0</v>
      </c>
      <c r="N651" s="46">
        <f t="shared" si="191"/>
        <v>0</v>
      </c>
      <c r="O651" s="81" t="e">
        <f t="shared" si="192"/>
        <v>#DIV/0!</v>
      </c>
      <c r="P651" s="46">
        <f t="shared" si="193"/>
        <v>0</v>
      </c>
      <c r="Q651" s="46">
        <f t="shared" si="194"/>
        <v>0</v>
      </c>
      <c r="R651" s="1103" t="e">
        <f t="shared" si="188"/>
        <v>#DIV/0!</v>
      </c>
    </row>
    <row r="652" spans="1:18" s="39" customFormat="1" x14ac:dyDescent="0.2">
      <c r="A652" s="73">
        <v>11.5</v>
      </c>
      <c r="B652" s="73" t="s">
        <v>786</v>
      </c>
      <c r="C652" s="36"/>
      <c r="D652" s="74" t="s">
        <v>178</v>
      </c>
      <c r="E652" s="38">
        <f>SUM(E653:E656)</f>
        <v>0</v>
      </c>
      <c r="F652" s="38">
        <f t="shared" ref="F652:J652" si="205">SUM(F653:F656)</f>
        <v>0</v>
      </c>
      <c r="G652" s="38">
        <f t="shared" si="205"/>
        <v>0</v>
      </c>
      <c r="H652" s="81" t="e">
        <f t="shared" si="185"/>
        <v>#DIV/0!</v>
      </c>
      <c r="I652" s="38">
        <f t="shared" si="205"/>
        <v>0</v>
      </c>
      <c r="J652" s="38">
        <f t="shared" si="205"/>
        <v>0</v>
      </c>
      <c r="K652" s="81" t="e">
        <f t="shared" si="186"/>
        <v>#DIV/0!</v>
      </c>
      <c r="L652" s="38">
        <f t="shared" si="189"/>
        <v>0</v>
      </c>
      <c r="M652" s="38">
        <f t="shared" si="190"/>
        <v>0</v>
      </c>
      <c r="N652" s="38">
        <f t="shared" si="191"/>
        <v>0</v>
      </c>
      <c r="O652" s="81" t="e">
        <f t="shared" si="192"/>
        <v>#DIV/0!</v>
      </c>
      <c r="P652" s="38">
        <f t="shared" si="193"/>
        <v>0</v>
      </c>
      <c r="Q652" s="38">
        <f t="shared" si="194"/>
        <v>0</v>
      </c>
      <c r="R652" s="1103" t="e">
        <f t="shared" si="188"/>
        <v>#DIV/0!</v>
      </c>
    </row>
    <row r="653" spans="1:18" s="47" customFormat="1" x14ac:dyDescent="0.2">
      <c r="A653" s="597" t="s">
        <v>2771</v>
      </c>
      <c r="B653" s="597" t="s">
        <v>2772</v>
      </c>
      <c r="C653" s="598">
        <v>11</v>
      </c>
      <c r="D653" s="464" t="s">
        <v>2765</v>
      </c>
      <c r="E653" s="46"/>
      <c r="F653" s="46"/>
      <c r="G653" s="46"/>
      <c r="H653" s="81" t="e">
        <f t="shared" si="185"/>
        <v>#DIV/0!</v>
      </c>
      <c r="I653" s="46"/>
      <c r="J653" s="46"/>
      <c r="K653" s="81" t="e">
        <f t="shared" si="186"/>
        <v>#DIV/0!</v>
      </c>
      <c r="L653" s="46">
        <f t="shared" si="189"/>
        <v>0</v>
      </c>
      <c r="M653" s="46">
        <f t="shared" si="190"/>
        <v>0</v>
      </c>
      <c r="N653" s="46">
        <f t="shared" si="191"/>
        <v>0</v>
      </c>
      <c r="O653" s="81" t="e">
        <f t="shared" si="192"/>
        <v>#DIV/0!</v>
      </c>
      <c r="P653" s="46">
        <f t="shared" si="193"/>
        <v>0</v>
      </c>
      <c r="Q653" s="46">
        <f t="shared" si="194"/>
        <v>0</v>
      </c>
      <c r="R653" s="1103" t="e">
        <f t="shared" si="188"/>
        <v>#DIV/0!</v>
      </c>
    </row>
    <row r="654" spans="1:18" s="47" customFormat="1" x14ac:dyDescent="0.2">
      <c r="A654" s="597" t="s">
        <v>2773</v>
      </c>
      <c r="B654" s="597" t="s">
        <v>2774</v>
      </c>
      <c r="C654" s="598">
        <v>11</v>
      </c>
      <c r="D654" s="464" t="s">
        <v>2768</v>
      </c>
      <c r="E654" s="46"/>
      <c r="F654" s="46"/>
      <c r="G654" s="46"/>
      <c r="H654" s="81" t="e">
        <f t="shared" si="185"/>
        <v>#DIV/0!</v>
      </c>
      <c r="I654" s="46"/>
      <c r="J654" s="46"/>
      <c r="K654" s="81" t="e">
        <f t="shared" si="186"/>
        <v>#DIV/0!</v>
      </c>
      <c r="L654" s="46">
        <f t="shared" si="189"/>
        <v>0</v>
      </c>
      <c r="M654" s="46">
        <f t="shared" si="190"/>
        <v>0</v>
      </c>
      <c r="N654" s="46">
        <f t="shared" si="191"/>
        <v>0</v>
      </c>
      <c r="O654" s="81" t="e">
        <f t="shared" si="192"/>
        <v>#DIV/0!</v>
      </c>
      <c r="P654" s="46">
        <f t="shared" si="193"/>
        <v>0</v>
      </c>
      <c r="Q654" s="46">
        <f t="shared" si="194"/>
        <v>0</v>
      </c>
      <c r="R654" s="1103" t="e">
        <f t="shared" si="188"/>
        <v>#DIV/0!</v>
      </c>
    </row>
    <row r="655" spans="1:18" s="47" customFormat="1" x14ac:dyDescent="0.2">
      <c r="A655" s="597" t="s">
        <v>2775</v>
      </c>
      <c r="B655" s="597" t="s">
        <v>5497</v>
      </c>
      <c r="C655" s="598">
        <v>11</v>
      </c>
      <c r="D655" s="464" t="s">
        <v>2776</v>
      </c>
      <c r="E655" s="46"/>
      <c r="F655" s="46"/>
      <c r="G655" s="46"/>
      <c r="H655" s="81" t="e">
        <f t="shared" ref="H655:H718" si="206">+(F655-G655)/F655</f>
        <v>#DIV/0!</v>
      </c>
      <c r="I655" s="46"/>
      <c r="J655" s="46"/>
      <c r="K655" s="81" t="e">
        <f t="shared" ref="K655:K718" si="207">+(I655-J655)/I655</f>
        <v>#DIV/0!</v>
      </c>
      <c r="L655" s="46">
        <f t="shared" si="189"/>
        <v>0</v>
      </c>
      <c r="M655" s="46">
        <f t="shared" si="190"/>
        <v>0</v>
      </c>
      <c r="N655" s="46">
        <f t="shared" si="191"/>
        <v>0</v>
      </c>
      <c r="O655" s="81" t="e">
        <f t="shared" si="192"/>
        <v>#DIV/0!</v>
      </c>
      <c r="P655" s="46">
        <f t="shared" si="193"/>
        <v>0</v>
      </c>
      <c r="Q655" s="46">
        <f t="shared" si="194"/>
        <v>0</v>
      </c>
      <c r="R655" s="1103" t="e">
        <f t="shared" si="188"/>
        <v>#DIV/0!</v>
      </c>
    </row>
    <row r="656" spans="1:18" s="47" customFormat="1" ht="25.5" x14ac:dyDescent="0.2">
      <c r="A656" s="597" t="s">
        <v>2777</v>
      </c>
      <c r="B656" s="597" t="s">
        <v>5498</v>
      </c>
      <c r="C656" s="598">
        <v>11</v>
      </c>
      <c r="D656" s="464" t="s">
        <v>4805</v>
      </c>
      <c r="E656" s="46"/>
      <c r="F656" s="46"/>
      <c r="G656" s="46"/>
      <c r="H656" s="81" t="e">
        <f t="shared" si="206"/>
        <v>#DIV/0!</v>
      </c>
      <c r="I656" s="46"/>
      <c r="J656" s="46"/>
      <c r="K656" s="81" t="e">
        <f t="shared" si="207"/>
        <v>#DIV/0!</v>
      </c>
      <c r="L656" s="46">
        <f t="shared" si="189"/>
        <v>0</v>
      </c>
      <c r="M656" s="46">
        <f t="shared" si="190"/>
        <v>0</v>
      </c>
      <c r="N656" s="46">
        <f t="shared" si="191"/>
        <v>0</v>
      </c>
      <c r="O656" s="81" t="e">
        <f t="shared" si="192"/>
        <v>#DIV/0!</v>
      </c>
      <c r="P656" s="46">
        <f t="shared" si="193"/>
        <v>0</v>
      </c>
      <c r="Q656" s="46">
        <f t="shared" si="194"/>
        <v>0</v>
      </c>
      <c r="R656" s="1103" t="e">
        <f t="shared" ref="R656:R719" si="208">+(P656-Q656)/P656</f>
        <v>#DIV/0!</v>
      </c>
    </row>
    <row r="657" spans="1:18" s="39" customFormat="1" x14ac:dyDescent="0.2">
      <c r="A657" s="73">
        <v>11.6</v>
      </c>
      <c r="B657" s="73" t="s">
        <v>787</v>
      </c>
      <c r="C657" s="36"/>
      <c r="D657" s="74" t="s">
        <v>179</v>
      </c>
      <c r="E657" s="38">
        <f>SUM(E658:E660)</f>
        <v>0</v>
      </c>
      <c r="F657" s="38">
        <f t="shared" ref="F657:J657" si="209">SUM(F658:F660)</f>
        <v>0</v>
      </c>
      <c r="G657" s="38">
        <f t="shared" si="209"/>
        <v>0</v>
      </c>
      <c r="H657" s="81" t="e">
        <f t="shared" si="206"/>
        <v>#DIV/0!</v>
      </c>
      <c r="I657" s="38">
        <f t="shared" si="209"/>
        <v>0</v>
      </c>
      <c r="J657" s="38">
        <f t="shared" si="209"/>
        <v>0</v>
      </c>
      <c r="K657" s="81" t="e">
        <f t="shared" si="207"/>
        <v>#DIV/0!</v>
      </c>
      <c r="L657" s="38">
        <f t="shared" si="189"/>
        <v>0</v>
      </c>
      <c r="M657" s="38">
        <f t="shared" si="190"/>
        <v>0</v>
      </c>
      <c r="N657" s="38">
        <f t="shared" si="191"/>
        <v>0</v>
      </c>
      <c r="O657" s="81" t="e">
        <f t="shared" si="192"/>
        <v>#DIV/0!</v>
      </c>
      <c r="P657" s="38">
        <f t="shared" si="193"/>
        <v>0</v>
      </c>
      <c r="Q657" s="38">
        <f t="shared" si="194"/>
        <v>0</v>
      </c>
      <c r="R657" s="1103" t="e">
        <f t="shared" si="208"/>
        <v>#DIV/0!</v>
      </c>
    </row>
    <row r="658" spans="1:18" s="47" customFormat="1" x14ac:dyDescent="0.2">
      <c r="A658" s="597" t="s">
        <v>2778</v>
      </c>
      <c r="B658" s="597" t="s">
        <v>2779</v>
      </c>
      <c r="C658" s="598">
        <v>11</v>
      </c>
      <c r="D658" s="464" t="s">
        <v>2765</v>
      </c>
      <c r="E658" s="46"/>
      <c r="F658" s="46"/>
      <c r="G658" s="46"/>
      <c r="H658" s="81" t="e">
        <f t="shared" si="206"/>
        <v>#DIV/0!</v>
      </c>
      <c r="I658" s="46"/>
      <c r="J658" s="46"/>
      <c r="K658" s="81" t="e">
        <f t="shared" si="207"/>
        <v>#DIV/0!</v>
      </c>
      <c r="L658" s="46">
        <f t="shared" si="189"/>
        <v>0</v>
      </c>
      <c r="M658" s="46">
        <f t="shared" si="190"/>
        <v>0</v>
      </c>
      <c r="N658" s="46">
        <f t="shared" si="191"/>
        <v>0</v>
      </c>
      <c r="O658" s="81" t="e">
        <f t="shared" si="192"/>
        <v>#DIV/0!</v>
      </c>
      <c r="P658" s="46">
        <f t="shared" si="193"/>
        <v>0</v>
      </c>
      <c r="Q658" s="46">
        <f t="shared" si="194"/>
        <v>0</v>
      </c>
      <c r="R658" s="1103" t="e">
        <f t="shared" si="208"/>
        <v>#DIV/0!</v>
      </c>
    </row>
    <row r="659" spans="1:18" s="47" customFormat="1" x14ac:dyDescent="0.2">
      <c r="A659" s="597" t="s">
        <v>2780</v>
      </c>
      <c r="B659" s="597" t="s">
        <v>2781</v>
      </c>
      <c r="C659" s="598">
        <v>11</v>
      </c>
      <c r="D659" s="464" t="s">
        <v>2768</v>
      </c>
      <c r="E659" s="46"/>
      <c r="F659" s="46"/>
      <c r="G659" s="46"/>
      <c r="H659" s="81" t="e">
        <f t="shared" si="206"/>
        <v>#DIV/0!</v>
      </c>
      <c r="I659" s="46"/>
      <c r="J659" s="46"/>
      <c r="K659" s="81" t="e">
        <f t="shared" si="207"/>
        <v>#DIV/0!</v>
      </c>
      <c r="L659" s="46">
        <f t="shared" si="189"/>
        <v>0</v>
      </c>
      <c r="M659" s="46">
        <f t="shared" si="190"/>
        <v>0</v>
      </c>
      <c r="N659" s="46">
        <f t="shared" si="191"/>
        <v>0</v>
      </c>
      <c r="O659" s="81" t="e">
        <f t="shared" si="192"/>
        <v>#DIV/0!</v>
      </c>
      <c r="P659" s="46">
        <f t="shared" si="193"/>
        <v>0</v>
      </c>
      <c r="Q659" s="46">
        <f t="shared" si="194"/>
        <v>0</v>
      </c>
      <c r="R659" s="1103" t="e">
        <f t="shared" si="208"/>
        <v>#DIV/0!</v>
      </c>
    </row>
    <row r="660" spans="1:18" s="47" customFormat="1" x14ac:dyDescent="0.2">
      <c r="A660" s="597" t="s">
        <v>2782</v>
      </c>
      <c r="B660" s="597" t="s">
        <v>5499</v>
      </c>
      <c r="C660" s="598" t="s">
        <v>4444</v>
      </c>
      <c r="D660" s="464" t="s">
        <v>2770</v>
      </c>
      <c r="E660" s="46"/>
      <c r="F660" s="46"/>
      <c r="G660" s="46"/>
      <c r="H660" s="81" t="e">
        <f t="shared" si="206"/>
        <v>#DIV/0!</v>
      </c>
      <c r="I660" s="46"/>
      <c r="J660" s="46"/>
      <c r="K660" s="81" t="e">
        <f t="shared" si="207"/>
        <v>#DIV/0!</v>
      </c>
      <c r="L660" s="46">
        <f t="shared" si="189"/>
        <v>0</v>
      </c>
      <c r="M660" s="46">
        <f t="shared" si="190"/>
        <v>0</v>
      </c>
      <c r="N660" s="46">
        <f t="shared" si="191"/>
        <v>0</v>
      </c>
      <c r="O660" s="81" t="e">
        <f t="shared" si="192"/>
        <v>#DIV/0!</v>
      </c>
      <c r="P660" s="46">
        <f t="shared" si="193"/>
        <v>0</v>
      </c>
      <c r="Q660" s="46">
        <f t="shared" si="194"/>
        <v>0</v>
      </c>
      <c r="R660" s="1103" t="e">
        <f t="shared" si="208"/>
        <v>#DIV/0!</v>
      </c>
    </row>
    <row r="661" spans="1:18" s="39" customFormat="1" ht="25.5" x14ac:dyDescent="0.2">
      <c r="A661" s="73">
        <v>11.7</v>
      </c>
      <c r="B661" s="73" t="s">
        <v>789</v>
      </c>
      <c r="C661" s="36"/>
      <c r="D661" s="74" t="s">
        <v>788</v>
      </c>
      <c r="E661" s="38">
        <f>SUM(E662:E664)</f>
        <v>0</v>
      </c>
      <c r="F661" s="38">
        <f t="shared" ref="F661:J661" si="210">SUM(F662:F664)</f>
        <v>0</v>
      </c>
      <c r="G661" s="38">
        <f t="shared" si="210"/>
        <v>0</v>
      </c>
      <c r="H661" s="81" t="e">
        <f t="shared" si="206"/>
        <v>#DIV/0!</v>
      </c>
      <c r="I661" s="38">
        <f t="shared" si="210"/>
        <v>0</v>
      </c>
      <c r="J661" s="38">
        <f t="shared" si="210"/>
        <v>0</v>
      </c>
      <c r="K661" s="81" t="e">
        <f t="shared" si="207"/>
        <v>#DIV/0!</v>
      </c>
      <c r="L661" s="38">
        <f t="shared" si="189"/>
        <v>0</v>
      </c>
      <c r="M661" s="38">
        <f t="shared" si="190"/>
        <v>0</v>
      </c>
      <c r="N661" s="38">
        <f t="shared" si="191"/>
        <v>0</v>
      </c>
      <c r="O661" s="81" t="e">
        <f t="shared" si="192"/>
        <v>#DIV/0!</v>
      </c>
      <c r="P661" s="38">
        <f t="shared" si="193"/>
        <v>0</v>
      </c>
      <c r="Q661" s="38">
        <f t="shared" si="194"/>
        <v>0</v>
      </c>
      <c r="R661" s="1103" t="e">
        <f t="shared" si="208"/>
        <v>#DIV/0!</v>
      </c>
    </row>
    <row r="662" spans="1:18" s="47" customFormat="1" ht="25.5" x14ac:dyDescent="0.2">
      <c r="A662" s="597" t="s">
        <v>2783</v>
      </c>
      <c r="B662" s="597" t="s">
        <v>790</v>
      </c>
      <c r="C662" s="598" t="s">
        <v>4444</v>
      </c>
      <c r="D662" s="464" t="s">
        <v>2784</v>
      </c>
      <c r="E662" s="46"/>
      <c r="F662" s="46"/>
      <c r="G662" s="46"/>
      <c r="H662" s="81" t="e">
        <f t="shared" si="206"/>
        <v>#DIV/0!</v>
      </c>
      <c r="I662" s="46"/>
      <c r="J662" s="46"/>
      <c r="K662" s="81" t="e">
        <f t="shared" si="207"/>
        <v>#DIV/0!</v>
      </c>
      <c r="L662" s="46">
        <f t="shared" si="189"/>
        <v>0</v>
      </c>
      <c r="M662" s="46">
        <f t="shared" si="190"/>
        <v>0</v>
      </c>
      <c r="N662" s="46">
        <f t="shared" si="191"/>
        <v>0</v>
      </c>
      <c r="O662" s="81" t="e">
        <f t="shared" si="192"/>
        <v>#DIV/0!</v>
      </c>
      <c r="P662" s="46">
        <f t="shared" si="193"/>
        <v>0</v>
      </c>
      <c r="Q662" s="46">
        <f t="shared" si="194"/>
        <v>0</v>
      </c>
      <c r="R662" s="1103" t="e">
        <f t="shared" si="208"/>
        <v>#DIV/0!</v>
      </c>
    </row>
    <row r="663" spans="1:18" s="47" customFormat="1" x14ac:dyDescent="0.2">
      <c r="A663" s="597" t="s">
        <v>2785</v>
      </c>
      <c r="B663" s="597" t="s">
        <v>791</v>
      </c>
      <c r="C663" s="598" t="s">
        <v>4444</v>
      </c>
      <c r="D663" s="464" t="s">
        <v>2768</v>
      </c>
      <c r="E663" s="46"/>
      <c r="F663" s="46"/>
      <c r="G663" s="46"/>
      <c r="H663" s="81" t="e">
        <f t="shared" si="206"/>
        <v>#DIV/0!</v>
      </c>
      <c r="I663" s="46"/>
      <c r="J663" s="46"/>
      <c r="K663" s="81" t="e">
        <f t="shared" si="207"/>
        <v>#DIV/0!</v>
      </c>
      <c r="L663" s="46">
        <f t="shared" si="189"/>
        <v>0</v>
      </c>
      <c r="M663" s="46">
        <f t="shared" si="190"/>
        <v>0</v>
      </c>
      <c r="N663" s="46">
        <f t="shared" si="191"/>
        <v>0</v>
      </c>
      <c r="O663" s="81" t="e">
        <f t="shared" si="192"/>
        <v>#DIV/0!</v>
      </c>
      <c r="P663" s="46">
        <f t="shared" si="193"/>
        <v>0</v>
      </c>
      <c r="Q663" s="46">
        <f t="shared" si="194"/>
        <v>0</v>
      </c>
      <c r="R663" s="1103" t="e">
        <f t="shared" si="208"/>
        <v>#DIV/0!</v>
      </c>
    </row>
    <row r="664" spans="1:18" s="47" customFormat="1" x14ac:dyDescent="0.2">
      <c r="A664" s="597" t="s">
        <v>2786</v>
      </c>
      <c r="B664" s="597" t="s">
        <v>5500</v>
      </c>
      <c r="C664" s="598" t="s">
        <v>4444</v>
      </c>
      <c r="D664" s="464" t="s">
        <v>2770</v>
      </c>
      <c r="E664" s="46"/>
      <c r="F664" s="46"/>
      <c r="G664" s="46"/>
      <c r="H664" s="81" t="e">
        <f t="shared" si="206"/>
        <v>#DIV/0!</v>
      </c>
      <c r="I664" s="46"/>
      <c r="J664" s="46"/>
      <c r="K664" s="81" t="e">
        <f t="shared" si="207"/>
        <v>#DIV/0!</v>
      </c>
      <c r="L664" s="46">
        <f t="shared" ref="L664:L727" si="211">E664</f>
        <v>0</v>
      </c>
      <c r="M664" s="46">
        <f t="shared" ref="M664:M727" si="212">F664</f>
        <v>0</v>
      </c>
      <c r="N664" s="46">
        <f t="shared" ref="N664:N727" si="213">G664</f>
        <v>0</v>
      </c>
      <c r="O664" s="81" t="e">
        <f t="shared" ref="O664:O727" si="214">+(M664-N664)/M664</f>
        <v>#DIV/0!</v>
      </c>
      <c r="P664" s="46">
        <f t="shared" ref="P664:P727" si="215">I664</f>
        <v>0</v>
      </c>
      <c r="Q664" s="46">
        <f t="shared" ref="Q664:Q727" si="216">J664</f>
        <v>0</v>
      </c>
      <c r="R664" s="1103" t="e">
        <f t="shared" si="208"/>
        <v>#DIV/0!</v>
      </c>
    </row>
    <row r="665" spans="1:18" s="39" customFormat="1" x14ac:dyDescent="0.2">
      <c r="A665" s="592">
        <v>11.8</v>
      </c>
      <c r="B665" s="581" t="s">
        <v>5501</v>
      </c>
      <c r="C665" s="582"/>
      <c r="D665" s="583" t="s">
        <v>3691</v>
      </c>
      <c r="E665" s="26">
        <f>SUM(E666:E667)</f>
        <v>0</v>
      </c>
      <c r="F665" s="26">
        <f t="shared" ref="F665:J665" si="217">SUM(F666:F667)</f>
        <v>0</v>
      </c>
      <c r="G665" s="26">
        <f t="shared" si="217"/>
        <v>0</v>
      </c>
      <c r="H665" s="81" t="e">
        <f t="shared" si="206"/>
        <v>#DIV/0!</v>
      </c>
      <c r="I665" s="26">
        <f t="shared" si="217"/>
        <v>0</v>
      </c>
      <c r="J665" s="26">
        <f t="shared" si="217"/>
        <v>0</v>
      </c>
      <c r="K665" s="81" t="e">
        <f t="shared" si="207"/>
        <v>#DIV/0!</v>
      </c>
      <c r="L665" s="26">
        <f t="shared" si="211"/>
        <v>0</v>
      </c>
      <c r="M665" s="26">
        <f t="shared" si="212"/>
        <v>0</v>
      </c>
      <c r="N665" s="26">
        <f t="shared" si="213"/>
        <v>0</v>
      </c>
      <c r="O665" s="81" t="e">
        <f t="shared" si="214"/>
        <v>#DIV/0!</v>
      </c>
      <c r="P665" s="26">
        <f t="shared" si="215"/>
        <v>0</v>
      </c>
      <c r="Q665" s="26">
        <f t="shared" si="216"/>
        <v>0</v>
      </c>
      <c r="R665" s="1103" t="e">
        <f t="shared" si="208"/>
        <v>#DIV/0!</v>
      </c>
    </row>
    <row r="666" spans="1:18" s="47" customFormat="1" x14ac:dyDescent="0.2">
      <c r="A666" s="597" t="s">
        <v>2787</v>
      </c>
      <c r="B666" s="597" t="s">
        <v>5502</v>
      </c>
      <c r="C666" s="598">
        <v>11</v>
      </c>
      <c r="D666" s="464" t="s">
        <v>2788</v>
      </c>
      <c r="E666" s="46"/>
      <c r="F666" s="46"/>
      <c r="G666" s="46"/>
      <c r="H666" s="81" t="e">
        <f t="shared" si="206"/>
        <v>#DIV/0!</v>
      </c>
      <c r="I666" s="46"/>
      <c r="J666" s="46"/>
      <c r="K666" s="81" t="e">
        <f t="shared" si="207"/>
        <v>#DIV/0!</v>
      </c>
      <c r="L666" s="46">
        <f t="shared" si="211"/>
        <v>0</v>
      </c>
      <c r="M666" s="46">
        <f t="shared" si="212"/>
        <v>0</v>
      </c>
      <c r="N666" s="46">
        <f t="shared" si="213"/>
        <v>0</v>
      </c>
      <c r="O666" s="81" t="e">
        <f t="shared" si="214"/>
        <v>#DIV/0!</v>
      </c>
      <c r="P666" s="46">
        <f t="shared" si="215"/>
        <v>0</v>
      </c>
      <c r="Q666" s="46">
        <f t="shared" si="216"/>
        <v>0</v>
      </c>
      <c r="R666" s="1103" t="e">
        <f t="shared" si="208"/>
        <v>#DIV/0!</v>
      </c>
    </row>
    <row r="667" spans="1:18" s="47" customFormat="1" x14ac:dyDescent="0.2">
      <c r="A667" s="597" t="s">
        <v>3306</v>
      </c>
      <c r="B667" s="597" t="s">
        <v>5503</v>
      </c>
      <c r="C667" s="598">
        <v>11</v>
      </c>
      <c r="D667" s="464" t="s">
        <v>2770</v>
      </c>
      <c r="E667" s="46"/>
      <c r="F667" s="46"/>
      <c r="G667" s="46"/>
      <c r="H667" s="81" t="e">
        <f t="shared" si="206"/>
        <v>#DIV/0!</v>
      </c>
      <c r="I667" s="46"/>
      <c r="J667" s="46"/>
      <c r="K667" s="81" t="e">
        <f t="shared" si="207"/>
        <v>#DIV/0!</v>
      </c>
      <c r="L667" s="46">
        <f t="shared" si="211"/>
        <v>0</v>
      </c>
      <c r="M667" s="46">
        <f t="shared" si="212"/>
        <v>0</v>
      </c>
      <c r="N667" s="46">
        <f t="shared" si="213"/>
        <v>0</v>
      </c>
      <c r="O667" s="81" t="e">
        <f t="shared" si="214"/>
        <v>#DIV/0!</v>
      </c>
      <c r="P667" s="46">
        <f t="shared" si="215"/>
        <v>0</v>
      </c>
      <c r="Q667" s="46">
        <f t="shared" si="216"/>
        <v>0</v>
      </c>
      <c r="R667" s="1103" t="e">
        <f t="shared" si="208"/>
        <v>#DIV/0!</v>
      </c>
    </row>
    <row r="668" spans="1:18" s="39" customFormat="1" x14ac:dyDescent="0.2">
      <c r="A668" s="605">
        <v>11.9</v>
      </c>
      <c r="B668" s="581" t="s">
        <v>5504</v>
      </c>
      <c r="C668" s="594"/>
      <c r="D668" s="594" t="s">
        <v>3692</v>
      </c>
      <c r="E668" s="26">
        <f>SUM(E669:E670)</f>
        <v>0</v>
      </c>
      <c r="F668" s="26">
        <f t="shared" ref="F668:J668" si="218">SUM(F669:F670)</f>
        <v>0</v>
      </c>
      <c r="G668" s="26">
        <f t="shared" si="218"/>
        <v>0</v>
      </c>
      <c r="H668" s="81" t="e">
        <f t="shared" si="206"/>
        <v>#DIV/0!</v>
      </c>
      <c r="I668" s="26">
        <f t="shared" si="218"/>
        <v>0</v>
      </c>
      <c r="J668" s="26">
        <f t="shared" si="218"/>
        <v>0</v>
      </c>
      <c r="K668" s="81" t="e">
        <f t="shared" si="207"/>
        <v>#DIV/0!</v>
      </c>
      <c r="L668" s="26">
        <f t="shared" si="211"/>
        <v>0</v>
      </c>
      <c r="M668" s="26">
        <f t="shared" si="212"/>
        <v>0</v>
      </c>
      <c r="N668" s="26">
        <f t="shared" si="213"/>
        <v>0</v>
      </c>
      <c r="O668" s="81" t="e">
        <f t="shared" si="214"/>
        <v>#DIV/0!</v>
      </c>
      <c r="P668" s="26">
        <f t="shared" si="215"/>
        <v>0</v>
      </c>
      <c r="Q668" s="26">
        <f t="shared" si="216"/>
        <v>0</v>
      </c>
      <c r="R668" s="1103" t="e">
        <f t="shared" si="208"/>
        <v>#DIV/0!</v>
      </c>
    </row>
    <row r="669" spans="1:18" s="47" customFormat="1" ht="25.5" x14ac:dyDescent="0.2">
      <c r="A669" s="462" t="s">
        <v>1840</v>
      </c>
      <c r="B669" s="462" t="s">
        <v>792</v>
      </c>
      <c r="C669" s="463">
        <v>11</v>
      </c>
      <c r="D669" s="464" t="s">
        <v>900</v>
      </c>
      <c r="E669" s="46"/>
      <c r="F669" s="46"/>
      <c r="G669" s="46"/>
      <c r="H669" s="81" t="e">
        <f t="shared" si="206"/>
        <v>#DIV/0!</v>
      </c>
      <c r="I669" s="46"/>
      <c r="J669" s="46"/>
      <c r="K669" s="81" t="e">
        <f t="shared" si="207"/>
        <v>#DIV/0!</v>
      </c>
      <c r="L669" s="46">
        <f t="shared" si="211"/>
        <v>0</v>
      </c>
      <c r="M669" s="46">
        <f t="shared" si="212"/>
        <v>0</v>
      </c>
      <c r="N669" s="46">
        <f t="shared" si="213"/>
        <v>0</v>
      </c>
      <c r="O669" s="81" t="e">
        <f t="shared" si="214"/>
        <v>#DIV/0!</v>
      </c>
      <c r="P669" s="46">
        <f t="shared" si="215"/>
        <v>0</v>
      </c>
      <c r="Q669" s="46">
        <f t="shared" si="216"/>
        <v>0</v>
      </c>
      <c r="R669" s="1103" t="e">
        <f t="shared" si="208"/>
        <v>#DIV/0!</v>
      </c>
    </row>
    <row r="670" spans="1:18" s="47" customFormat="1" x14ac:dyDescent="0.2">
      <c r="A670" s="462" t="s">
        <v>3307</v>
      </c>
      <c r="B670" s="462" t="s">
        <v>5505</v>
      </c>
      <c r="C670" s="463">
        <v>11</v>
      </c>
      <c r="D670" s="464" t="s">
        <v>2770</v>
      </c>
      <c r="E670" s="46"/>
      <c r="F670" s="46"/>
      <c r="G670" s="46"/>
      <c r="H670" s="81" t="e">
        <f t="shared" si="206"/>
        <v>#DIV/0!</v>
      </c>
      <c r="I670" s="46"/>
      <c r="J670" s="46"/>
      <c r="K670" s="81" t="e">
        <f t="shared" si="207"/>
        <v>#DIV/0!</v>
      </c>
      <c r="L670" s="46">
        <f t="shared" si="211"/>
        <v>0</v>
      </c>
      <c r="M670" s="46">
        <f t="shared" si="212"/>
        <v>0</v>
      </c>
      <c r="N670" s="46">
        <f t="shared" si="213"/>
        <v>0</v>
      </c>
      <c r="O670" s="81" t="e">
        <f t="shared" si="214"/>
        <v>#DIV/0!</v>
      </c>
      <c r="P670" s="46">
        <f t="shared" si="215"/>
        <v>0</v>
      </c>
      <c r="Q670" s="46">
        <f t="shared" si="216"/>
        <v>0</v>
      </c>
      <c r="R670" s="1103" t="e">
        <f t="shared" si="208"/>
        <v>#DIV/0!</v>
      </c>
    </row>
    <row r="671" spans="1:18" s="39" customFormat="1" x14ac:dyDescent="0.2">
      <c r="A671" s="616" t="s">
        <v>2789</v>
      </c>
      <c r="B671" s="616" t="s">
        <v>913</v>
      </c>
      <c r="C671" s="617"/>
      <c r="D671" s="618" t="s">
        <v>3693</v>
      </c>
      <c r="E671" s="619">
        <f>SUM(E672:E673)</f>
        <v>0</v>
      </c>
      <c r="F671" s="619">
        <f t="shared" ref="F671:J671" si="219">SUM(F672:F673)</f>
        <v>0</v>
      </c>
      <c r="G671" s="619">
        <f t="shared" si="219"/>
        <v>0</v>
      </c>
      <c r="H671" s="81" t="e">
        <f t="shared" si="206"/>
        <v>#DIV/0!</v>
      </c>
      <c r="I671" s="619">
        <f t="shared" si="219"/>
        <v>0</v>
      </c>
      <c r="J671" s="619">
        <f t="shared" si="219"/>
        <v>0</v>
      </c>
      <c r="K671" s="81" t="e">
        <f t="shared" si="207"/>
        <v>#DIV/0!</v>
      </c>
      <c r="L671" s="619">
        <f t="shared" si="211"/>
        <v>0</v>
      </c>
      <c r="M671" s="619">
        <f t="shared" si="212"/>
        <v>0</v>
      </c>
      <c r="N671" s="619">
        <f t="shared" si="213"/>
        <v>0</v>
      </c>
      <c r="O671" s="81" t="e">
        <f t="shared" si="214"/>
        <v>#DIV/0!</v>
      </c>
      <c r="P671" s="619">
        <f t="shared" si="215"/>
        <v>0</v>
      </c>
      <c r="Q671" s="619">
        <f t="shared" si="216"/>
        <v>0</v>
      </c>
      <c r="R671" s="1103" t="e">
        <f t="shared" si="208"/>
        <v>#DIV/0!</v>
      </c>
    </row>
    <row r="672" spans="1:18" s="47" customFormat="1" x14ac:dyDescent="0.2">
      <c r="A672" s="437" t="s">
        <v>3905</v>
      </c>
      <c r="B672" s="437" t="s">
        <v>5506</v>
      </c>
      <c r="C672" s="438">
        <v>11</v>
      </c>
      <c r="D672" s="439" t="s">
        <v>3903</v>
      </c>
      <c r="E672" s="46"/>
      <c r="F672" s="46"/>
      <c r="G672" s="46"/>
      <c r="H672" s="81" t="e">
        <f t="shared" si="206"/>
        <v>#DIV/0!</v>
      </c>
      <c r="I672" s="46"/>
      <c r="J672" s="46"/>
      <c r="K672" s="81" t="e">
        <f t="shared" si="207"/>
        <v>#DIV/0!</v>
      </c>
      <c r="L672" s="46">
        <f t="shared" si="211"/>
        <v>0</v>
      </c>
      <c r="M672" s="46">
        <f t="shared" si="212"/>
        <v>0</v>
      </c>
      <c r="N672" s="46">
        <f t="shared" si="213"/>
        <v>0</v>
      </c>
      <c r="O672" s="81" t="e">
        <f t="shared" si="214"/>
        <v>#DIV/0!</v>
      </c>
      <c r="P672" s="46">
        <f t="shared" si="215"/>
        <v>0</v>
      </c>
      <c r="Q672" s="46">
        <f t="shared" si="216"/>
        <v>0</v>
      </c>
      <c r="R672" s="1103" t="e">
        <f t="shared" si="208"/>
        <v>#DIV/0!</v>
      </c>
    </row>
    <row r="673" spans="1:18" s="47" customFormat="1" x14ac:dyDescent="0.2">
      <c r="A673" s="437" t="s">
        <v>3906</v>
      </c>
      <c r="B673" s="437" t="s">
        <v>5507</v>
      </c>
      <c r="C673" s="438">
        <v>11</v>
      </c>
      <c r="D673" s="439" t="s">
        <v>3904</v>
      </c>
      <c r="E673" s="46"/>
      <c r="F673" s="46"/>
      <c r="G673" s="46"/>
      <c r="H673" s="81" t="e">
        <f t="shared" si="206"/>
        <v>#DIV/0!</v>
      </c>
      <c r="I673" s="46"/>
      <c r="J673" s="46"/>
      <c r="K673" s="81" t="e">
        <f t="shared" si="207"/>
        <v>#DIV/0!</v>
      </c>
      <c r="L673" s="46">
        <f t="shared" si="211"/>
        <v>0</v>
      </c>
      <c r="M673" s="46">
        <f t="shared" si="212"/>
        <v>0</v>
      </c>
      <c r="N673" s="46">
        <f t="shared" si="213"/>
        <v>0</v>
      </c>
      <c r="O673" s="81" t="e">
        <f t="shared" si="214"/>
        <v>#DIV/0!</v>
      </c>
      <c r="P673" s="46">
        <f t="shared" si="215"/>
        <v>0</v>
      </c>
      <c r="Q673" s="46">
        <f t="shared" si="216"/>
        <v>0</v>
      </c>
      <c r="R673" s="1103" t="e">
        <f t="shared" si="208"/>
        <v>#DIV/0!</v>
      </c>
    </row>
    <row r="674" spans="1:18" s="39" customFormat="1" x14ac:dyDescent="0.2">
      <c r="A674" s="35">
        <v>11.11</v>
      </c>
      <c r="B674" s="35" t="s">
        <v>1285</v>
      </c>
      <c r="C674" s="36"/>
      <c r="D674" s="37" t="s">
        <v>1201</v>
      </c>
      <c r="E674" s="38">
        <f>SUM(E675:E676)</f>
        <v>0</v>
      </c>
      <c r="F674" s="38">
        <f t="shared" ref="F674:J674" si="220">SUM(F675:F676)</f>
        <v>0</v>
      </c>
      <c r="G674" s="38">
        <f t="shared" si="220"/>
        <v>0</v>
      </c>
      <c r="H674" s="81" t="e">
        <f t="shared" si="206"/>
        <v>#DIV/0!</v>
      </c>
      <c r="I674" s="38">
        <f t="shared" si="220"/>
        <v>0</v>
      </c>
      <c r="J674" s="38">
        <f t="shared" si="220"/>
        <v>0</v>
      </c>
      <c r="K674" s="81" t="e">
        <f t="shared" si="207"/>
        <v>#DIV/0!</v>
      </c>
      <c r="L674" s="38">
        <f t="shared" si="211"/>
        <v>0</v>
      </c>
      <c r="M674" s="38">
        <f t="shared" si="212"/>
        <v>0</v>
      </c>
      <c r="N674" s="38">
        <f t="shared" si="213"/>
        <v>0</v>
      </c>
      <c r="O674" s="81" t="e">
        <f t="shared" si="214"/>
        <v>#DIV/0!</v>
      </c>
      <c r="P674" s="38">
        <f t="shared" si="215"/>
        <v>0</v>
      </c>
      <c r="Q674" s="38">
        <f t="shared" si="216"/>
        <v>0</v>
      </c>
      <c r="R674" s="1103" t="e">
        <f t="shared" si="208"/>
        <v>#DIV/0!</v>
      </c>
    </row>
    <row r="675" spans="1:18" s="47" customFormat="1" x14ac:dyDescent="0.2">
      <c r="A675" s="589" t="s">
        <v>4806</v>
      </c>
      <c r="B675" s="589" t="s">
        <v>5508</v>
      </c>
      <c r="C675" s="590">
        <v>11</v>
      </c>
      <c r="D675" s="591" t="s">
        <v>5212</v>
      </c>
      <c r="E675" s="46"/>
      <c r="F675" s="46"/>
      <c r="G675" s="46"/>
      <c r="H675" s="81" t="e">
        <f t="shared" si="206"/>
        <v>#DIV/0!</v>
      </c>
      <c r="I675" s="46"/>
      <c r="J675" s="46"/>
      <c r="K675" s="81" t="e">
        <f t="shared" si="207"/>
        <v>#DIV/0!</v>
      </c>
      <c r="L675" s="46">
        <f t="shared" si="211"/>
        <v>0</v>
      </c>
      <c r="M675" s="46">
        <f t="shared" si="212"/>
        <v>0</v>
      </c>
      <c r="N675" s="46">
        <f t="shared" si="213"/>
        <v>0</v>
      </c>
      <c r="O675" s="81" t="e">
        <f t="shared" si="214"/>
        <v>#DIV/0!</v>
      </c>
      <c r="P675" s="46">
        <f t="shared" si="215"/>
        <v>0</v>
      </c>
      <c r="Q675" s="46">
        <f t="shared" si="216"/>
        <v>0</v>
      </c>
      <c r="R675" s="1103" t="e">
        <f t="shared" si="208"/>
        <v>#DIV/0!</v>
      </c>
    </row>
    <row r="676" spans="1:18" s="47" customFormat="1" x14ac:dyDescent="0.2">
      <c r="A676" s="589" t="s">
        <v>4807</v>
      </c>
      <c r="B676" s="589" t="s">
        <v>5509</v>
      </c>
      <c r="C676" s="590">
        <v>11</v>
      </c>
      <c r="D676" s="591" t="s">
        <v>161</v>
      </c>
      <c r="E676" s="46"/>
      <c r="F676" s="46"/>
      <c r="G676" s="46"/>
      <c r="H676" s="81" t="e">
        <f t="shared" si="206"/>
        <v>#DIV/0!</v>
      </c>
      <c r="I676" s="46"/>
      <c r="J676" s="46"/>
      <c r="K676" s="81" t="e">
        <f t="shared" si="207"/>
        <v>#DIV/0!</v>
      </c>
      <c r="L676" s="46">
        <f t="shared" si="211"/>
        <v>0</v>
      </c>
      <c r="M676" s="46">
        <f t="shared" si="212"/>
        <v>0</v>
      </c>
      <c r="N676" s="46">
        <f t="shared" si="213"/>
        <v>0</v>
      </c>
      <c r="O676" s="81" t="e">
        <f t="shared" si="214"/>
        <v>#DIV/0!</v>
      </c>
      <c r="P676" s="46">
        <f t="shared" si="215"/>
        <v>0</v>
      </c>
      <c r="Q676" s="46">
        <f t="shared" si="216"/>
        <v>0</v>
      </c>
      <c r="R676" s="1103" t="e">
        <f t="shared" si="208"/>
        <v>#DIV/0!</v>
      </c>
    </row>
    <row r="677" spans="1:18" s="39" customFormat="1" x14ac:dyDescent="0.2">
      <c r="A677" s="581">
        <v>11.13</v>
      </c>
      <c r="B677" s="595" t="s">
        <v>1286</v>
      </c>
      <c r="C677" s="596"/>
      <c r="D677" s="594" t="s">
        <v>3695</v>
      </c>
      <c r="E677" s="26">
        <f>SUM(E678:E679)</f>
        <v>0</v>
      </c>
      <c r="F677" s="26">
        <f t="shared" ref="F677:J677" si="221">SUM(F678:F679)</f>
        <v>0</v>
      </c>
      <c r="G677" s="26">
        <f t="shared" si="221"/>
        <v>0</v>
      </c>
      <c r="H677" s="81" t="e">
        <f t="shared" si="206"/>
        <v>#DIV/0!</v>
      </c>
      <c r="I677" s="26">
        <f t="shared" si="221"/>
        <v>0</v>
      </c>
      <c r="J677" s="26">
        <f t="shared" si="221"/>
        <v>0</v>
      </c>
      <c r="K677" s="81" t="e">
        <f t="shared" si="207"/>
        <v>#DIV/0!</v>
      </c>
      <c r="L677" s="26">
        <f t="shared" si="211"/>
        <v>0</v>
      </c>
      <c r="M677" s="26">
        <f t="shared" si="212"/>
        <v>0</v>
      </c>
      <c r="N677" s="26">
        <f t="shared" si="213"/>
        <v>0</v>
      </c>
      <c r="O677" s="81" t="e">
        <f t="shared" si="214"/>
        <v>#DIV/0!</v>
      </c>
      <c r="P677" s="26">
        <f t="shared" si="215"/>
        <v>0</v>
      </c>
      <c r="Q677" s="26">
        <f t="shared" si="216"/>
        <v>0</v>
      </c>
      <c r="R677" s="1103" t="e">
        <f t="shared" si="208"/>
        <v>#DIV/0!</v>
      </c>
    </row>
    <row r="678" spans="1:18" s="47" customFormat="1" ht="25.5" x14ac:dyDescent="0.2">
      <c r="A678" s="462" t="s">
        <v>1842</v>
      </c>
      <c r="B678" s="462" t="s">
        <v>5510</v>
      </c>
      <c r="C678" s="463">
        <v>11</v>
      </c>
      <c r="D678" s="464" t="s">
        <v>1202</v>
      </c>
      <c r="E678" s="46"/>
      <c r="F678" s="46"/>
      <c r="G678" s="46"/>
      <c r="H678" s="81" t="e">
        <f t="shared" si="206"/>
        <v>#DIV/0!</v>
      </c>
      <c r="I678" s="46"/>
      <c r="J678" s="46"/>
      <c r="K678" s="81" t="e">
        <f t="shared" si="207"/>
        <v>#DIV/0!</v>
      </c>
      <c r="L678" s="46">
        <f t="shared" si="211"/>
        <v>0</v>
      </c>
      <c r="M678" s="46">
        <f t="shared" si="212"/>
        <v>0</v>
      </c>
      <c r="N678" s="46">
        <f t="shared" si="213"/>
        <v>0</v>
      </c>
      <c r="O678" s="81" t="e">
        <f t="shared" si="214"/>
        <v>#DIV/0!</v>
      </c>
      <c r="P678" s="46">
        <f t="shared" si="215"/>
        <v>0</v>
      </c>
      <c r="Q678" s="46">
        <f t="shared" si="216"/>
        <v>0</v>
      </c>
      <c r="R678" s="1103" t="e">
        <f t="shared" si="208"/>
        <v>#DIV/0!</v>
      </c>
    </row>
    <row r="679" spans="1:18" s="47" customFormat="1" x14ac:dyDescent="0.2">
      <c r="A679" s="462" t="s">
        <v>3309</v>
      </c>
      <c r="B679" s="462" t="s">
        <v>5511</v>
      </c>
      <c r="C679" s="463">
        <v>11</v>
      </c>
      <c r="D679" s="464" t="s">
        <v>4815</v>
      </c>
      <c r="E679" s="46"/>
      <c r="F679" s="46"/>
      <c r="G679" s="46"/>
      <c r="H679" s="81" t="e">
        <f t="shared" si="206"/>
        <v>#DIV/0!</v>
      </c>
      <c r="I679" s="46"/>
      <c r="J679" s="46"/>
      <c r="K679" s="81" t="e">
        <f t="shared" si="207"/>
        <v>#DIV/0!</v>
      </c>
      <c r="L679" s="46">
        <f t="shared" si="211"/>
        <v>0</v>
      </c>
      <c r="M679" s="46">
        <f t="shared" si="212"/>
        <v>0</v>
      </c>
      <c r="N679" s="46">
        <f t="shared" si="213"/>
        <v>0</v>
      </c>
      <c r="O679" s="81" t="e">
        <f t="shared" si="214"/>
        <v>#DIV/0!</v>
      </c>
      <c r="P679" s="46">
        <f t="shared" si="215"/>
        <v>0</v>
      </c>
      <c r="Q679" s="46">
        <f t="shared" si="216"/>
        <v>0</v>
      </c>
      <c r="R679" s="1103" t="e">
        <f t="shared" si="208"/>
        <v>#DIV/0!</v>
      </c>
    </row>
    <row r="680" spans="1:18" s="39" customFormat="1" x14ac:dyDescent="0.2">
      <c r="A680" s="581">
        <v>11.14</v>
      </c>
      <c r="B680" s="592" t="s">
        <v>1287</v>
      </c>
      <c r="C680" s="593"/>
      <c r="D680" s="594" t="s">
        <v>3696</v>
      </c>
      <c r="E680" s="26">
        <f>SUM(E681:E682)</f>
        <v>0</v>
      </c>
      <c r="F680" s="26">
        <f t="shared" ref="F680:J680" si="222">SUM(F681:F682)</f>
        <v>0</v>
      </c>
      <c r="G680" s="26">
        <f t="shared" si="222"/>
        <v>0</v>
      </c>
      <c r="H680" s="81" t="e">
        <f t="shared" si="206"/>
        <v>#DIV/0!</v>
      </c>
      <c r="I680" s="26">
        <f t="shared" si="222"/>
        <v>0</v>
      </c>
      <c r="J680" s="26">
        <f t="shared" si="222"/>
        <v>0</v>
      </c>
      <c r="K680" s="81" t="e">
        <f t="shared" si="207"/>
        <v>#DIV/0!</v>
      </c>
      <c r="L680" s="26">
        <f t="shared" si="211"/>
        <v>0</v>
      </c>
      <c r="M680" s="26">
        <f t="shared" si="212"/>
        <v>0</v>
      </c>
      <c r="N680" s="26">
        <f t="shared" si="213"/>
        <v>0</v>
      </c>
      <c r="O680" s="81" t="e">
        <f t="shared" si="214"/>
        <v>#DIV/0!</v>
      </c>
      <c r="P680" s="26">
        <f t="shared" si="215"/>
        <v>0</v>
      </c>
      <c r="Q680" s="26">
        <f t="shared" si="216"/>
        <v>0</v>
      </c>
      <c r="R680" s="1103" t="e">
        <f t="shared" si="208"/>
        <v>#DIV/0!</v>
      </c>
    </row>
    <row r="681" spans="1:18" s="47" customFormat="1" x14ac:dyDescent="0.2">
      <c r="A681" s="462" t="s">
        <v>1843</v>
      </c>
      <c r="B681" s="462" t="s">
        <v>5512</v>
      </c>
      <c r="C681" s="463">
        <v>11</v>
      </c>
      <c r="D681" s="464" t="s">
        <v>1204</v>
      </c>
      <c r="E681" s="46"/>
      <c r="F681" s="46"/>
      <c r="G681" s="46"/>
      <c r="H681" s="81" t="e">
        <f t="shared" si="206"/>
        <v>#DIV/0!</v>
      </c>
      <c r="I681" s="46"/>
      <c r="J681" s="46"/>
      <c r="K681" s="81" t="e">
        <f t="shared" si="207"/>
        <v>#DIV/0!</v>
      </c>
      <c r="L681" s="46">
        <f t="shared" si="211"/>
        <v>0</v>
      </c>
      <c r="M681" s="46">
        <f t="shared" si="212"/>
        <v>0</v>
      </c>
      <c r="N681" s="46">
        <f t="shared" si="213"/>
        <v>0</v>
      </c>
      <c r="O681" s="81" t="e">
        <f t="shared" si="214"/>
        <v>#DIV/0!</v>
      </c>
      <c r="P681" s="46">
        <f t="shared" si="215"/>
        <v>0</v>
      </c>
      <c r="Q681" s="46">
        <f t="shared" si="216"/>
        <v>0</v>
      </c>
      <c r="R681" s="1103" t="e">
        <f t="shared" si="208"/>
        <v>#DIV/0!</v>
      </c>
    </row>
    <row r="682" spans="1:18" s="47" customFormat="1" ht="25.5" x14ac:dyDescent="0.2">
      <c r="A682" s="462" t="s">
        <v>3310</v>
      </c>
      <c r="B682" s="462" t="s">
        <v>5513</v>
      </c>
      <c r="C682" s="463">
        <v>11</v>
      </c>
      <c r="D682" s="464" t="s">
        <v>4816</v>
      </c>
      <c r="E682" s="46"/>
      <c r="F682" s="46"/>
      <c r="G682" s="46"/>
      <c r="H682" s="81" t="e">
        <f t="shared" si="206"/>
        <v>#DIV/0!</v>
      </c>
      <c r="I682" s="46"/>
      <c r="J682" s="46"/>
      <c r="K682" s="81" t="e">
        <f t="shared" si="207"/>
        <v>#DIV/0!</v>
      </c>
      <c r="L682" s="46">
        <f t="shared" si="211"/>
        <v>0</v>
      </c>
      <c r="M682" s="46">
        <f t="shared" si="212"/>
        <v>0</v>
      </c>
      <c r="N682" s="46">
        <f t="shared" si="213"/>
        <v>0</v>
      </c>
      <c r="O682" s="81" t="e">
        <f t="shared" si="214"/>
        <v>#DIV/0!</v>
      </c>
      <c r="P682" s="46">
        <f t="shared" si="215"/>
        <v>0</v>
      </c>
      <c r="Q682" s="46">
        <f t="shared" si="216"/>
        <v>0</v>
      </c>
      <c r="R682" s="1103" t="e">
        <f t="shared" si="208"/>
        <v>#DIV/0!</v>
      </c>
    </row>
    <row r="683" spans="1:18" s="39" customFormat="1" x14ac:dyDescent="0.2">
      <c r="A683" s="35">
        <v>11.15</v>
      </c>
      <c r="B683" s="35" t="s">
        <v>1289</v>
      </c>
      <c r="C683" s="36"/>
      <c r="D683" s="37" t="s">
        <v>1206</v>
      </c>
      <c r="E683" s="38">
        <f>SUM(E684:E690)</f>
        <v>0</v>
      </c>
      <c r="F683" s="38">
        <f t="shared" ref="F683:J683" si="223">SUM(F684:F690)</f>
        <v>0</v>
      </c>
      <c r="G683" s="38">
        <f t="shared" si="223"/>
        <v>0</v>
      </c>
      <c r="H683" s="81" t="e">
        <f t="shared" si="206"/>
        <v>#DIV/0!</v>
      </c>
      <c r="I683" s="38">
        <f t="shared" si="223"/>
        <v>0</v>
      </c>
      <c r="J683" s="38">
        <f t="shared" si="223"/>
        <v>0</v>
      </c>
      <c r="K683" s="81" t="e">
        <f t="shared" si="207"/>
        <v>#DIV/0!</v>
      </c>
      <c r="L683" s="38">
        <f t="shared" si="211"/>
        <v>0</v>
      </c>
      <c r="M683" s="38">
        <f t="shared" si="212"/>
        <v>0</v>
      </c>
      <c r="N683" s="38">
        <f t="shared" si="213"/>
        <v>0</v>
      </c>
      <c r="O683" s="81" t="e">
        <f t="shared" si="214"/>
        <v>#DIV/0!</v>
      </c>
      <c r="P683" s="38">
        <f t="shared" si="215"/>
        <v>0</v>
      </c>
      <c r="Q683" s="38">
        <f t="shared" si="216"/>
        <v>0</v>
      </c>
      <c r="R683" s="1103" t="e">
        <f t="shared" si="208"/>
        <v>#DIV/0!</v>
      </c>
    </row>
    <row r="684" spans="1:18" s="47" customFormat="1" x14ac:dyDescent="0.2">
      <c r="A684" s="599" t="s">
        <v>2796</v>
      </c>
      <c r="B684" s="599" t="s">
        <v>1574</v>
      </c>
      <c r="C684" s="600">
        <v>11</v>
      </c>
      <c r="D684" s="584" t="s">
        <v>1580</v>
      </c>
      <c r="E684" s="46"/>
      <c r="F684" s="46"/>
      <c r="G684" s="46"/>
      <c r="H684" s="81" t="e">
        <f t="shared" si="206"/>
        <v>#DIV/0!</v>
      </c>
      <c r="I684" s="46"/>
      <c r="J684" s="46"/>
      <c r="K684" s="81" t="e">
        <f t="shared" si="207"/>
        <v>#DIV/0!</v>
      </c>
      <c r="L684" s="46">
        <f t="shared" si="211"/>
        <v>0</v>
      </c>
      <c r="M684" s="46">
        <f t="shared" si="212"/>
        <v>0</v>
      </c>
      <c r="N684" s="46">
        <f t="shared" si="213"/>
        <v>0</v>
      </c>
      <c r="O684" s="81" t="e">
        <f t="shared" si="214"/>
        <v>#DIV/0!</v>
      </c>
      <c r="P684" s="46">
        <f t="shared" si="215"/>
        <v>0</v>
      </c>
      <c r="Q684" s="46">
        <f t="shared" si="216"/>
        <v>0</v>
      </c>
      <c r="R684" s="1103" t="e">
        <f t="shared" si="208"/>
        <v>#DIV/0!</v>
      </c>
    </row>
    <row r="685" spans="1:18" s="47" customFormat="1" ht="25.5" x14ac:dyDescent="0.2">
      <c r="A685" s="599" t="s">
        <v>2797</v>
      </c>
      <c r="B685" s="599" t="s">
        <v>1575</v>
      </c>
      <c r="C685" s="600">
        <v>11</v>
      </c>
      <c r="D685" s="584" t="s">
        <v>1581</v>
      </c>
      <c r="E685" s="46"/>
      <c r="F685" s="46"/>
      <c r="G685" s="46"/>
      <c r="H685" s="81" t="e">
        <f t="shared" si="206"/>
        <v>#DIV/0!</v>
      </c>
      <c r="I685" s="46"/>
      <c r="J685" s="46"/>
      <c r="K685" s="81" t="e">
        <f t="shared" si="207"/>
        <v>#DIV/0!</v>
      </c>
      <c r="L685" s="46">
        <f t="shared" si="211"/>
        <v>0</v>
      </c>
      <c r="M685" s="46">
        <f t="shared" si="212"/>
        <v>0</v>
      </c>
      <c r="N685" s="46">
        <f t="shared" si="213"/>
        <v>0</v>
      </c>
      <c r="O685" s="81" t="e">
        <f t="shared" si="214"/>
        <v>#DIV/0!</v>
      </c>
      <c r="P685" s="46">
        <f t="shared" si="215"/>
        <v>0</v>
      </c>
      <c r="Q685" s="46">
        <f t="shared" si="216"/>
        <v>0</v>
      </c>
      <c r="R685" s="1103" t="e">
        <f t="shared" si="208"/>
        <v>#DIV/0!</v>
      </c>
    </row>
    <row r="686" spans="1:18" s="47" customFormat="1" x14ac:dyDescent="0.2">
      <c r="A686" s="599" t="s">
        <v>2798</v>
      </c>
      <c r="B686" s="599" t="s">
        <v>1576</v>
      </c>
      <c r="C686" s="600">
        <v>11</v>
      </c>
      <c r="D686" s="584" t="s">
        <v>1582</v>
      </c>
      <c r="E686" s="46"/>
      <c r="F686" s="46"/>
      <c r="G686" s="46"/>
      <c r="H686" s="81" t="e">
        <f t="shared" si="206"/>
        <v>#DIV/0!</v>
      </c>
      <c r="I686" s="46"/>
      <c r="J686" s="46"/>
      <c r="K686" s="81" t="e">
        <f t="shared" si="207"/>
        <v>#DIV/0!</v>
      </c>
      <c r="L686" s="46">
        <f t="shared" si="211"/>
        <v>0</v>
      </c>
      <c r="M686" s="46">
        <f t="shared" si="212"/>
        <v>0</v>
      </c>
      <c r="N686" s="46">
        <f t="shared" si="213"/>
        <v>0</v>
      </c>
      <c r="O686" s="81" t="e">
        <f t="shared" si="214"/>
        <v>#DIV/0!</v>
      </c>
      <c r="P686" s="46">
        <f t="shared" si="215"/>
        <v>0</v>
      </c>
      <c r="Q686" s="46">
        <f t="shared" si="216"/>
        <v>0</v>
      </c>
      <c r="R686" s="1103" t="e">
        <f t="shared" si="208"/>
        <v>#DIV/0!</v>
      </c>
    </row>
    <row r="687" spans="1:18" s="47" customFormat="1" ht="63.75" x14ac:dyDescent="0.2">
      <c r="A687" s="599" t="s">
        <v>2799</v>
      </c>
      <c r="B687" s="599" t="s">
        <v>1577</v>
      </c>
      <c r="C687" s="600">
        <v>11</v>
      </c>
      <c r="D687" s="584" t="s">
        <v>1583</v>
      </c>
      <c r="E687" s="46"/>
      <c r="F687" s="46"/>
      <c r="G687" s="46"/>
      <c r="H687" s="81" t="e">
        <f t="shared" si="206"/>
        <v>#DIV/0!</v>
      </c>
      <c r="I687" s="46"/>
      <c r="J687" s="46"/>
      <c r="K687" s="81" t="e">
        <f t="shared" si="207"/>
        <v>#DIV/0!</v>
      </c>
      <c r="L687" s="46">
        <f t="shared" si="211"/>
        <v>0</v>
      </c>
      <c r="M687" s="46">
        <f t="shared" si="212"/>
        <v>0</v>
      </c>
      <c r="N687" s="46">
        <f t="shared" si="213"/>
        <v>0</v>
      </c>
      <c r="O687" s="81" t="e">
        <f t="shared" si="214"/>
        <v>#DIV/0!</v>
      </c>
      <c r="P687" s="46">
        <f t="shared" si="215"/>
        <v>0</v>
      </c>
      <c r="Q687" s="46">
        <f t="shared" si="216"/>
        <v>0</v>
      </c>
      <c r="R687" s="1103" t="e">
        <f t="shared" si="208"/>
        <v>#DIV/0!</v>
      </c>
    </row>
    <row r="688" spans="1:18" s="47" customFormat="1" x14ac:dyDescent="0.2">
      <c r="A688" s="599" t="s">
        <v>2800</v>
      </c>
      <c r="B688" s="599" t="s">
        <v>1578</v>
      </c>
      <c r="C688" s="600">
        <v>11</v>
      </c>
      <c r="D688" s="584" t="s">
        <v>1584</v>
      </c>
      <c r="E688" s="46"/>
      <c r="F688" s="46"/>
      <c r="G688" s="46"/>
      <c r="H688" s="81" t="e">
        <f t="shared" si="206"/>
        <v>#DIV/0!</v>
      </c>
      <c r="I688" s="46"/>
      <c r="J688" s="46"/>
      <c r="K688" s="81" t="e">
        <f t="shared" si="207"/>
        <v>#DIV/0!</v>
      </c>
      <c r="L688" s="46">
        <f t="shared" si="211"/>
        <v>0</v>
      </c>
      <c r="M688" s="46">
        <f t="shared" si="212"/>
        <v>0</v>
      </c>
      <c r="N688" s="46">
        <f t="shared" si="213"/>
        <v>0</v>
      </c>
      <c r="O688" s="81" t="e">
        <f t="shared" si="214"/>
        <v>#DIV/0!</v>
      </c>
      <c r="P688" s="46">
        <f t="shared" si="215"/>
        <v>0</v>
      </c>
      <c r="Q688" s="46">
        <f t="shared" si="216"/>
        <v>0</v>
      </c>
      <c r="R688" s="1103" t="e">
        <f t="shared" si="208"/>
        <v>#DIV/0!</v>
      </c>
    </row>
    <row r="689" spans="1:18" s="47" customFormat="1" x14ac:dyDescent="0.2">
      <c r="A689" s="599" t="s">
        <v>2801</v>
      </c>
      <c r="B689" s="599" t="s">
        <v>1579</v>
      </c>
      <c r="C689" s="600">
        <v>11</v>
      </c>
      <c r="D689" s="584" t="s">
        <v>1585</v>
      </c>
      <c r="E689" s="46"/>
      <c r="F689" s="46"/>
      <c r="G689" s="46"/>
      <c r="H689" s="81" t="e">
        <f t="shared" si="206"/>
        <v>#DIV/0!</v>
      </c>
      <c r="I689" s="46"/>
      <c r="J689" s="46"/>
      <c r="K689" s="81" t="e">
        <f t="shared" si="207"/>
        <v>#DIV/0!</v>
      </c>
      <c r="L689" s="46">
        <f t="shared" si="211"/>
        <v>0</v>
      </c>
      <c r="M689" s="46">
        <f t="shared" si="212"/>
        <v>0</v>
      </c>
      <c r="N689" s="46">
        <f t="shared" si="213"/>
        <v>0</v>
      </c>
      <c r="O689" s="81" t="e">
        <f t="shared" si="214"/>
        <v>#DIV/0!</v>
      </c>
      <c r="P689" s="46">
        <f t="shared" si="215"/>
        <v>0</v>
      </c>
      <c r="Q689" s="46">
        <f t="shared" si="216"/>
        <v>0</v>
      </c>
      <c r="R689" s="1103" t="e">
        <f t="shared" si="208"/>
        <v>#DIV/0!</v>
      </c>
    </row>
    <row r="690" spans="1:18" s="47" customFormat="1" x14ac:dyDescent="0.2">
      <c r="A690" s="599" t="s">
        <v>3907</v>
      </c>
      <c r="B690" s="599" t="s">
        <v>5514</v>
      </c>
      <c r="C690" s="600">
        <v>11</v>
      </c>
      <c r="D690" s="584" t="s">
        <v>2770</v>
      </c>
      <c r="E690" s="46"/>
      <c r="F690" s="46"/>
      <c r="G690" s="46"/>
      <c r="H690" s="81" t="e">
        <f t="shared" si="206"/>
        <v>#DIV/0!</v>
      </c>
      <c r="I690" s="46"/>
      <c r="J690" s="46"/>
      <c r="K690" s="81" t="e">
        <f t="shared" si="207"/>
        <v>#DIV/0!</v>
      </c>
      <c r="L690" s="46">
        <f t="shared" si="211"/>
        <v>0</v>
      </c>
      <c r="M690" s="46">
        <f t="shared" si="212"/>
        <v>0</v>
      </c>
      <c r="N690" s="46">
        <f t="shared" si="213"/>
        <v>0</v>
      </c>
      <c r="O690" s="81" t="e">
        <f t="shared" si="214"/>
        <v>#DIV/0!</v>
      </c>
      <c r="P690" s="46">
        <f t="shared" si="215"/>
        <v>0</v>
      </c>
      <c r="Q690" s="46">
        <f t="shared" si="216"/>
        <v>0</v>
      </c>
      <c r="R690" s="1103" t="e">
        <f t="shared" si="208"/>
        <v>#DIV/0!</v>
      </c>
    </row>
    <row r="691" spans="1:18" s="39" customFormat="1" ht="25.5" x14ac:dyDescent="0.2">
      <c r="A691" s="601">
        <v>11.16</v>
      </c>
      <c r="B691" s="601" t="s">
        <v>1290</v>
      </c>
      <c r="C691" s="602"/>
      <c r="D691" s="603" t="s">
        <v>1207</v>
      </c>
      <c r="E691" s="38">
        <f>SUM(E692:E693)</f>
        <v>0</v>
      </c>
      <c r="F691" s="38">
        <f t="shared" ref="F691:J691" si="224">SUM(F692:F693)</f>
        <v>0</v>
      </c>
      <c r="G691" s="38">
        <f t="shared" si="224"/>
        <v>0</v>
      </c>
      <c r="H691" s="81" t="e">
        <f t="shared" si="206"/>
        <v>#DIV/0!</v>
      </c>
      <c r="I691" s="38">
        <f t="shared" si="224"/>
        <v>0</v>
      </c>
      <c r="J691" s="38">
        <f t="shared" si="224"/>
        <v>0</v>
      </c>
      <c r="K691" s="81" t="e">
        <f t="shared" si="207"/>
        <v>#DIV/0!</v>
      </c>
      <c r="L691" s="38">
        <f t="shared" si="211"/>
        <v>0</v>
      </c>
      <c r="M691" s="38">
        <f t="shared" si="212"/>
        <v>0</v>
      </c>
      <c r="N691" s="38">
        <f t="shared" si="213"/>
        <v>0</v>
      </c>
      <c r="O691" s="81" t="e">
        <f t="shared" si="214"/>
        <v>#DIV/0!</v>
      </c>
      <c r="P691" s="38">
        <f t="shared" si="215"/>
        <v>0</v>
      </c>
      <c r="Q691" s="38">
        <f t="shared" si="216"/>
        <v>0</v>
      </c>
      <c r="R691" s="1103" t="e">
        <f t="shared" si="208"/>
        <v>#DIV/0!</v>
      </c>
    </row>
    <row r="692" spans="1:18" s="47" customFormat="1" ht="25.5" x14ac:dyDescent="0.2">
      <c r="A692" s="589" t="s">
        <v>3908</v>
      </c>
      <c r="B692" s="589" t="s">
        <v>5515</v>
      </c>
      <c r="C692" s="590">
        <v>11</v>
      </c>
      <c r="D692" s="591" t="s">
        <v>1207</v>
      </c>
      <c r="E692" s="46"/>
      <c r="F692" s="46"/>
      <c r="G692" s="46"/>
      <c r="H692" s="81" t="e">
        <f t="shared" si="206"/>
        <v>#DIV/0!</v>
      </c>
      <c r="I692" s="46"/>
      <c r="J692" s="46"/>
      <c r="K692" s="81" t="e">
        <f t="shared" si="207"/>
        <v>#DIV/0!</v>
      </c>
      <c r="L692" s="46">
        <f t="shared" si="211"/>
        <v>0</v>
      </c>
      <c r="M692" s="46">
        <f t="shared" si="212"/>
        <v>0</v>
      </c>
      <c r="N692" s="46">
        <f t="shared" si="213"/>
        <v>0</v>
      </c>
      <c r="O692" s="81" t="e">
        <f t="shared" si="214"/>
        <v>#DIV/0!</v>
      </c>
      <c r="P692" s="46">
        <f t="shared" si="215"/>
        <v>0</v>
      </c>
      <c r="Q692" s="46">
        <f t="shared" si="216"/>
        <v>0</v>
      </c>
      <c r="R692" s="1103" t="e">
        <f t="shared" si="208"/>
        <v>#DIV/0!</v>
      </c>
    </row>
    <row r="693" spans="1:18" s="47" customFormat="1" x14ac:dyDescent="0.2">
      <c r="A693" s="589" t="s">
        <v>3909</v>
      </c>
      <c r="B693" s="589" t="s">
        <v>5516</v>
      </c>
      <c r="C693" s="590">
        <v>11</v>
      </c>
      <c r="D693" s="591" t="s">
        <v>4817</v>
      </c>
      <c r="E693" s="46"/>
      <c r="F693" s="46"/>
      <c r="G693" s="46"/>
      <c r="H693" s="81" t="e">
        <f t="shared" si="206"/>
        <v>#DIV/0!</v>
      </c>
      <c r="I693" s="46"/>
      <c r="J693" s="46"/>
      <c r="K693" s="81" t="e">
        <f t="shared" si="207"/>
        <v>#DIV/0!</v>
      </c>
      <c r="L693" s="46">
        <f t="shared" si="211"/>
        <v>0</v>
      </c>
      <c r="M693" s="46">
        <f t="shared" si="212"/>
        <v>0</v>
      </c>
      <c r="N693" s="46">
        <f t="shared" si="213"/>
        <v>0</v>
      </c>
      <c r="O693" s="81" t="e">
        <f t="shared" si="214"/>
        <v>#DIV/0!</v>
      </c>
      <c r="P693" s="46">
        <f t="shared" si="215"/>
        <v>0</v>
      </c>
      <c r="Q693" s="46">
        <f t="shared" si="216"/>
        <v>0</v>
      </c>
      <c r="R693" s="1103" t="e">
        <f t="shared" si="208"/>
        <v>#DIV/0!</v>
      </c>
    </row>
    <row r="694" spans="1:18" s="39" customFormat="1" x14ac:dyDescent="0.2">
      <c r="A694" s="581">
        <v>11.18</v>
      </c>
      <c r="B694" s="601" t="s">
        <v>1291</v>
      </c>
      <c r="C694" s="596"/>
      <c r="D694" s="594" t="s">
        <v>3701</v>
      </c>
      <c r="E694" s="26">
        <f>SUM(E695:E696)</f>
        <v>0</v>
      </c>
      <c r="F694" s="26">
        <f t="shared" ref="F694:J694" si="225">SUM(F695:F696)</f>
        <v>0</v>
      </c>
      <c r="G694" s="26">
        <f t="shared" si="225"/>
        <v>0</v>
      </c>
      <c r="H694" s="81" t="e">
        <f t="shared" si="206"/>
        <v>#DIV/0!</v>
      </c>
      <c r="I694" s="26">
        <f t="shared" si="225"/>
        <v>0</v>
      </c>
      <c r="J694" s="26">
        <f t="shared" si="225"/>
        <v>0</v>
      </c>
      <c r="K694" s="81" t="e">
        <f t="shared" si="207"/>
        <v>#DIV/0!</v>
      </c>
      <c r="L694" s="26">
        <f t="shared" si="211"/>
        <v>0</v>
      </c>
      <c r="M694" s="26">
        <f t="shared" si="212"/>
        <v>0</v>
      </c>
      <c r="N694" s="26">
        <f t="shared" si="213"/>
        <v>0</v>
      </c>
      <c r="O694" s="81" t="e">
        <f t="shared" si="214"/>
        <v>#DIV/0!</v>
      </c>
      <c r="P694" s="26">
        <f t="shared" si="215"/>
        <v>0</v>
      </c>
      <c r="Q694" s="26">
        <f t="shared" si="216"/>
        <v>0</v>
      </c>
      <c r="R694" s="1103" t="e">
        <f t="shared" si="208"/>
        <v>#DIV/0!</v>
      </c>
    </row>
    <row r="695" spans="1:18" s="47" customFormat="1" ht="25.5" x14ac:dyDescent="0.2">
      <c r="A695" s="462" t="s">
        <v>1844</v>
      </c>
      <c r="B695" s="462" t="s">
        <v>5517</v>
      </c>
      <c r="C695" s="463">
        <v>11</v>
      </c>
      <c r="D695" s="464" t="s">
        <v>4811</v>
      </c>
      <c r="E695" s="46"/>
      <c r="F695" s="46"/>
      <c r="G695" s="46"/>
      <c r="H695" s="81" t="e">
        <f t="shared" si="206"/>
        <v>#DIV/0!</v>
      </c>
      <c r="I695" s="46"/>
      <c r="J695" s="46"/>
      <c r="K695" s="81" t="e">
        <f t="shared" si="207"/>
        <v>#DIV/0!</v>
      </c>
      <c r="L695" s="46">
        <f t="shared" si="211"/>
        <v>0</v>
      </c>
      <c r="M695" s="46">
        <f t="shared" si="212"/>
        <v>0</v>
      </c>
      <c r="N695" s="46">
        <f t="shared" si="213"/>
        <v>0</v>
      </c>
      <c r="O695" s="81" t="e">
        <f t="shared" si="214"/>
        <v>#DIV/0!</v>
      </c>
      <c r="P695" s="46">
        <f t="shared" si="215"/>
        <v>0</v>
      </c>
      <c r="Q695" s="46">
        <f t="shared" si="216"/>
        <v>0</v>
      </c>
      <c r="R695" s="1103" t="e">
        <f t="shared" si="208"/>
        <v>#DIV/0!</v>
      </c>
    </row>
    <row r="696" spans="1:18" s="47" customFormat="1" x14ac:dyDescent="0.2">
      <c r="A696" s="726" t="s">
        <v>3312</v>
      </c>
      <c r="B696" s="462" t="s">
        <v>5518</v>
      </c>
      <c r="C696" s="727">
        <v>11</v>
      </c>
      <c r="D696" s="728" t="s">
        <v>2770</v>
      </c>
      <c r="E696" s="46"/>
      <c r="F696" s="46"/>
      <c r="G696" s="46"/>
      <c r="H696" s="81" t="e">
        <f t="shared" si="206"/>
        <v>#DIV/0!</v>
      </c>
      <c r="I696" s="46"/>
      <c r="J696" s="46"/>
      <c r="K696" s="81" t="e">
        <f t="shared" si="207"/>
        <v>#DIV/0!</v>
      </c>
      <c r="L696" s="46">
        <f t="shared" si="211"/>
        <v>0</v>
      </c>
      <c r="M696" s="46">
        <f t="shared" si="212"/>
        <v>0</v>
      </c>
      <c r="N696" s="46">
        <f t="shared" si="213"/>
        <v>0</v>
      </c>
      <c r="O696" s="81" t="e">
        <f t="shared" si="214"/>
        <v>#DIV/0!</v>
      </c>
      <c r="P696" s="46">
        <f t="shared" si="215"/>
        <v>0</v>
      </c>
      <c r="Q696" s="46">
        <f t="shared" si="216"/>
        <v>0</v>
      </c>
      <c r="R696" s="1103" t="e">
        <f t="shared" si="208"/>
        <v>#DIV/0!</v>
      </c>
    </row>
    <row r="697" spans="1:18" s="39" customFormat="1" x14ac:dyDescent="0.2">
      <c r="A697" s="581">
        <v>11.19</v>
      </c>
      <c r="B697" s="581" t="s">
        <v>1292</v>
      </c>
      <c r="C697" s="582"/>
      <c r="D697" s="583" t="s">
        <v>1210</v>
      </c>
      <c r="E697" s="26">
        <f>SUM(E698:E700)</f>
        <v>0</v>
      </c>
      <c r="F697" s="26">
        <f t="shared" ref="F697:J697" si="226">SUM(F698:F700)</f>
        <v>0</v>
      </c>
      <c r="G697" s="26">
        <f t="shared" si="226"/>
        <v>0</v>
      </c>
      <c r="H697" s="81" t="e">
        <f t="shared" si="206"/>
        <v>#DIV/0!</v>
      </c>
      <c r="I697" s="26">
        <f t="shared" si="226"/>
        <v>0</v>
      </c>
      <c r="J697" s="26">
        <f t="shared" si="226"/>
        <v>0</v>
      </c>
      <c r="K697" s="81" t="e">
        <f t="shared" si="207"/>
        <v>#DIV/0!</v>
      </c>
      <c r="L697" s="26">
        <f t="shared" si="211"/>
        <v>0</v>
      </c>
      <c r="M697" s="26">
        <f t="shared" si="212"/>
        <v>0</v>
      </c>
      <c r="N697" s="26">
        <f t="shared" si="213"/>
        <v>0</v>
      </c>
      <c r="O697" s="81" t="e">
        <f t="shared" si="214"/>
        <v>#DIV/0!</v>
      </c>
      <c r="P697" s="26">
        <f t="shared" si="215"/>
        <v>0</v>
      </c>
      <c r="Q697" s="26">
        <f t="shared" si="216"/>
        <v>0</v>
      </c>
      <c r="R697" s="1103" t="e">
        <f t="shared" si="208"/>
        <v>#DIV/0!</v>
      </c>
    </row>
    <row r="698" spans="1:18" s="47" customFormat="1" x14ac:dyDescent="0.2">
      <c r="A698" s="597" t="s">
        <v>2806</v>
      </c>
      <c r="B698" s="597" t="s">
        <v>1586</v>
      </c>
      <c r="C698" s="598">
        <v>11</v>
      </c>
      <c r="D698" s="464" t="s">
        <v>3703</v>
      </c>
      <c r="E698" s="46"/>
      <c r="F698" s="46"/>
      <c r="G698" s="46"/>
      <c r="H698" s="81" t="e">
        <f t="shared" si="206"/>
        <v>#DIV/0!</v>
      </c>
      <c r="I698" s="46"/>
      <c r="J698" s="46"/>
      <c r="K698" s="81" t="e">
        <f t="shared" si="207"/>
        <v>#DIV/0!</v>
      </c>
      <c r="L698" s="46">
        <f t="shared" si="211"/>
        <v>0</v>
      </c>
      <c r="M698" s="46">
        <f t="shared" si="212"/>
        <v>0</v>
      </c>
      <c r="N698" s="46">
        <f t="shared" si="213"/>
        <v>0</v>
      </c>
      <c r="O698" s="81" t="e">
        <f t="shared" si="214"/>
        <v>#DIV/0!</v>
      </c>
      <c r="P698" s="46">
        <f t="shared" si="215"/>
        <v>0</v>
      </c>
      <c r="Q698" s="46">
        <f t="shared" si="216"/>
        <v>0</v>
      </c>
      <c r="R698" s="1103" t="e">
        <f t="shared" si="208"/>
        <v>#DIV/0!</v>
      </c>
    </row>
    <row r="699" spans="1:18" s="47" customFormat="1" ht="25.5" x14ac:dyDescent="0.2">
      <c r="A699" s="597" t="s">
        <v>2807</v>
      </c>
      <c r="B699" s="597" t="s">
        <v>1587</v>
      </c>
      <c r="C699" s="598">
        <v>11</v>
      </c>
      <c r="D699" s="464" t="s">
        <v>1588</v>
      </c>
      <c r="E699" s="46"/>
      <c r="F699" s="46"/>
      <c r="G699" s="46"/>
      <c r="H699" s="81" t="e">
        <f t="shared" si="206"/>
        <v>#DIV/0!</v>
      </c>
      <c r="I699" s="46"/>
      <c r="J699" s="46"/>
      <c r="K699" s="81" t="e">
        <f t="shared" si="207"/>
        <v>#DIV/0!</v>
      </c>
      <c r="L699" s="46">
        <f t="shared" si="211"/>
        <v>0</v>
      </c>
      <c r="M699" s="46">
        <f t="shared" si="212"/>
        <v>0</v>
      </c>
      <c r="N699" s="46">
        <f t="shared" si="213"/>
        <v>0</v>
      </c>
      <c r="O699" s="81" t="e">
        <f t="shared" si="214"/>
        <v>#DIV/0!</v>
      </c>
      <c r="P699" s="46">
        <f t="shared" si="215"/>
        <v>0</v>
      </c>
      <c r="Q699" s="46">
        <f t="shared" si="216"/>
        <v>0</v>
      </c>
      <c r="R699" s="1103" t="e">
        <f t="shared" si="208"/>
        <v>#DIV/0!</v>
      </c>
    </row>
    <row r="700" spans="1:18" s="47" customFormat="1" x14ac:dyDescent="0.2">
      <c r="A700" s="597" t="s">
        <v>2808</v>
      </c>
      <c r="B700" s="597" t="s">
        <v>5519</v>
      </c>
      <c r="C700" s="598">
        <v>11</v>
      </c>
      <c r="D700" s="464" t="s">
        <v>4818</v>
      </c>
      <c r="E700" s="46"/>
      <c r="F700" s="46"/>
      <c r="G700" s="46"/>
      <c r="H700" s="81" t="e">
        <f t="shared" si="206"/>
        <v>#DIV/0!</v>
      </c>
      <c r="I700" s="46"/>
      <c r="J700" s="46"/>
      <c r="K700" s="81" t="e">
        <f t="shared" si="207"/>
        <v>#DIV/0!</v>
      </c>
      <c r="L700" s="46">
        <f t="shared" si="211"/>
        <v>0</v>
      </c>
      <c r="M700" s="46">
        <f t="shared" si="212"/>
        <v>0</v>
      </c>
      <c r="N700" s="46">
        <f t="shared" si="213"/>
        <v>0</v>
      </c>
      <c r="O700" s="81" t="e">
        <f t="shared" si="214"/>
        <v>#DIV/0!</v>
      </c>
      <c r="P700" s="46">
        <f t="shared" si="215"/>
        <v>0</v>
      </c>
      <c r="Q700" s="46">
        <f t="shared" si="216"/>
        <v>0</v>
      </c>
      <c r="R700" s="1103" t="e">
        <f t="shared" si="208"/>
        <v>#DIV/0!</v>
      </c>
    </row>
    <row r="701" spans="1:18" s="39" customFormat="1" x14ac:dyDescent="0.2">
      <c r="A701" s="604">
        <v>11.2</v>
      </c>
      <c r="B701" s="592" t="s">
        <v>1293</v>
      </c>
      <c r="C701" s="593"/>
      <c r="D701" s="594" t="s">
        <v>3705</v>
      </c>
      <c r="E701" s="26">
        <f>SUM(E702:E703)</f>
        <v>0</v>
      </c>
      <c r="F701" s="26">
        <f t="shared" ref="F701:J701" si="227">SUM(F702:F703)</f>
        <v>0</v>
      </c>
      <c r="G701" s="26">
        <f t="shared" si="227"/>
        <v>0</v>
      </c>
      <c r="H701" s="81" t="e">
        <f t="shared" si="206"/>
        <v>#DIV/0!</v>
      </c>
      <c r="I701" s="26">
        <f t="shared" si="227"/>
        <v>0</v>
      </c>
      <c r="J701" s="26">
        <f t="shared" si="227"/>
        <v>0</v>
      </c>
      <c r="K701" s="81" t="e">
        <f t="shared" si="207"/>
        <v>#DIV/0!</v>
      </c>
      <c r="L701" s="26">
        <f t="shared" si="211"/>
        <v>0</v>
      </c>
      <c r="M701" s="26">
        <f t="shared" si="212"/>
        <v>0</v>
      </c>
      <c r="N701" s="26">
        <f t="shared" si="213"/>
        <v>0</v>
      </c>
      <c r="O701" s="81" t="e">
        <f t="shared" si="214"/>
        <v>#DIV/0!</v>
      </c>
      <c r="P701" s="26">
        <f t="shared" si="215"/>
        <v>0</v>
      </c>
      <c r="Q701" s="26">
        <f t="shared" si="216"/>
        <v>0</v>
      </c>
      <c r="R701" s="1103" t="e">
        <f t="shared" si="208"/>
        <v>#DIV/0!</v>
      </c>
    </row>
    <row r="702" spans="1:18" s="47" customFormat="1" x14ac:dyDescent="0.2">
      <c r="A702" s="462" t="s">
        <v>1845</v>
      </c>
      <c r="B702" s="462" t="s">
        <v>5520</v>
      </c>
      <c r="C702" s="463">
        <v>11</v>
      </c>
      <c r="D702" s="464" t="s">
        <v>4812</v>
      </c>
      <c r="E702" s="46"/>
      <c r="F702" s="46"/>
      <c r="G702" s="46"/>
      <c r="H702" s="81" t="e">
        <f t="shared" si="206"/>
        <v>#DIV/0!</v>
      </c>
      <c r="I702" s="46"/>
      <c r="J702" s="46"/>
      <c r="K702" s="81" t="e">
        <f t="shared" si="207"/>
        <v>#DIV/0!</v>
      </c>
      <c r="L702" s="46">
        <f t="shared" si="211"/>
        <v>0</v>
      </c>
      <c r="M702" s="46">
        <f t="shared" si="212"/>
        <v>0</v>
      </c>
      <c r="N702" s="46">
        <f t="shared" si="213"/>
        <v>0</v>
      </c>
      <c r="O702" s="81" t="e">
        <f t="shared" si="214"/>
        <v>#DIV/0!</v>
      </c>
      <c r="P702" s="46">
        <f t="shared" si="215"/>
        <v>0</v>
      </c>
      <c r="Q702" s="46">
        <f t="shared" si="216"/>
        <v>0</v>
      </c>
      <c r="R702" s="1103" t="e">
        <f t="shared" si="208"/>
        <v>#DIV/0!</v>
      </c>
    </row>
    <row r="703" spans="1:18" s="47" customFormat="1" ht="25.5" x14ac:dyDescent="0.2">
      <c r="A703" s="726" t="s">
        <v>3313</v>
      </c>
      <c r="B703" s="462" t="s">
        <v>5521</v>
      </c>
      <c r="C703" s="727">
        <v>11</v>
      </c>
      <c r="D703" s="728" t="s">
        <v>4813</v>
      </c>
      <c r="E703" s="46"/>
      <c r="F703" s="46"/>
      <c r="G703" s="46"/>
      <c r="H703" s="81" t="e">
        <f t="shared" si="206"/>
        <v>#DIV/0!</v>
      </c>
      <c r="I703" s="46"/>
      <c r="J703" s="46"/>
      <c r="K703" s="81" t="e">
        <f t="shared" si="207"/>
        <v>#DIV/0!</v>
      </c>
      <c r="L703" s="46">
        <f t="shared" si="211"/>
        <v>0</v>
      </c>
      <c r="M703" s="46">
        <f t="shared" si="212"/>
        <v>0</v>
      </c>
      <c r="N703" s="46">
        <f t="shared" si="213"/>
        <v>0</v>
      </c>
      <c r="O703" s="81" t="e">
        <f t="shared" si="214"/>
        <v>#DIV/0!</v>
      </c>
      <c r="P703" s="46">
        <f t="shared" si="215"/>
        <v>0</v>
      </c>
      <c r="Q703" s="46">
        <f t="shared" si="216"/>
        <v>0</v>
      </c>
      <c r="R703" s="1103" t="e">
        <f t="shared" si="208"/>
        <v>#DIV/0!</v>
      </c>
    </row>
    <row r="704" spans="1:18" s="39" customFormat="1" x14ac:dyDescent="0.2">
      <c r="A704" s="605">
        <v>11.21</v>
      </c>
      <c r="B704" s="605" t="s">
        <v>1294</v>
      </c>
      <c r="C704" s="594"/>
      <c r="D704" s="594" t="s">
        <v>3706</v>
      </c>
      <c r="E704" s="26">
        <f>SUM(E705:E706)</f>
        <v>0</v>
      </c>
      <c r="F704" s="26">
        <f t="shared" ref="F704:J704" si="228">SUM(F705:F706)</f>
        <v>0</v>
      </c>
      <c r="G704" s="26">
        <f t="shared" si="228"/>
        <v>0</v>
      </c>
      <c r="H704" s="81" t="e">
        <f t="shared" si="206"/>
        <v>#DIV/0!</v>
      </c>
      <c r="I704" s="26">
        <f t="shared" si="228"/>
        <v>0</v>
      </c>
      <c r="J704" s="26">
        <f t="shared" si="228"/>
        <v>0</v>
      </c>
      <c r="K704" s="81" t="e">
        <f t="shared" si="207"/>
        <v>#DIV/0!</v>
      </c>
      <c r="L704" s="26">
        <f t="shared" si="211"/>
        <v>0</v>
      </c>
      <c r="M704" s="26">
        <f t="shared" si="212"/>
        <v>0</v>
      </c>
      <c r="N704" s="26">
        <f t="shared" si="213"/>
        <v>0</v>
      </c>
      <c r="O704" s="81" t="e">
        <f t="shared" si="214"/>
        <v>#DIV/0!</v>
      </c>
      <c r="P704" s="26">
        <f t="shared" si="215"/>
        <v>0</v>
      </c>
      <c r="Q704" s="26">
        <f t="shared" si="216"/>
        <v>0</v>
      </c>
      <c r="R704" s="1103" t="e">
        <f t="shared" si="208"/>
        <v>#DIV/0!</v>
      </c>
    </row>
    <row r="705" spans="1:18" s="47" customFormat="1" x14ac:dyDescent="0.2">
      <c r="A705" s="462" t="s">
        <v>1846</v>
      </c>
      <c r="B705" s="462" t="s">
        <v>5522</v>
      </c>
      <c r="C705" s="463">
        <v>11</v>
      </c>
      <c r="D705" s="464" t="s">
        <v>4814</v>
      </c>
      <c r="E705" s="46"/>
      <c r="F705" s="46"/>
      <c r="G705" s="46"/>
      <c r="H705" s="81" t="e">
        <f t="shared" si="206"/>
        <v>#DIV/0!</v>
      </c>
      <c r="I705" s="46"/>
      <c r="J705" s="46"/>
      <c r="K705" s="81" t="e">
        <f t="shared" si="207"/>
        <v>#DIV/0!</v>
      </c>
      <c r="L705" s="46">
        <f t="shared" si="211"/>
        <v>0</v>
      </c>
      <c r="M705" s="46">
        <f t="shared" si="212"/>
        <v>0</v>
      </c>
      <c r="N705" s="46">
        <f t="shared" si="213"/>
        <v>0</v>
      </c>
      <c r="O705" s="81" t="e">
        <f t="shared" si="214"/>
        <v>#DIV/0!</v>
      </c>
      <c r="P705" s="46">
        <f t="shared" si="215"/>
        <v>0</v>
      </c>
      <c r="Q705" s="46">
        <f t="shared" si="216"/>
        <v>0</v>
      </c>
      <c r="R705" s="1103" t="e">
        <f t="shared" si="208"/>
        <v>#DIV/0!</v>
      </c>
    </row>
    <row r="706" spans="1:18" s="47" customFormat="1" ht="36.75" customHeight="1" x14ac:dyDescent="0.2">
      <c r="A706" s="726" t="s">
        <v>3314</v>
      </c>
      <c r="B706" s="462" t="s">
        <v>5523</v>
      </c>
      <c r="C706" s="727">
        <v>11</v>
      </c>
      <c r="D706" s="728" t="s">
        <v>4819</v>
      </c>
      <c r="E706" s="46"/>
      <c r="F706" s="46"/>
      <c r="G706" s="46"/>
      <c r="H706" s="81" t="e">
        <f t="shared" si="206"/>
        <v>#DIV/0!</v>
      </c>
      <c r="I706" s="46"/>
      <c r="J706" s="46"/>
      <c r="K706" s="81" t="e">
        <f t="shared" si="207"/>
        <v>#DIV/0!</v>
      </c>
      <c r="L706" s="46">
        <f t="shared" si="211"/>
        <v>0</v>
      </c>
      <c r="M706" s="46">
        <f t="shared" si="212"/>
        <v>0</v>
      </c>
      <c r="N706" s="46">
        <f t="shared" si="213"/>
        <v>0</v>
      </c>
      <c r="O706" s="81" t="e">
        <f t="shared" si="214"/>
        <v>#DIV/0!</v>
      </c>
      <c r="P706" s="46">
        <f t="shared" si="215"/>
        <v>0</v>
      </c>
      <c r="Q706" s="46">
        <f t="shared" si="216"/>
        <v>0</v>
      </c>
      <c r="R706" s="1103" t="e">
        <f t="shared" si="208"/>
        <v>#DIV/0!</v>
      </c>
    </row>
    <row r="707" spans="1:18" s="39" customFormat="1" x14ac:dyDescent="0.2">
      <c r="A707" s="73">
        <v>11.23</v>
      </c>
      <c r="B707" s="605" t="s">
        <v>5524</v>
      </c>
      <c r="C707" s="36"/>
      <c r="D707" s="74" t="s">
        <v>2813</v>
      </c>
      <c r="E707" s="38">
        <f>SUM(E708:E709)</f>
        <v>0</v>
      </c>
      <c r="F707" s="38">
        <f t="shared" ref="F707:J707" si="229">SUM(F708:F709)</f>
        <v>0</v>
      </c>
      <c r="G707" s="38">
        <f t="shared" si="229"/>
        <v>0</v>
      </c>
      <c r="H707" s="81" t="e">
        <f t="shared" si="206"/>
        <v>#DIV/0!</v>
      </c>
      <c r="I707" s="38">
        <f t="shared" si="229"/>
        <v>0</v>
      </c>
      <c r="J707" s="38">
        <f t="shared" si="229"/>
        <v>0</v>
      </c>
      <c r="K707" s="81" t="e">
        <f t="shared" si="207"/>
        <v>#DIV/0!</v>
      </c>
      <c r="L707" s="38">
        <f t="shared" si="211"/>
        <v>0</v>
      </c>
      <c r="M707" s="38">
        <f t="shared" si="212"/>
        <v>0</v>
      </c>
      <c r="N707" s="38">
        <f t="shared" si="213"/>
        <v>0</v>
      </c>
      <c r="O707" s="81" t="e">
        <f t="shared" si="214"/>
        <v>#DIV/0!</v>
      </c>
      <c r="P707" s="38">
        <f t="shared" si="215"/>
        <v>0</v>
      </c>
      <c r="Q707" s="38">
        <f t="shared" si="216"/>
        <v>0</v>
      </c>
      <c r="R707" s="1103" t="e">
        <f t="shared" si="208"/>
        <v>#DIV/0!</v>
      </c>
    </row>
    <row r="708" spans="1:18" s="47" customFormat="1" x14ac:dyDescent="0.2">
      <c r="A708" s="589" t="s">
        <v>4820</v>
      </c>
      <c r="B708" s="589" t="s">
        <v>5525</v>
      </c>
      <c r="C708" s="590">
        <v>11</v>
      </c>
      <c r="D708" s="591" t="s">
        <v>161</v>
      </c>
      <c r="E708" s="46"/>
      <c r="F708" s="46"/>
      <c r="G708" s="46"/>
      <c r="H708" s="81" t="e">
        <f t="shared" si="206"/>
        <v>#DIV/0!</v>
      </c>
      <c r="I708" s="46"/>
      <c r="J708" s="46"/>
      <c r="K708" s="81" t="e">
        <f t="shared" si="207"/>
        <v>#DIV/0!</v>
      </c>
      <c r="L708" s="46">
        <f t="shared" si="211"/>
        <v>0</v>
      </c>
      <c r="M708" s="46">
        <f t="shared" si="212"/>
        <v>0</v>
      </c>
      <c r="N708" s="46">
        <f t="shared" si="213"/>
        <v>0</v>
      </c>
      <c r="O708" s="81" t="e">
        <f t="shared" si="214"/>
        <v>#DIV/0!</v>
      </c>
      <c r="P708" s="46">
        <f t="shared" si="215"/>
        <v>0</v>
      </c>
      <c r="Q708" s="46">
        <f t="shared" si="216"/>
        <v>0</v>
      </c>
      <c r="R708" s="1103" t="e">
        <f t="shared" si="208"/>
        <v>#DIV/0!</v>
      </c>
    </row>
    <row r="709" spans="1:18" s="47" customFormat="1" x14ac:dyDescent="0.2">
      <c r="A709" s="589" t="s">
        <v>4821</v>
      </c>
      <c r="B709" s="589" t="s">
        <v>5526</v>
      </c>
      <c r="C709" s="590">
        <v>11</v>
      </c>
      <c r="D709" s="591" t="s">
        <v>161</v>
      </c>
      <c r="E709" s="46"/>
      <c r="F709" s="46"/>
      <c r="G709" s="46"/>
      <c r="H709" s="81" t="e">
        <f t="shared" si="206"/>
        <v>#DIV/0!</v>
      </c>
      <c r="I709" s="46"/>
      <c r="J709" s="46"/>
      <c r="K709" s="81" t="e">
        <f t="shared" si="207"/>
        <v>#DIV/0!</v>
      </c>
      <c r="L709" s="46">
        <f t="shared" si="211"/>
        <v>0</v>
      </c>
      <c r="M709" s="46">
        <f t="shared" si="212"/>
        <v>0</v>
      </c>
      <c r="N709" s="46">
        <f t="shared" si="213"/>
        <v>0</v>
      </c>
      <c r="O709" s="81" t="e">
        <f t="shared" si="214"/>
        <v>#DIV/0!</v>
      </c>
      <c r="P709" s="46">
        <f t="shared" si="215"/>
        <v>0</v>
      </c>
      <c r="Q709" s="46">
        <f t="shared" si="216"/>
        <v>0</v>
      </c>
      <c r="R709" s="1103" t="e">
        <f t="shared" si="208"/>
        <v>#DIV/0!</v>
      </c>
    </row>
    <row r="710" spans="1:18" s="621" customFormat="1" x14ac:dyDescent="0.2">
      <c r="A710" s="622">
        <v>11.24</v>
      </c>
      <c r="B710" s="605" t="s">
        <v>5527</v>
      </c>
      <c r="C710" s="594"/>
      <c r="D710" s="594" t="s">
        <v>3710</v>
      </c>
      <c r="E710" s="713">
        <f>SUM(E711:E713)+SUM(E718:E724)</f>
        <v>0</v>
      </c>
      <c r="F710" s="713">
        <f t="shared" ref="F710:J710" si="230">SUM(F711:F713)+SUM(F718:F724)</f>
        <v>0</v>
      </c>
      <c r="G710" s="713">
        <f t="shared" si="230"/>
        <v>0</v>
      </c>
      <c r="H710" s="81" t="e">
        <f t="shared" si="206"/>
        <v>#DIV/0!</v>
      </c>
      <c r="I710" s="713">
        <f t="shared" si="230"/>
        <v>0</v>
      </c>
      <c r="J710" s="713">
        <f t="shared" si="230"/>
        <v>0</v>
      </c>
      <c r="K710" s="81" t="e">
        <f t="shared" si="207"/>
        <v>#DIV/0!</v>
      </c>
      <c r="L710" s="713">
        <f t="shared" si="211"/>
        <v>0</v>
      </c>
      <c r="M710" s="713">
        <f t="shared" si="212"/>
        <v>0</v>
      </c>
      <c r="N710" s="713">
        <f t="shared" si="213"/>
        <v>0</v>
      </c>
      <c r="O710" s="81" t="e">
        <f t="shared" si="214"/>
        <v>#DIV/0!</v>
      </c>
      <c r="P710" s="713">
        <f t="shared" si="215"/>
        <v>0</v>
      </c>
      <c r="Q710" s="713">
        <f t="shared" si="216"/>
        <v>0</v>
      </c>
      <c r="R710" s="1103" t="e">
        <f t="shared" si="208"/>
        <v>#DIV/0!</v>
      </c>
    </row>
    <row r="711" spans="1:18" s="894" customFormat="1" x14ac:dyDescent="0.2">
      <c r="A711" s="912" t="s">
        <v>2814</v>
      </c>
      <c r="B711" s="912" t="s">
        <v>5528</v>
      </c>
      <c r="C711" s="913">
        <v>11</v>
      </c>
      <c r="D711" s="914" t="s">
        <v>2815</v>
      </c>
      <c r="E711" s="910"/>
      <c r="F711" s="910"/>
      <c r="G711" s="910"/>
      <c r="H711" s="81" t="e">
        <f t="shared" si="206"/>
        <v>#DIV/0!</v>
      </c>
      <c r="I711" s="910"/>
      <c r="J711" s="910"/>
      <c r="K711" s="81" t="e">
        <f t="shared" si="207"/>
        <v>#DIV/0!</v>
      </c>
      <c r="L711" s="910">
        <f t="shared" si="211"/>
        <v>0</v>
      </c>
      <c r="M711" s="910">
        <f t="shared" si="212"/>
        <v>0</v>
      </c>
      <c r="N711" s="910">
        <f t="shared" si="213"/>
        <v>0</v>
      </c>
      <c r="O711" s="81" t="e">
        <f t="shared" si="214"/>
        <v>#DIV/0!</v>
      </c>
      <c r="P711" s="910">
        <f t="shared" si="215"/>
        <v>0</v>
      </c>
      <c r="Q711" s="910">
        <f t="shared" si="216"/>
        <v>0</v>
      </c>
      <c r="R711" s="1103" t="e">
        <f t="shared" si="208"/>
        <v>#DIV/0!</v>
      </c>
    </row>
    <row r="712" spans="1:18" s="47" customFormat="1" ht="38.25" x14ac:dyDescent="0.2">
      <c r="A712" s="462" t="s">
        <v>1841</v>
      </c>
      <c r="B712" s="462" t="s">
        <v>902</v>
      </c>
      <c r="C712" s="463">
        <v>11</v>
      </c>
      <c r="D712" s="464" t="s">
        <v>2816</v>
      </c>
      <c r="E712" s="46"/>
      <c r="F712" s="46"/>
      <c r="G712" s="46"/>
      <c r="H712" s="81" t="e">
        <f t="shared" si="206"/>
        <v>#DIV/0!</v>
      </c>
      <c r="I712" s="46"/>
      <c r="J712" s="46"/>
      <c r="K712" s="81" t="e">
        <f t="shared" si="207"/>
        <v>#DIV/0!</v>
      </c>
      <c r="L712" s="46">
        <f t="shared" si="211"/>
        <v>0</v>
      </c>
      <c r="M712" s="46">
        <f t="shared" si="212"/>
        <v>0</v>
      </c>
      <c r="N712" s="46">
        <f t="shared" si="213"/>
        <v>0</v>
      </c>
      <c r="O712" s="81" t="e">
        <f t="shared" si="214"/>
        <v>#DIV/0!</v>
      </c>
      <c r="P712" s="46">
        <f t="shared" si="215"/>
        <v>0</v>
      </c>
      <c r="Q712" s="46">
        <f t="shared" si="216"/>
        <v>0</v>
      </c>
      <c r="R712" s="1103" t="e">
        <f t="shared" si="208"/>
        <v>#DIV/0!</v>
      </c>
    </row>
    <row r="713" spans="1:18" s="130" customFormat="1" x14ac:dyDescent="0.2">
      <c r="A713" s="570" t="s">
        <v>2821</v>
      </c>
      <c r="B713" s="570" t="s">
        <v>5529</v>
      </c>
      <c r="C713" s="570"/>
      <c r="D713" s="572" t="s">
        <v>5097</v>
      </c>
      <c r="E713" s="51">
        <f>SUM(E714:E717)</f>
        <v>0</v>
      </c>
      <c r="F713" s="51">
        <f t="shared" ref="F713:J713" si="231">SUM(F714:F717)</f>
        <v>0</v>
      </c>
      <c r="G713" s="51">
        <f t="shared" si="231"/>
        <v>0</v>
      </c>
      <c r="H713" s="81" t="e">
        <f t="shared" si="206"/>
        <v>#DIV/0!</v>
      </c>
      <c r="I713" s="51">
        <f t="shared" si="231"/>
        <v>0</v>
      </c>
      <c r="J713" s="51">
        <f t="shared" si="231"/>
        <v>0</v>
      </c>
      <c r="K713" s="81" t="e">
        <f t="shared" si="207"/>
        <v>#DIV/0!</v>
      </c>
      <c r="L713" s="51">
        <f t="shared" si="211"/>
        <v>0</v>
      </c>
      <c r="M713" s="51">
        <f t="shared" si="212"/>
        <v>0</v>
      </c>
      <c r="N713" s="51">
        <f t="shared" si="213"/>
        <v>0</v>
      </c>
      <c r="O713" s="81" t="e">
        <f t="shared" si="214"/>
        <v>#DIV/0!</v>
      </c>
      <c r="P713" s="51">
        <f t="shared" si="215"/>
        <v>0</v>
      </c>
      <c r="Q713" s="51">
        <f t="shared" si="216"/>
        <v>0</v>
      </c>
      <c r="R713" s="1103" t="e">
        <f t="shared" si="208"/>
        <v>#DIV/0!</v>
      </c>
    </row>
    <row r="714" spans="1:18" s="28" customFormat="1" ht="38.25" x14ac:dyDescent="0.2">
      <c r="A714" s="585" t="s">
        <v>4831</v>
      </c>
      <c r="B714" s="585" t="s">
        <v>5530</v>
      </c>
      <c r="C714" s="586">
        <v>11</v>
      </c>
      <c r="D714" s="587" t="s">
        <v>4830</v>
      </c>
      <c r="E714" s="461"/>
      <c r="F714" s="461"/>
      <c r="G714" s="461"/>
      <c r="H714" s="81" t="e">
        <f t="shared" si="206"/>
        <v>#DIV/0!</v>
      </c>
      <c r="I714" s="461"/>
      <c r="J714" s="461"/>
      <c r="K714" s="81" t="e">
        <f t="shared" si="207"/>
        <v>#DIV/0!</v>
      </c>
      <c r="L714" s="461">
        <f t="shared" si="211"/>
        <v>0</v>
      </c>
      <c r="M714" s="461">
        <f t="shared" si="212"/>
        <v>0</v>
      </c>
      <c r="N714" s="461">
        <f t="shared" si="213"/>
        <v>0</v>
      </c>
      <c r="O714" s="81" t="e">
        <f t="shared" si="214"/>
        <v>#DIV/0!</v>
      </c>
      <c r="P714" s="461">
        <f t="shared" si="215"/>
        <v>0</v>
      </c>
      <c r="Q714" s="461">
        <f t="shared" si="216"/>
        <v>0</v>
      </c>
      <c r="R714" s="1103" t="e">
        <f t="shared" si="208"/>
        <v>#DIV/0!</v>
      </c>
    </row>
    <row r="715" spans="1:18" s="28" customFormat="1" ht="25.5" x14ac:dyDescent="0.2">
      <c r="A715" s="585" t="s">
        <v>4833</v>
      </c>
      <c r="B715" s="585" t="s">
        <v>5531</v>
      </c>
      <c r="C715" s="586">
        <v>11</v>
      </c>
      <c r="D715" s="587" t="s">
        <v>4832</v>
      </c>
      <c r="E715" s="461"/>
      <c r="F715" s="461"/>
      <c r="G715" s="461"/>
      <c r="H715" s="81" t="e">
        <f t="shared" si="206"/>
        <v>#DIV/0!</v>
      </c>
      <c r="I715" s="461"/>
      <c r="J715" s="461"/>
      <c r="K715" s="81" t="e">
        <f t="shared" si="207"/>
        <v>#DIV/0!</v>
      </c>
      <c r="L715" s="461">
        <f t="shared" si="211"/>
        <v>0</v>
      </c>
      <c r="M715" s="461">
        <f t="shared" si="212"/>
        <v>0</v>
      </c>
      <c r="N715" s="461">
        <f t="shared" si="213"/>
        <v>0</v>
      </c>
      <c r="O715" s="81" t="e">
        <f t="shared" si="214"/>
        <v>#DIV/0!</v>
      </c>
      <c r="P715" s="461">
        <f t="shared" si="215"/>
        <v>0</v>
      </c>
      <c r="Q715" s="461">
        <f t="shared" si="216"/>
        <v>0</v>
      </c>
      <c r="R715" s="1103" t="e">
        <f t="shared" si="208"/>
        <v>#DIV/0!</v>
      </c>
    </row>
    <row r="716" spans="1:18" s="28" customFormat="1" ht="25.5" x14ac:dyDescent="0.2">
      <c r="A716" s="585" t="s">
        <v>4835</v>
      </c>
      <c r="B716" s="585" t="s">
        <v>5532</v>
      </c>
      <c r="C716" s="586">
        <v>11</v>
      </c>
      <c r="D716" s="587" t="s">
        <v>4834</v>
      </c>
      <c r="E716" s="461"/>
      <c r="F716" s="461"/>
      <c r="G716" s="461"/>
      <c r="H716" s="81" t="e">
        <f t="shared" si="206"/>
        <v>#DIV/0!</v>
      </c>
      <c r="I716" s="461"/>
      <c r="J716" s="461"/>
      <c r="K716" s="81" t="e">
        <f t="shared" si="207"/>
        <v>#DIV/0!</v>
      </c>
      <c r="L716" s="461">
        <f t="shared" si="211"/>
        <v>0</v>
      </c>
      <c r="M716" s="461">
        <f t="shared" si="212"/>
        <v>0</v>
      </c>
      <c r="N716" s="461">
        <f t="shared" si="213"/>
        <v>0</v>
      </c>
      <c r="O716" s="81" t="e">
        <f t="shared" si="214"/>
        <v>#DIV/0!</v>
      </c>
      <c r="P716" s="461">
        <f t="shared" si="215"/>
        <v>0</v>
      </c>
      <c r="Q716" s="461">
        <f t="shared" si="216"/>
        <v>0</v>
      </c>
      <c r="R716" s="1103" t="e">
        <f t="shared" si="208"/>
        <v>#DIV/0!</v>
      </c>
    </row>
    <row r="717" spans="1:18" s="28" customFormat="1" x14ac:dyDescent="0.2">
      <c r="A717" s="585" t="s">
        <v>4836</v>
      </c>
      <c r="B717" s="585" t="s">
        <v>5533</v>
      </c>
      <c r="C717" s="586">
        <v>11</v>
      </c>
      <c r="D717" s="587" t="s">
        <v>2330</v>
      </c>
      <c r="E717" s="461"/>
      <c r="F717" s="461"/>
      <c r="G717" s="461"/>
      <c r="H717" s="81" t="e">
        <f t="shared" si="206"/>
        <v>#DIV/0!</v>
      </c>
      <c r="I717" s="461"/>
      <c r="J717" s="461"/>
      <c r="K717" s="81" t="e">
        <f t="shared" si="207"/>
        <v>#DIV/0!</v>
      </c>
      <c r="L717" s="461">
        <f t="shared" si="211"/>
        <v>0</v>
      </c>
      <c r="M717" s="461">
        <f t="shared" si="212"/>
        <v>0</v>
      </c>
      <c r="N717" s="461">
        <f t="shared" si="213"/>
        <v>0</v>
      </c>
      <c r="O717" s="81" t="e">
        <f t="shared" si="214"/>
        <v>#DIV/0!</v>
      </c>
      <c r="P717" s="461">
        <f t="shared" si="215"/>
        <v>0</v>
      </c>
      <c r="Q717" s="461">
        <f t="shared" si="216"/>
        <v>0</v>
      </c>
      <c r="R717" s="1103" t="e">
        <f t="shared" si="208"/>
        <v>#DIV/0!</v>
      </c>
    </row>
    <row r="718" spans="1:18" s="47" customFormat="1" x14ac:dyDescent="0.2">
      <c r="A718" s="462" t="s">
        <v>3952</v>
      </c>
      <c r="B718" s="462" t="s">
        <v>3951</v>
      </c>
      <c r="C718" s="463">
        <v>16</v>
      </c>
      <c r="D718" s="464" t="s">
        <v>903</v>
      </c>
      <c r="E718" s="51"/>
      <c r="F718" s="51"/>
      <c r="G718" s="51"/>
      <c r="H718" s="81" t="e">
        <f t="shared" si="206"/>
        <v>#DIV/0!</v>
      </c>
      <c r="I718" s="51"/>
      <c r="J718" s="51"/>
      <c r="K718" s="81" t="e">
        <f t="shared" si="207"/>
        <v>#DIV/0!</v>
      </c>
      <c r="L718" s="51">
        <f t="shared" si="211"/>
        <v>0</v>
      </c>
      <c r="M718" s="51">
        <f t="shared" si="212"/>
        <v>0</v>
      </c>
      <c r="N718" s="51">
        <f t="shared" si="213"/>
        <v>0</v>
      </c>
      <c r="O718" s="81" t="e">
        <f t="shared" si="214"/>
        <v>#DIV/0!</v>
      </c>
      <c r="P718" s="51">
        <f t="shared" si="215"/>
        <v>0</v>
      </c>
      <c r="Q718" s="51">
        <f t="shared" si="216"/>
        <v>0</v>
      </c>
      <c r="R718" s="1103" t="e">
        <f t="shared" si="208"/>
        <v>#DIV/0!</v>
      </c>
    </row>
    <row r="719" spans="1:18" s="47" customFormat="1" ht="25.5" x14ac:dyDescent="0.2">
      <c r="A719" s="462" t="s">
        <v>4010</v>
      </c>
      <c r="B719" s="462" t="s">
        <v>1288</v>
      </c>
      <c r="C719" s="463">
        <v>16</v>
      </c>
      <c r="D719" s="464" t="s">
        <v>1205</v>
      </c>
      <c r="E719" s="51"/>
      <c r="F719" s="51"/>
      <c r="G719" s="51"/>
      <c r="H719" s="81" t="e">
        <f t="shared" ref="H719:H782" si="232">+(F719-G719)/F719</f>
        <v>#DIV/0!</v>
      </c>
      <c r="I719" s="51"/>
      <c r="J719" s="51"/>
      <c r="K719" s="81" t="e">
        <f t="shared" ref="K719:K782" si="233">+(I719-J719)/I719</f>
        <v>#DIV/0!</v>
      </c>
      <c r="L719" s="51">
        <f t="shared" si="211"/>
        <v>0</v>
      </c>
      <c r="M719" s="51">
        <f t="shared" si="212"/>
        <v>0</v>
      </c>
      <c r="N719" s="51">
        <f t="shared" si="213"/>
        <v>0</v>
      </c>
      <c r="O719" s="81" t="e">
        <f t="shared" si="214"/>
        <v>#DIV/0!</v>
      </c>
      <c r="P719" s="51">
        <f t="shared" si="215"/>
        <v>0</v>
      </c>
      <c r="Q719" s="51">
        <f t="shared" si="216"/>
        <v>0</v>
      </c>
      <c r="R719" s="1103" t="e">
        <f t="shared" si="208"/>
        <v>#DIV/0!</v>
      </c>
    </row>
    <row r="720" spans="1:18" s="39" customFormat="1" x14ac:dyDescent="0.2">
      <c r="A720" s="581" t="s">
        <v>3711</v>
      </c>
      <c r="B720" s="581" t="s">
        <v>5534</v>
      </c>
      <c r="C720" s="582"/>
      <c r="D720" s="583" t="s">
        <v>3712</v>
      </c>
      <c r="E720" s="38"/>
      <c r="F720" s="38"/>
      <c r="G720" s="38"/>
      <c r="H720" s="81" t="e">
        <f t="shared" si="232"/>
        <v>#DIV/0!</v>
      </c>
      <c r="I720" s="38"/>
      <c r="J720" s="38"/>
      <c r="K720" s="81" t="e">
        <f t="shared" si="233"/>
        <v>#DIV/0!</v>
      </c>
      <c r="L720" s="38">
        <f t="shared" si="211"/>
        <v>0</v>
      </c>
      <c r="M720" s="38">
        <f t="shared" si="212"/>
        <v>0</v>
      </c>
      <c r="N720" s="38">
        <f t="shared" si="213"/>
        <v>0</v>
      </c>
      <c r="O720" s="81" t="e">
        <f t="shared" si="214"/>
        <v>#DIV/0!</v>
      </c>
      <c r="P720" s="38">
        <f t="shared" si="215"/>
        <v>0</v>
      </c>
      <c r="Q720" s="38">
        <f t="shared" si="216"/>
        <v>0</v>
      </c>
      <c r="R720" s="1103" t="e">
        <f t="shared" ref="R720:R783" si="234">+(P720-Q720)/P720</f>
        <v>#DIV/0!</v>
      </c>
    </row>
    <row r="721" spans="1:18" s="476" customFormat="1" ht="25.5" x14ac:dyDescent="0.2">
      <c r="A721" s="606" t="s">
        <v>2817</v>
      </c>
      <c r="B721" s="606" t="s">
        <v>1589</v>
      </c>
      <c r="C721" s="477">
        <v>11</v>
      </c>
      <c r="D721" s="607" t="s">
        <v>1590</v>
      </c>
      <c r="E721" s="714"/>
      <c r="F721" s="714"/>
      <c r="G721" s="714"/>
      <c r="H721" s="81" t="e">
        <f t="shared" si="232"/>
        <v>#DIV/0!</v>
      </c>
      <c r="I721" s="714"/>
      <c r="J721" s="714"/>
      <c r="K721" s="81" t="e">
        <f t="shared" si="233"/>
        <v>#DIV/0!</v>
      </c>
      <c r="L721" s="714">
        <f t="shared" si="211"/>
        <v>0</v>
      </c>
      <c r="M721" s="714">
        <f t="shared" si="212"/>
        <v>0</v>
      </c>
      <c r="N721" s="714">
        <f t="shared" si="213"/>
        <v>0</v>
      </c>
      <c r="O721" s="81" t="e">
        <f t="shared" si="214"/>
        <v>#DIV/0!</v>
      </c>
      <c r="P721" s="714">
        <f t="shared" si="215"/>
        <v>0</v>
      </c>
      <c r="Q721" s="714">
        <f t="shared" si="216"/>
        <v>0</v>
      </c>
      <c r="R721" s="1103" t="e">
        <f t="shared" si="234"/>
        <v>#DIV/0!</v>
      </c>
    </row>
    <row r="722" spans="1:18" s="476" customFormat="1" ht="25.5" x14ac:dyDescent="0.2">
      <c r="A722" s="606" t="s">
        <v>2818</v>
      </c>
      <c r="B722" s="606" t="s">
        <v>1591</v>
      </c>
      <c r="C722" s="477">
        <v>11</v>
      </c>
      <c r="D722" s="607" t="s">
        <v>1592</v>
      </c>
      <c r="E722" s="714"/>
      <c r="F722" s="714"/>
      <c r="G722" s="714"/>
      <c r="H722" s="81" t="e">
        <f t="shared" si="232"/>
        <v>#DIV/0!</v>
      </c>
      <c r="I722" s="714"/>
      <c r="J722" s="714"/>
      <c r="K722" s="81" t="e">
        <f t="shared" si="233"/>
        <v>#DIV/0!</v>
      </c>
      <c r="L722" s="714">
        <f t="shared" si="211"/>
        <v>0</v>
      </c>
      <c r="M722" s="714">
        <f t="shared" si="212"/>
        <v>0</v>
      </c>
      <c r="N722" s="714">
        <f t="shared" si="213"/>
        <v>0</v>
      </c>
      <c r="O722" s="81" t="e">
        <f t="shared" si="214"/>
        <v>#DIV/0!</v>
      </c>
      <c r="P722" s="714">
        <f t="shared" si="215"/>
        <v>0</v>
      </c>
      <c r="Q722" s="714">
        <f t="shared" si="216"/>
        <v>0</v>
      </c>
      <c r="R722" s="1103" t="e">
        <f t="shared" si="234"/>
        <v>#DIV/0!</v>
      </c>
    </row>
    <row r="723" spans="1:18" s="476" customFormat="1" ht="17.25" customHeight="1" x14ac:dyDescent="0.2">
      <c r="A723" s="606" t="s">
        <v>2819</v>
      </c>
      <c r="B723" s="606" t="s">
        <v>1597</v>
      </c>
      <c r="C723" s="477">
        <v>11</v>
      </c>
      <c r="D723" s="607" t="s">
        <v>1598</v>
      </c>
      <c r="E723" s="714"/>
      <c r="F723" s="714"/>
      <c r="G723" s="714"/>
      <c r="H723" s="81" t="e">
        <f t="shared" si="232"/>
        <v>#DIV/0!</v>
      </c>
      <c r="I723" s="714"/>
      <c r="J723" s="714"/>
      <c r="K723" s="81" t="e">
        <f t="shared" si="233"/>
        <v>#DIV/0!</v>
      </c>
      <c r="L723" s="714">
        <f t="shared" si="211"/>
        <v>0</v>
      </c>
      <c r="M723" s="714">
        <f t="shared" si="212"/>
        <v>0</v>
      </c>
      <c r="N723" s="714">
        <f t="shared" si="213"/>
        <v>0</v>
      </c>
      <c r="O723" s="81" t="e">
        <f t="shared" si="214"/>
        <v>#DIV/0!</v>
      </c>
      <c r="P723" s="714">
        <f t="shared" si="215"/>
        <v>0</v>
      </c>
      <c r="Q723" s="714">
        <f t="shared" si="216"/>
        <v>0</v>
      </c>
      <c r="R723" s="1103" t="e">
        <f t="shared" si="234"/>
        <v>#DIV/0!</v>
      </c>
    </row>
    <row r="724" spans="1:18" s="476" customFormat="1" ht="17.25" customHeight="1" x14ac:dyDescent="0.2">
      <c r="A724" s="606" t="s">
        <v>2820</v>
      </c>
      <c r="B724" s="606" t="s">
        <v>1599</v>
      </c>
      <c r="C724" s="477">
        <v>11</v>
      </c>
      <c r="D724" s="607" t="s">
        <v>1600</v>
      </c>
      <c r="E724" s="714"/>
      <c r="F724" s="714"/>
      <c r="G724" s="714"/>
      <c r="H724" s="81" t="e">
        <f t="shared" si="232"/>
        <v>#DIV/0!</v>
      </c>
      <c r="I724" s="714"/>
      <c r="J724" s="714"/>
      <c r="K724" s="81" t="e">
        <f t="shared" si="233"/>
        <v>#DIV/0!</v>
      </c>
      <c r="L724" s="714">
        <f t="shared" si="211"/>
        <v>0</v>
      </c>
      <c r="M724" s="714">
        <f t="shared" si="212"/>
        <v>0</v>
      </c>
      <c r="N724" s="714">
        <f t="shared" si="213"/>
        <v>0</v>
      </c>
      <c r="O724" s="81" t="e">
        <f t="shared" si="214"/>
        <v>#DIV/0!</v>
      </c>
      <c r="P724" s="714">
        <f t="shared" si="215"/>
        <v>0</v>
      </c>
      <c r="Q724" s="714">
        <f t="shared" si="216"/>
        <v>0</v>
      </c>
      <c r="R724" s="1103" t="e">
        <f t="shared" si="234"/>
        <v>#DIV/0!</v>
      </c>
    </row>
    <row r="725" spans="1:18" s="39" customFormat="1" ht="14.25" x14ac:dyDescent="0.2">
      <c r="A725" s="611">
        <v>12.1</v>
      </c>
      <c r="B725" s="611" t="s">
        <v>5535</v>
      </c>
      <c r="C725" s="610"/>
      <c r="D725" s="610" t="s">
        <v>3713</v>
      </c>
      <c r="E725" s="38">
        <f>SUM(E726:E730)</f>
        <v>0</v>
      </c>
      <c r="F725" s="38">
        <f t="shared" ref="F725:J725" si="235">SUM(F726:F730)</f>
        <v>0</v>
      </c>
      <c r="G725" s="38">
        <f t="shared" si="235"/>
        <v>0</v>
      </c>
      <c r="H725" s="81" t="e">
        <f t="shared" si="232"/>
        <v>#DIV/0!</v>
      </c>
      <c r="I725" s="38">
        <f t="shared" si="235"/>
        <v>0</v>
      </c>
      <c r="J725" s="38">
        <f t="shared" si="235"/>
        <v>0</v>
      </c>
      <c r="K725" s="81" t="e">
        <f t="shared" si="233"/>
        <v>#DIV/0!</v>
      </c>
      <c r="L725" s="38">
        <f t="shared" si="211"/>
        <v>0</v>
      </c>
      <c r="M725" s="38">
        <f t="shared" si="212"/>
        <v>0</v>
      </c>
      <c r="N725" s="38">
        <f t="shared" si="213"/>
        <v>0</v>
      </c>
      <c r="O725" s="81" t="e">
        <f t="shared" si="214"/>
        <v>#DIV/0!</v>
      </c>
      <c r="P725" s="38">
        <f t="shared" si="215"/>
        <v>0</v>
      </c>
      <c r="Q725" s="38">
        <f t="shared" si="216"/>
        <v>0</v>
      </c>
      <c r="R725" s="1103" t="e">
        <f t="shared" si="234"/>
        <v>#DIV/0!</v>
      </c>
    </row>
    <row r="726" spans="1:18" s="47" customFormat="1" x14ac:dyDescent="0.2">
      <c r="A726" s="474" t="s">
        <v>1860</v>
      </c>
      <c r="B726" s="474" t="s">
        <v>1688</v>
      </c>
      <c r="C726" s="475">
        <v>12</v>
      </c>
      <c r="D726" s="443" t="s">
        <v>3714</v>
      </c>
      <c r="E726" s="436"/>
      <c r="F726" s="436"/>
      <c r="G726" s="436"/>
      <c r="H726" s="81" t="e">
        <f t="shared" si="232"/>
        <v>#DIV/0!</v>
      </c>
      <c r="I726" s="436"/>
      <c r="J726" s="436"/>
      <c r="K726" s="81" t="e">
        <f t="shared" si="233"/>
        <v>#DIV/0!</v>
      </c>
      <c r="L726" s="436">
        <f t="shared" si="211"/>
        <v>0</v>
      </c>
      <c r="M726" s="436">
        <f t="shared" si="212"/>
        <v>0</v>
      </c>
      <c r="N726" s="436">
        <f t="shared" si="213"/>
        <v>0</v>
      </c>
      <c r="O726" s="81" t="e">
        <f t="shared" si="214"/>
        <v>#DIV/0!</v>
      </c>
      <c r="P726" s="436">
        <f t="shared" si="215"/>
        <v>0</v>
      </c>
      <c r="Q726" s="436">
        <f t="shared" si="216"/>
        <v>0</v>
      </c>
      <c r="R726" s="1103" t="e">
        <f t="shared" si="234"/>
        <v>#DIV/0!</v>
      </c>
    </row>
    <row r="727" spans="1:18" s="47" customFormat="1" ht="25.5" x14ac:dyDescent="0.2">
      <c r="A727" s="474" t="s">
        <v>1847</v>
      </c>
      <c r="B727" s="474" t="s">
        <v>904</v>
      </c>
      <c r="C727" s="475">
        <v>12</v>
      </c>
      <c r="D727" s="443" t="s">
        <v>1407</v>
      </c>
      <c r="E727" s="436"/>
      <c r="F727" s="436"/>
      <c r="G727" s="436"/>
      <c r="H727" s="81" t="e">
        <f t="shared" si="232"/>
        <v>#DIV/0!</v>
      </c>
      <c r="I727" s="436"/>
      <c r="J727" s="436"/>
      <c r="K727" s="81" t="e">
        <f t="shared" si="233"/>
        <v>#DIV/0!</v>
      </c>
      <c r="L727" s="436">
        <f t="shared" si="211"/>
        <v>0</v>
      </c>
      <c r="M727" s="436">
        <f t="shared" si="212"/>
        <v>0</v>
      </c>
      <c r="N727" s="436">
        <f t="shared" si="213"/>
        <v>0</v>
      </c>
      <c r="O727" s="81" t="e">
        <f t="shared" si="214"/>
        <v>#DIV/0!</v>
      </c>
      <c r="P727" s="436">
        <f t="shared" si="215"/>
        <v>0</v>
      </c>
      <c r="Q727" s="436">
        <f t="shared" si="216"/>
        <v>0</v>
      </c>
      <c r="R727" s="1103" t="e">
        <f t="shared" si="234"/>
        <v>#DIV/0!</v>
      </c>
    </row>
    <row r="728" spans="1:18" s="47" customFormat="1" ht="25.5" x14ac:dyDescent="0.2">
      <c r="A728" s="441" t="s">
        <v>1861</v>
      </c>
      <c r="B728" s="441" t="s">
        <v>5536</v>
      </c>
      <c r="C728" s="442">
        <v>12</v>
      </c>
      <c r="D728" s="443" t="s">
        <v>2822</v>
      </c>
      <c r="E728" s="436"/>
      <c r="F728" s="436"/>
      <c r="G728" s="436"/>
      <c r="H728" s="81" t="e">
        <f t="shared" si="232"/>
        <v>#DIV/0!</v>
      </c>
      <c r="I728" s="436"/>
      <c r="J728" s="436"/>
      <c r="K728" s="81" t="e">
        <f t="shared" si="233"/>
        <v>#DIV/0!</v>
      </c>
      <c r="L728" s="436">
        <f t="shared" ref="L728:L791" si="236">E728</f>
        <v>0</v>
      </c>
      <c r="M728" s="436">
        <f t="shared" ref="M728:M791" si="237">F728</f>
        <v>0</v>
      </c>
      <c r="N728" s="436">
        <f t="shared" ref="N728:N791" si="238">G728</f>
        <v>0</v>
      </c>
      <c r="O728" s="81" t="e">
        <f t="shared" ref="O728:O791" si="239">+(M728-N728)/M728</f>
        <v>#DIV/0!</v>
      </c>
      <c r="P728" s="436">
        <f t="shared" ref="P728:P791" si="240">I728</f>
        <v>0</v>
      </c>
      <c r="Q728" s="436">
        <f t="shared" ref="Q728:Q791" si="241">J728</f>
        <v>0</v>
      </c>
      <c r="R728" s="1103" t="e">
        <f t="shared" si="234"/>
        <v>#DIV/0!</v>
      </c>
    </row>
    <row r="729" spans="1:18" s="47" customFormat="1" x14ac:dyDescent="0.2">
      <c r="A729" s="441" t="s">
        <v>2823</v>
      </c>
      <c r="B729" s="441" t="s">
        <v>5537</v>
      </c>
      <c r="C729" s="442">
        <v>12</v>
      </c>
      <c r="D729" s="443" t="s">
        <v>2824</v>
      </c>
      <c r="E729" s="436"/>
      <c r="F729" s="436"/>
      <c r="G729" s="436"/>
      <c r="H729" s="81" t="e">
        <f t="shared" si="232"/>
        <v>#DIV/0!</v>
      </c>
      <c r="I729" s="436"/>
      <c r="J729" s="436"/>
      <c r="K729" s="81" t="e">
        <f t="shared" si="233"/>
        <v>#DIV/0!</v>
      </c>
      <c r="L729" s="436">
        <f t="shared" si="236"/>
        <v>0</v>
      </c>
      <c r="M729" s="436">
        <f t="shared" si="237"/>
        <v>0</v>
      </c>
      <c r="N729" s="436">
        <f t="shared" si="238"/>
        <v>0</v>
      </c>
      <c r="O729" s="81" t="e">
        <f t="shared" si="239"/>
        <v>#DIV/0!</v>
      </c>
      <c r="P729" s="436">
        <f t="shared" si="240"/>
        <v>0</v>
      </c>
      <c r="Q729" s="436">
        <f t="shared" si="241"/>
        <v>0</v>
      </c>
      <c r="R729" s="1103" t="e">
        <f t="shared" si="234"/>
        <v>#DIV/0!</v>
      </c>
    </row>
    <row r="730" spans="1:18" s="47" customFormat="1" x14ac:dyDescent="0.2">
      <c r="A730" s="441" t="s">
        <v>3316</v>
      </c>
      <c r="B730" s="441" t="s">
        <v>5538</v>
      </c>
      <c r="C730" s="442">
        <v>12</v>
      </c>
      <c r="D730" s="443" t="s">
        <v>1300</v>
      </c>
      <c r="E730" s="436"/>
      <c r="F730" s="436"/>
      <c r="G730" s="436"/>
      <c r="H730" s="81" t="e">
        <f t="shared" si="232"/>
        <v>#DIV/0!</v>
      </c>
      <c r="I730" s="436"/>
      <c r="J730" s="436"/>
      <c r="K730" s="81" t="e">
        <f t="shared" si="233"/>
        <v>#DIV/0!</v>
      </c>
      <c r="L730" s="436">
        <f t="shared" si="236"/>
        <v>0</v>
      </c>
      <c r="M730" s="436">
        <f t="shared" si="237"/>
        <v>0</v>
      </c>
      <c r="N730" s="436">
        <f t="shared" si="238"/>
        <v>0</v>
      </c>
      <c r="O730" s="81" t="e">
        <f t="shared" si="239"/>
        <v>#DIV/0!</v>
      </c>
      <c r="P730" s="436">
        <f t="shared" si="240"/>
        <v>0</v>
      </c>
      <c r="Q730" s="436">
        <f t="shared" si="241"/>
        <v>0</v>
      </c>
      <c r="R730" s="1103" t="e">
        <f t="shared" si="234"/>
        <v>#DIV/0!</v>
      </c>
    </row>
    <row r="731" spans="1:18" s="39" customFormat="1" ht="14.25" x14ac:dyDescent="0.2">
      <c r="A731" s="608">
        <v>12.2</v>
      </c>
      <c r="B731" s="611" t="s">
        <v>5539</v>
      </c>
      <c r="C731" s="609"/>
      <c r="D731" s="609" t="s">
        <v>3715</v>
      </c>
      <c r="E731" s="66">
        <f>SUM(E732:E740)</f>
        <v>0</v>
      </c>
      <c r="F731" s="66">
        <f t="shared" ref="F731:J731" si="242">SUM(F732:F740)</f>
        <v>0</v>
      </c>
      <c r="G731" s="66">
        <f t="shared" si="242"/>
        <v>0</v>
      </c>
      <c r="H731" s="81" t="e">
        <f t="shared" si="232"/>
        <v>#DIV/0!</v>
      </c>
      <c r="I731" s="66">
        <f t="shared" si="242"/>
        <v>0</v>
      </c>
      <c r="J731" s="66">
        <f t="shared" si="242"/>
        <v>0</v>
      </c>
      <c r="K731" s="81" t="e">
        <f t="shared" si="233"/>
        <v>#DIV/0!</v>
      </c>
      <c r="L731" s="66">
        <f t="shared" si="236"/>
        <v>0</v>
      </c>
      <c r="M731" s="66">
        <f t="shared" si="237"/>
        <v>0</v>
      </c>
      <c r="N731" s="66">
        <f t="shared" si="238"/>
        <v>0</v>
      </c>
      <c r="O731" s="81" t="e">
        <f t="shared" si="239"/>
        <v>#DIV/0!</v>
      </c>
      <c r="P731" s="66">
        <f t="shared" si="240"/>
        <v>0</v>
      </c>
      <c r="Q731" s="66">
        <f t="shared" si="241"/>
        <v>0</v>
      </c>
      <c r="R731" s="1103" t="e">
        <f t="shared" si="234"/>
        <v>#DIV/0!</v>
      </c>
    </row>
    <row r="732" spans="1:18" s="47" customFormat="1" ht="38.25" x14ac:dyDescent="0.2">
      <c r="A732" s="474" t="s">
        <v>1850</v>
      </c>
      <c r="B732" s="474" t="s">
        <v>907</v>
      </c>
      <c r="C732" s="475">
        <v>12</v>
      </c>
      <c r="D732" s="443" t="s">
        <v>1269</v>
      </c>
      <c r="E732" s="436"/>
      <c r="F732" s="436"/>
      <c r="G732" s="436"/>
      <c r="H732" s="81" t="e">
        <f t="shared" si="232"/>
        <v>#DIV/0!</v>
      </c>
      <c r="I732" s="436"/>
      <c r="J732" s="436"/>
      <c r="K732" s="81" t="e">
        <f t="shared" si="233"/>
        <v>#DIV/0!</v>
      </c>
      <c r="L732" s="436">
        <f t="shared" si="236"/>
        <v>0</v>
      </c>
      <c r="M732" s="436">
        <f t="shared" si="237"/>
        <v>0</v>
      </c>
      <c r="N732" s="436">
        <f t="shared" si="238"/>
        <v>0</v>
      </c>
      <c r="O732" s="81" t="e">
        <f t="shared" si="239"/>
        <v>#DIV/0!</v>
      </c>
      <c r="P732" s="436">
        <f t="shared" si="240"/>
        <v>0</v>
      </c>
      <c r="Q732" s="436">
        <f t="shared" si="241"/>
        <v>0</v>
      </c>
      <c r="R732" s="1103" t="e">
        <f t="shared" si="234"/>
        <v>#DIV/0!</v>
      </c>
    </row>
    <row r="733" spans="1:18" s="47" customFormat="1" ht="25.5" x14ac:dyDescent="0.2">
      <c r="A733" s="474" t="s">
        <v>1856</v>
      </c>
      <c r="B733" s="474" t="s">
        <v>1212</v>
      </c>
      <c r="C733" s="475">
        <v>12</v>
      </c>
      <c r="D733" s="443" t="s">
        <v>1273</v>
      </c>
      <c r="E733" s="436"/>
      <c r="F733" s="436"/>
      <c r="G733" s="436"/>
      <c r="H733" s="81" t="e">
        <f t="shared" si="232"/>
        <v>#DIV/0!</v>
      </c>
      <c r="I733" s="436"/>
      <c r="J733" s="436"/>
      <c r="K733" s="81" t="e">
        <f t="shared" si="233"/>
        <v>#DIV/0!</v>
      </c>
      <c r="L733" s="436">
        <f t="shared" si="236"/>
        <v>0</v>
      </c>
      <c r="M733" s="436">
        <f t="shared" si="237"/>
        <v>0</v>
      </c>
      <c r="N733" s="436">
        <f t="shared" si="238"/>
        <v>0</v>
      </c>
      <c r="O733" s="81" t="e">
        <f t="shared" si="239"/>
        <v>#DIV/0!</v>
      </c>
      <c r="P733" s="436">
        <f t="shared" si="240"/>
        <v>0</v>
      </c>
      <c r="Q733" s="436">
        <f t="shared" si="241"/>
        <v>0</v>
      </c>
      <c r="R733" s="1103" t="e">
        <f t="shared" si="234"/>
        <v>#DIV/0!</v>
      </c>
    </row>
    <row r="734" spans="1:18" s="47" customFormat="1" ht="25.5" x14ac:dyDescent="0.2">
      <c r="A734" s="474" t="s">
        <v>1857</v>
      </c>
      <c r="B734" s="474" t="s">
        <v>1270</v>
      </c>
      <c r="C734" s="475">
        <v>12</v>
      </c>
      <c r="D734" s="443" t="s">
        <v>1275</v>
      </c>
      <c r="E734" s="436"/>
      <c r="F734" s="436"/>
      <c r="G734" s="436"/>
      <c r="H734" s="81" t="e">
        <f t="shared" si="232"/>
        <v>#DIV/0!</v>
      </c>
      <c r="I734" s="436"/>
      <c r="J734" s="436"/>
      <c r="K734" s="81" t="e">
        <f t="shared" si="233"/>
        <v>#DIV/0!</v>
      </c>
      <c r="L734" s="436">
        <f t="shared" si="236"/>
        <v>0</v>
      </c>
      <c r="M734" s="436">
        <f t="shared" si="237"/>
        <v>0</v>
      </c>
      <c r="N734" s="436">
        <f t="shared" si="238"/>
        <v>0</v>
      </c>
      <c r="O734" s="81" t="e">
        <f t="shared" si="239"/>
        <v>#DIV/0!</v>
      </c>
      <c r="P734" s="436">
        <f t="shared" si="240"/>
        <v>0</v>
      </c>
      <c r="Q734" s="436">
        <f t="shared" si="241"/>
        <v>0</v>
      </c>
      <c r="R734" s="1103" t="e">
        <f t="shared" si="234"/>
        <v>#DIV/0!</v>
      </c>
    </row>
    <row r="735" spans="1:18" s="47" customFormat="1" ht="25.5" x14ac:dyDescent="0.2">
      <c r="A735" s="474" t="s">
        <v>1858</v>
      </c>
      <c r="B735" s="474" t="s">
        <v>1271</v>
      </c>
      <c r="C735" s="475">
        <v>12</v>
      </c>
      <c r="D735" s="443" t="s">
        <v>1276</v>
      </c>
      <c r="E735" s="436"/>
      <c r="F735" s="436"/>
      <c r="G735" s="436"/>
      <c r="H735" s="81" t="e">
        <f t="shared" si="232"/>
        <v>#DIV/0!</v>
      </c>
      <c r="I735" s="436"/>
      <c r="J735" s="436"/>
      <c r="K735" s="81" t="e">
        <f t="shared" si="233"/>
        <v>#DIV/0!</v>
      </c>
      <c r="L735" s="436">
        <f t="shared" si="236"/>
        <v>0</v>
      </c>
      <c r="M735" s="436">
        <f t="shared" si="237"/>
        <v>0</v>
      </c>
      <c r="N735" s="436">
        <f t="shared" si="238"/>
        <v>0</v>
      </c>
      <c r="O735" s="81" t="e">
        <f t="shared" si="239"/>
        <v>#DIV/0!</v>
      </c>
      <c r="P735" s="436">
        <f t="shared" si="240"/>
        <v>0</v>
      </c>
      <c r="Q735" s="436">
        <f t="shared" si="241"/>
        <v>0</v>
      </c>
      <c r="R735" s="1103" t="e">
        <f t="shared" si="234"/>
        <v>#DIV/0!</v>
      </c>
    </row>
    <row r="736" spans="1:18" s="47" customFormat="1" ht="25.5" x14ac:dyDescent="0.2">
      <c r="A736" s="441" t="s">
        <v>2829</v>
      </c>
      <c r="B736" s="474" t="s">
        <v>5540</v>
      </c>
      <c r="C736" s="442">
        <v>12</v>
      </c>
      <c r="D736" s="443" t="s">
        <v>2830</v>
      </c>
      <c r="E736" s="436"/>
      <c r="F736" s="436"/>
      <c r="G736" s="436"/>
      <c r="H736" s="81" t="e">
        <f t="shared" si="232"/>
        <v>#DIV/0!</v>
      </c>
      <c r="I736" s="436"/>
      <c r="J736" s="436"/>
      <c r="K736" s="81" t="e">
        <f t="shared" si="233"/>
        <v>#DIV/0!</v>
      </c>
      <c r="L736" s="436">
        <f t="shared" si="236"/>
        <v>0</v>
      </c>
      <c r="M736" s="436">
        <f t="shared" si="237"/>
        <v>0</v>
      </c>
      <c r="N736" s="436">
        <f t="shared" si="238"/>
        <v>0</v>
      </c>
      <c r="O736" s="81" t="e">
        <f t="shared" si="239"/>
        <v>#DIV/0!</v>
      </c>
      <c r="P736" s="436">
        <f t="shared" si="240"/>
        <v>0</v>
      </c>
      <c r="Q736" s="436">
        <f t="shared" si="241"/>
        <v>0</v>
      </c>
      <c r="R736" s="1103" t="e">
        <f t="shared" si="234"/>
        <v>#DIV/0!</v>
      </c>
    </row>
    <row r="737" spans="1:18" s="47" customFormat="1" x14ac:dyDescent="0.2">
      <c r="A737" s="441" t="s">
        <v>2831</v>
      </c>
      <c r="B737" s="474" t="s">
        <v>5541</v>
      </c>
      <c r="C737" s="442">
        <v>12</v>
      </c>
      <c r="D737" s="443" t="s">
        <v>2832</v>
      </c>
      <c r="E737" s="436"/>
      <c r="F737" s="436"/>
      <c r="G737" s="436"/>
      <c r="H737" s="81" t="e">
        <f t="shared" si="232"/>
        <v>#DIV/0!</v>
      </c>
      <c r="I737" s="436"/>
      <c r="J737" s="436"/>
      <c r="K737" s="81" t="e">
        <f t="shared" si="233"/>
        <v>#DIV/0!</v>
      </c>
      <c r="L737" s="436">
        <f t="shared" si="236"/>
        <v>0</v>
      </c>
      <c r="M737" s="436">
        <f t="shared" si="237"/>
        <v>0</v>
      </c>
      <c r="N737" s="436">
        <f t="shared" si="238"/>
        <v>0</v>
      </c>
      <c r="O737" s="81" t="e">
        <f t="shared" si="239"/>
        <v>#DIV/0!</v>
      </c>
      <c r="P737" s="436">
        <f t="shared" si="240"/>
        <v>0</v>
      </c>
      <c r="Q737" s="436">
        <f t="shared" si="241"/>
        <v>0</v>
      </c>
      <c r="R737" s="1103" t="e">
        <f t="shared" si="234"/>
        <v>#DIV/0!</v>
      </c>
    </row>
    <row r="738" spans="1:18" s="47" customFormat="1" x14ac:dyDescent="0.2">
      <c r="A738" s="441" t="s">
        <v>2833</v>
      </c>
      <c r="B738" s="474" t="s">
        <v>5542</v>
      </c>
      <c r="C738" s="442">
        <v>12</v>
      </c>
      <c r="D738" s="443" t="s">
        <v>2834</v>
      </c>
      <c r="E738" s="436"/>
      <c r="F738" s="436"/>
      <c r="G738" s="436"/>
      <c r="H738" s="81" t="e">
        <f t="shared" si="232"/>
        <v>#DIV/0!</v>
      </c>
      <c r="I738" s="436"/>
      <c r="J738" s="436"/>
      <c r="K738" s="81" t="e">
        <f t="shared" si="233"/>
        <v>#DIV/0!</v>
      </c>
      <c r="L738" s="436">
        <f t="shared" si="236"/>
        <v>0</v>
      </c>
      <c r="M738" s="436">
        <f t="shared" si="237"/>
        <v>0</v>
      </c>
      <c r="N738" s="436">
        <f t="shared" si="238"/>
        <v>0</v>
      </c>
      <c r="O738" s="81" t="e">
        <f t="shared" si="239"/>
        <v>#DIV/0!</v>
      </c>
      <c r="P738" s="436">
        <f t="shared" si="240"/>
        <v>0</v>
      </c>
      <c r="Q738" s="436">
        <f t="shared" si="241"/>
        <v>0</v>
      </c>
      <c r="R738" s="1103" t="e">
        <f t="shared" si="234"/>
        <v>#DIV/0!</v>
      </c>
    </row>
    <row r="739" spans="1:18" s="47" customFormat="1" x14ac:dyDescent="0.2">
      <c r="A739" s="441" t="s">
        <v>3317</v>
      </c>
      <c r="B739" s="474" t="s">
        <v>5543</v>
      </c>
      <c r="C739" s="442">
        <v>12</v>
      </c>
      <c r="D739" s="443" t="s">
        <v>3912</v>
      </c>
      <c r="E739" s="436"/>
      <c r="F739" s="436"/>
      <c r="G739" s="436"/>
      <c r="H739" s="81" t="e">
        <f t="shared" si="232"/>
        <v>#DIV/0!</v>
      </c>
      <c r="I739" s="436"/>
      <c r="J739" s="436"/>
      <c r="K739" s="81" t="e">
        <f t="shared" si="233"/>
        <v>#DIV/0!</v>
      </c>
      <c r="L739" s="436">
        <f t="shared" si="236"/>
        <v>0</v>
      </c>
      <c r="M739" s="436">
        <f t="shared" si="237"/>
        <v>0</v>
      </c>
      <c r="N739" s="436">
        <f t="shared" si="238"/>
        <v>0</v>
      </c>
      <c r="O739" s="81" t="e">
        <f t="shared" si="239"/>
        <v>#DIV/0!</v>
      </c>
      <c r="P739" s="436">
        <f t="shared" si="240"/>
        <v>0</v>
      </c>
      <c r="Q739" s="436">
        <f t="shared" si="241"/>
        <v>0</v>
      </c>
      <c r="R739" s="1103" t="e">
        <f t="shared" si="234"/>
        <v>#DIV/0!</v>
      </c>
    </row>
    <row r="740" spans="1:18" s="47" customFormat="1" x14ac:dyDescent="0.2">
      <c r="A740" s="441" t="s">
        <v>3913</v>
      </c>
      <c r="B740" s="474" t="s">
        <v>5544</v>
      </c>
      <c r="C740" s="442">
        <v>12</v>
      </c>
      <c r="D740" s="443" t="s">
        <v>2330</v>
      </c>
      <c r="E740" s="436"/>
      <c r="F740" s="436"/>
      <c r="G740" s="436"/>
      <c r="H740" s="81" t="e">
        <f t="shared" si="232"/>
        <v>#DIV/0!</v>
      </c>
      <c r="I740" s="436"/>
      <c r="J740" s="436"/>
      <c r="K740" s="81" t="e">
        <f t="shared" si="233"/>
        <v>#DIV/0!</v>
      </c>
      <c r="L740" s="436">
        <f t="shared" si="236"/>
        <v>0</v>
      </c>
      <c r="M740" s="436">
        <f t="shared" si="237"/>
        <v>0</v>
      </c>
      <c r="N740" s="436">
        <f t="shared" si="238"/>
        <v>0</v>
      </c>
      <c r="O740" s="81" t="e">
        <f t="shared" si="239"/>
        <v>#DIV/0!</v>
      </c>
      <c r="P740" s="436">
        <f t="shared" si="240"/>
        <v>0</v>
      </c>
      <c r="Q740" s="436">
        <f t="shared" si="241"/>
        <v>0</v>
      </c>
      <c r="R740" s="1103" t="e">
        <f t="shared" si="234"/>
        <v>#DIV/0!</v>
      </c>
    </row>
    <row r="741" spans="1:18" s="39" customFormat="1" ht="14.25" x14ac:dyDescent="0.2">
      <c r="A741" s="608">
        <v>12.3</v>
      </c>
      <c r="B741" s="611" t="s">
        <v>5545</v>
      </c>
      <c r="C741" s="609"/>
      <c r="D741" s="609" t="s">
        <v>3716</v>
      </c>
      <c r="E741" s="620">
        <f>E742</f>
        <v>0</v>
      </c>
      <c r="F741" s="620">
        <f t="shared" ref="F741:J741" si="243">F742</f>
        <v>0</v>
      </c>
      <c r="G741" s="620">
        <f t="shared" si="243"/>
        <v>0</v>
      </c>
      <c r="H741" s="81" t="e">
        <f t="shared" si="232"/>
        <v>#DIV/0!</v>
      </c>
      <c r="I741" s="620">
        <f t="shared" si="243"/>
        <v>0</v>
      </c>
      <c r="J741" s="620">
        <f t="shared" si="243"/>
        <v>0</v>
      </c>
      <c r="K741" s="81" t="e">
        <f t="shared" si="233"/>
        <v>#DIV/0!</v>
      </c>
      <c r="L741" s="620">
        <f t="shared" si="236"/>
        <v>0</v>
      </c>
      <c r="M741" s="620">
        <f t="shared" si="237"/>
        <v>0</v>
      </c>
      <c r="N741" s="620">
        <f t="shared" si="238"/>
        <v>0</v>
      </c>
      <c r="O741" s="81" t="e">
        <f t="shared" si="239"/>
        <v>#DIV/0!</v>
      </c>
      <c r="P741" s="620">
        <f t="shared" si="240"/>
        <v>0</v>
      </c>
      <c r="Q741" s="620">
        <f t="shared" si="241"/>
        <v>0</v>
      </c>
      <c r="R741" s="1103" t="e">
        <f t="shared" si="234"/>
        <v>#DIV/0!</v>
      </c>
    </row>
    <row r="742" spans="1:18" s="47" customFormat="1" ht="25.5" x14ac:dyDescent="0.2">
      <c r="A742" s="474" t="s">
        <v>1849</v>
      </c>
      <c r="B742" s="474" t="s">
        <v>906</v>
      </c>
      <c r="C742" s="475">
        <v>12</v>
      </c>
      <c r="D742" s="443" t="s">
        <v>1457</v>
      </c>
      <c r="E742" s="436"/>
      <c r="F742" s="436"/>
      <c r="G742" s="436"/>
      <c r="H742" s="81" t="e">
        <f t="shared" si="232"/>
        <v>#DIV/0!</v>
      </c>
      <c r="I742" s="436"/>
      <c r="J742" s="436"/>
      <c r="K742" s="81" t="e">
        <f t="shared" si="233"/>
        <v>#DIV/0!</v>
      </c>
      <c r="L742" s="436">
        <f t="shared" si="236"/>
        <v>0</v>
      </c>
      <c r="M742" s="436">
        <f t="shared" si="237"/>
        <v>0</v>
      </c>
      <c r="N742" s="436">
        <f t="shared" si="238"/>
        <v>0</v>
      </c>
      <c r="O742" s="81" t="e">
        <f t="shared" si="239"/>
        <v>#DIV/0!</v>
      </c>
      <c r="P742" s="436">
        <f t="shared" si="240"/>
        <v>0</v>
      </c>
      <c r="Q742" s="436">
        <f t="shared" si="241"/>
        <v>0</v>
      </c>
      <c r="R742" s="1103" t="e">
        <f t="shared" si="234"/>
        <v>#DIV/0!</v>
      </c>
    </row>
    <row r="743" spans="1:18" s="39" customFormat="1" ht="14.25" x14ac:dyDescent="0.2">
      <c r="A743" s="611">
        <v>12.4</v>
      </c>
      <c r="B743" s="611" t="s">
        <v>5546</v>
      </c>
      <c r="C743" s="610"/>
      <c r="D743" s="610" t="s">
        <v>3718</v>
      </c>
      <c r="E743" s="66">
        <f>SUM(E744:E748)</f>
        <v>0</v>
      </c>
      <c r="F743" s="66">
        <f t="shared" ref="F743:J743" si="244">SUM(F744:F748)</f>
        <v>0</v>
      </c>
      <c r="G743" s="66">
        <f t="shared" si="244"/>
        <v>0</v>
      </c>
      <c r="H743" s="81" t="e">
        <f t="shared" si="232"/>
        <v>#DIV/0!</v>
      </c>
      <c r="I743" s="66">
        <f t="shared" si="244"/>
        <v>0</v>
      </c>
      <c r="J743" s="66">
        <f t="shared" si="244"/>
        <v>0</v>
      </c>
      <c r="K743" s="81" t="e">
        <f t="shared" si="233"/>
        <v>#DIV/0!</v>
      </c>
      <c r="L743" s="66">
        <f t="shared" si="236"/>
        <v>0</v>
      </c>
      <c r="M743" s="66">
        <f t="shared" si="237"/>
        <v>0</v>
      </c>
      <c r="N743" s="66">
        <f t="shared" si="238"/>
        <v>0</v>
      </c>
      <c r="O743" s="81" t="e">
        <f t="shared" si="239"/>
        <v>#DIV/0!</v>
      </c>
      <c r="P743" s="66">
        <f t="shared" si="240"/>
        <v>0</v>
      </c>
      <c r="Q743" s="66">
        <f t="shared" si="241"/>
        <v>0</v>
      </c>
      <c r="R743" s="1103" t="e">
        <f t="shared" si="234"/>
        <v>#DIV/0!</v>
      </c>
    </row>
    <row r="744" spans="1:18" s="47" customFormat="1" ht="24" customHeight="1" x14ac:dyDescent="0.2">
      <c r="A744" s="474" t="s">
        <v>1848</v>
      </c>
      <c r="B744" s="474" t="s">
        <v>905</v>
      </c>
      <c r="C744" s="475">
        <v>12</v>
      </c>
      <c r="D744" s="443" t="s">
        <v>1601</v>
      </c>
      <c r="E744" s="436"/>
      <c r="F744" s="436"/>
      <c r="G744" s="436"/>
      <c r="H744" s="81" t="e">
        <f t="shared" si="232"/>
        <v>#DIV/0!</v>
      </c>
      <c r="I744" s="436"/>
      <c r="J744" s="436"/>
      <c r="K744" s="81" t="e">
        <f t="shared" si="233"/>
        <v>#DIV/0!</v>
      </c>
      <c r="L744" s="436">
        <f t="shared" si="236"/>
        <v>0</v>
      </c>
      <c r="M744" s="436">
        <f t="shared" si="237"/>
        <v>0</v>
      </c>
      <c r="N744" s="436">
        <f t="shared" si="238"/>
        <v>0</v>
      </c>
      <c r="O744" s="81" t="e">
        <f t="shared" si="239"/>
        <v>#DIV/0!</v>
      </c>
      <c r="P744" s="436">
        <f t="shared" si="240"/>
        <v>0</v>
      </c>
      <c r="Q744" s="436">
        <f t="shared" si="241"/>
        <v>0</v>
      </c>
      <c r="R744" s="1103" t="e">
        <f t="shared" si="234"/>
        <v>#DIV/0!</v>
      </c>
    </row>
    <row r="745" spans="1:18" s="47" customFormat="1" ht="25.5" x14ac:dyDescent="0.2">
      <c r="A745" s="474" t="s">
        <v>1854</v>
      </c>
      <c r="B745" s="474" t="s">
        <v>1203</v>
      </c>
      <c r="C745" s="475">
        <v>12</v>
      </c>
      <c r="D745" s="443" t="s">
        <v>3720</v>
      </c>
      <c r="E745" s="436"/>
      <c r="F745" s="436"/>
      <c r="G745" s="436"/>
      <c r="H745" s="81" t="e">
        <f t="shared" si="232"/>
        <v>#DIV/0!</v>
      </c>
      <c r="I745" s="436"/>
      <c r="J745" s="436"/>
      <c r="K745" s="81" t="e">
        <f t="shared" si="233"/>
        <v>#DIV/0!</v>
      </c>
      <c r="L745" s="436">
        <f t="shared" si="236"/>
        <v>0</v>
      </c>
      <c r="M745" s="436">
        <f t="shared" si="237"/>
        <v>0</v>
      </c>
      <c r="N745" s="436">
        <f t="shared" si="238"/>
        <v>0</v>
      </c>
      <c r="O745" s="81" t="e">
        <f t="shared" si="239"/>
        <v>#DIV/0!</v>
      </c>
      <c r="P745" s="436">
        <f t="shared" si="240"/>
        <v>0</v>
      </c>
      <c r="Q745" s="436">
        <f t="shared" si="241"/>
        <v>0</v>
      </c>
      <c r="R745" s="1103" t="e">
        <f t="shared" si="234"/>
        <v>#DIV/0!</v>
      </c>
    </row>
    <row r="746" spans="1:18" s="47" customFormat="1" ht="25.5" x14ac:dyDescent="0.2">
      <c r="A746" s="474" t="s">
        <v>1855</v>
      </c>
      <c r="B746" s="474" t="s">
        <v>908</v>
      </c>
      <c r="C746" s="475">
        <v>12</v>
      </c>
      <c r="D746" s="443" t="s">
        <v>3721</v>
      </c>
      <c r="E746" s="436"/>
      <c r="F746" s="436"/>
      <c r="G746" s="436"/>
      <c r="H746" s="81" t="e">
        <f t="shared" si="232"/>
        <v>#DIV/0!</v>
      </c>
      <c r="I746" s="436"/>
      <c r="J746" s="436"/>
      <c r="K746" s="81" t="e">
        <f t="shared" si="233"/>
        <v>#DIV/0!</v>
      </c>
      <c r="L746" s="436">
        <f t="shared" si="236"/>
        <v>0</v>
      </c>
      <c r="M746" s="436">
        <f t="shared" si="237"/>
        <v>0</v>
      </c>
      <c r="N746" s="436">
        <f t="shared" si="238"/>
        <v>0</v>
      </c>
      <c r="O746" s="81" t="e">
        <f t="shared" si="239"/>
        <v>#DIV/0!</v>
      </c>
      <c r="P746" s="436">
        <f t="shared" si="240"/>
        <v>0</v>
      </c>
      <c r="Q746" s="436">
        <f t="shared" si="241"/>
        <v>0</v>
      </c>
      <c r="R746" s="1103" t="e">
        <f t="shared" si="234"/>
        <v>#DIV/0!</v>
      </c>
    </row>
    <row r="747" spans="1:18" s="47" customFormat="1" ht="25.5" x14ac:dyDescent="0.2">
      <c r="A747" s="437" t="s">
        <v>3318</v>
      </c>
      <c r="B747" s="474" t="s">
        <v>5547</v>
      </c>
      <c r="C747" s="438">
        <v>12</v>
      </c>
      <c r="D747" s="439" t="s">
        <v>4839</v>
      </c>
      <c r="E747" s="436"/>
      <c r="F747" s="436"/>
      <c r="G747" s="436"/>
      <c r="H747" s="81" t="e">
        <f t="shared" si="232"/>
        <v>#DIV/0!</v>
      </c>
      <c r="I747" s="436"/>
      <c r="J747" s="436"/>
      <c r="K747" s="81" t="e">
        <f t="shared" si="233"/>
        <v>#DIV/0!</v>
      </c>
      <c r="L747" s="436">
        <f t="shared" si="236"/>
        <v>0</v>
      </c>
      <c r="M747" s="436">
        <f t="shared" si="237"/>
        <v>0</v>
      </c>
      <c r="N747" s="436">
        <f t="shared" si="238"/>
        <v>0</v>
      </c>
      <c r="O747" s="81" t="e">
        <f t="shared" si="239"/>
        <v>#DIV/0!</v>
      </c>
      <c r="P747" s="436">
        <f t="shared" si="240"/>
        <v>0</v>
      </c>
      <c r="Q747" s="436">
        <f t="shared" si="241"/>
        <v>0</v>
      </c>
      <c r="R747" s="1103" t="e">
        <f t="shared" si="234"/>
        <v>#DIV/0!</v>
      </c>
    </row>
    <row r="748" spans="1:18" s="47" customFormat="1" x14ac:dyDescent="0.2">
      <c r="A748" s="437" t="s">
        <v>4840</v>
      </c>
      <c r="B748" s="474" t="s">
        <v>5548</v>
      </c>
      <c r="C748" s="438">
        <v>12</v>
      </c>
      <c r="D748" s="439" t="s">
        <v>2330</v>
      </c>
      <c r="E748" s="436"/>
      <c r="F748" s="436"/>
      <c r="G748" s="436"/>
      <c r="H748" s="81" t="e">
        <f t="shared" si="232"/>
        <v>#DIV/0!</v>
      </c>
      <c r="I748" s="436"/>
      <c r="J748" s="436"/>
      <c r="K748" s="81" t="e">
        <f t="shared" si="233"/>
        <v>#DIV/0!</v>
      </c>
      <c r="L748" s="436">
        <f t="shared" si="236"/>
        <v>0</v>
      </c>
      <c r="M748" s="436">
        <f t="shared" si="237"/>
        <v>0</v>
      </c>
      <c r="N748" s="436">
        <f t="shared" si="238"/>
        <v>0</v>
      </c>
      <c r="O748" s="81" t="e">
        <f t="shared" si="239"/>
        <v>#DIV/0!</v>
      </c>
      <c r="P748" s="436">
        <f t="shared" si="240"/>
        <v>0</v>
      </c>
      <c r="Q748" s="436">
        <f t="shared" si="241"/>
        <v>0</v>
      </c>
      <c r="R748" s="1103" t="e">
        <f t="shared" si="234"/>
        <v>#DIV/0!</v>
      </c>
    </row>
    <row r="749" spans="1:18" s="39" customFormat="1" ht="14.25" x14ac:dyDescent="0.2">
      <c r="A749" s="611">
        <v>12.5</v>
      </c>
      <c r="B749" s="611" t="s">
        <v>5549</v>
      </c>
      <c r="C749" s="610"/>
      <c r="D749" s="610" t="s">
        <v>3722</v>
      </c>
      <c r="E749" s="66">
        <f>SUM(E750:E752)</f>
        <v>0</v>
      </c>
      <c r="F749" s="66">
        <f t="shared" ref="F749:J749" si="245">SUM(F750:F752)</f>
        <v>0</v>
      </c>
      <c r="G749" s="66">
        <f t="shared" si="245"/>
        <v>0</v>
      </c>
      <c r="H749" s="81" t="e">
        <f t="shared" si="232"/>
        <v>#DIV/0!</v>
      </c>
      <c r="I749" s="66">
        <f t="shared" si="245"/>
        <v>0</v>
      </c>
      <c r="J749" s="66">
        <f t="shared" si="245"/>
        <v>0</v>
      </c>
      <c r="K749" s="81" t="e">
        <f t="shared" si="233"/>
        <v>#DIV/0!</v>
      </c>
      <c r="L749" s="66">
        <f t="shared" si="236"/>
        <v>0</v>
      </c>
      <c r="M749" s="66">
        <f t="shared" si="237"/>
        <v>0</v>
      </c>
      <c r="N749" s="66">
        <f t="shared" si="238"/>
        <v>0</v>
      </c>
      <c r="O749" s="81" t="e">
        <f t="shared" si="239"/>
        <v>#DIV/0!</v>
      </c>
      <c r="P749" s="66">
        <f t="shared" si="240"/>
        <v>0</v>
      </c>
      <c r="Q749" s="66">
        <f t="shared" si="241"/>
        <v>0</v>
      </c>
      <c r="R749" s="1103" t="e">
        <f t="shared" si="234"/>
        <v>#DIV/0!</v>
      </c>
    </row>
    <row r="750" spans="1:18" s="47" customFormat="1" x14ac:dyDescent="0.2">
      <c r="A750" s="474" t="s">
        <v>1851</v>
      </c>
      <c r="B750" s="474" t="s">
        <v>909</v>
      </c>
      <c r="C750" s="475">
        <v>12</v>
      </c>
      <c r="D750" s="443" t="s">
        <v>910</v>
      </c>
      <c r="E750" s="436"/>
      <c r="F750" s="436"/>
      <c r="G750" s="436"/>
      <c r="H750" s="81" t="e">
        <f t="shared" si="232"/>
        <v>#DIV/0!</v>
      </c>
      <c r="I750" s="436"/>
      <c r="J750" s="436"/>
      <c r="K750" s="81" t="e">
        <f t="shared" si="233"/>
        <v>#DIV/0!</v>
      </c>
      <c r="L750" s="436">
        <f t="shared" si="236"/>
        <v>0</v>
      </c>
      <c r="M750" s="436">
        <f t="shared" si="237"/>
        <v>0</v>
      </c>
      <c r="N750" s="436">
        <f t="shared" si="238"/>
        <v>0</v>
      </c>
      <c r="O750" s="81" t="e">
        <f t="shared" si="239"/>
        <v>#DIV/0!</v>
      </c>
      <c r="P750" s="436">
        <f t="shared" si="240"/>
        <v>0</v>
      </c>
      <c r="Q750" s="436">
        <f t="shared" si="241"/>
        <v>0</v>
      </c>
      <c r="R750" s="1103" t="e">
        <f t="shared" si="234"/>
        <v>#DIV/0!</v>
      </c>
    </row>
    <row r="751" spans="1:18" s="47" customFormat="1" x14ac:dyDescent="0.2">
      <c r="A751" s="474" t="s">
        <v>1852</v>
      </c>
      <c r="B751" s="474" t="s">
        <v>911</v>
      </c>
      <c r="C751" s="475">
        <v>12</v>
      </c>
      <c r="D751" s="443" t="s">
        <v>912</v>
      </c>
      <c r="E751" s="436"/>
      <c r="F751" s="436"/>
      <c r="G751" s="436"/>
      <c r="H751" s="81" t="e">
        <f t="shared" si="232"/>
        <v>#DIV/0!</v>
      </c>
      <c r="I751" s="436"/>
      <c r="J751" s="436"/>
      <c r="K751" s="81" t="e">
        <f t="shared" si="233"/>
        <v>#DIV/0!</v>
      </c>
      <c r="L751" s="436">
        <f t="shared" si="236"/>
        <v>0</v>
      </c>
      <c r="M751" s="436">
        <f t="shared" si="237"/>
        <v>0</v>
      </c>
      <c r="N751" s="436">
        <f t="shared" si="238"/>
        <v>0</v>
      </c>
      <c r="O751" s="81" t="e">
        <f t="shared" si="239"/>
        <v>#DIV/0!</v>
      </c>
      <c r="P751" s="436">
        <f t="shared" si="240"/>
        <v>0</v>
      </c>
      <c r="Q751" s="436">
        <f t="shared" si="241"/>
        <v>0</v>
      </c>
      <c r="R751" s="1103" t="e">
        <f t="shared" si="234"/>
        <v>#DIV/0!</v>
      </c>
    </row>
    <row r="752" spans="1:18" s="47" customFormat="1" x14ac:dyDescent="0.2">
      <c r="A752" s="437" t="s">
        <v>3319</v>
      </c>
      <c r="B752" s="474" t="s">
        <v>5550</v>
      </c>
      <c r="C752" s="438">
        <v>12</v>
      </c>
      <c r="D752" s="439" t="s">
        <v>1300</v>
      </c>
      <c r="E752" s="436"/>
      <c r="F752" s="436"/>
      <c r="G752" s="436"/>
      <c r="H752" s="81" t="e">
        <f t="shared" si="232"/>
        <v>#DIV/0!</v>
      </c>
      <c r="I752" s="436"/>
      <c r="J752" s="436"/>
      <c r="K752" s="81" t="e">
        <f t="shared" si="233"/>
        <v>#DIV/0!</v>
      </c>
      <c r="L752" s="436">
        <f t="shared" si="236"/>
        <v>0</v>
      </c>
      <c r="M752" s="436">
        <f t="shared" si="237"/>
        <v>0</v>
      </c>
      <c r="N752" s="436">
        <f t="shared" si="238"/>
        <v>0</v>
      </c>
      <c r="O752" s="81" t="e">
        <f t="shared" si="239"/>
        <v>#DIV/0!</v>
      </c>
      <c r="P752" s="436">
        <f t="shared" si="240"/>
        <v>0</v>
      </c>
      <c r="Q752" s="436">
        <f t="shared" si="241"/>
        <v>0</v>
      </c>
      <c r="R752" s="1103" t="e">
        <f t="shared" si="234"/>
        <v>#DIV/0!</v>
      </c>
    </row>
    <row r="753" spans="1:18" s="39" customFormat="1" ht="14.25" x14ac:dyDescent="0.2">
      <c r="A753" s="611">
        <v>12.6</v>
      </c>
      <c r="B753" s="611" t="s">
        <v>5551</v>
      </c>
      <c r="D753" s="610" t="s">
        <v>3723</v>
      </c>
      <c r="E753" s="26">
        <f>SUM(E754:E755)</f>
        <v>0</v>
      </c>
      <c r="F753" s="26">
        <f t="shared" ref="F753:J753" si="246">SUM(F754:F755)</f>
        <v>0</v>
      </c>
      <c r="G753" s="26">
        <f t="shared" si="246"/>
        <v>0</v>
      </c>
      <c r="H753" s="81" t="e">
        <f t="shared" si="232"/>
        <v>#DIV/0!</v>
      </c>
      <c r="I753" s="26">
        <f t="shared" si="246"/>
        <v>0</v>
      </c>
      <c r="J753" s="26">
        <f t="shared" si="246"/>
        <v>0</v>
      </c>
      <c r="K753" s="81" t="e">
        <f t="shared" si="233"/>
        <v>#DIV/0!</v>
      </c>
      <c r="L753" s="26">
        <f t="shared" si="236"/>
        <v>0</v>
      </c>
      <c r="M753" s="26">
        <f t="shared" si="237"/>
        <v>0</v>
      </c>
      <c r="N753" s="26">
        <f t="shared" si="238"/>
        <v>0</v>
      </c>
      <c r="O753" s="81" t="e">
        <f t="shared" si="239"/>
        <v>#DIV/0!</v>
      </c>
      <c r="P753" s="26">
        <f t="shared" si="240"/>
        <v>0</v>
      </c>
      <c r="Q753" s="26">
        <f t="shared" si="241"/>
        <v>0</v>
      </c>
      <c r="R753" s="1103" t="e">
        <f t="shared" si="234"/>
        <v>#DIV/0!</v>
      </c>
    </row>
    <row r="754" spans="1:18" s="47" customFormat="1" x14ac:dyDescent="0.2">
      <c r="A754" s="441" t="s">
        <v>2841</v>
      </c>
      <c r="B754" s="441" t="s">
        <v>5552</v>
      </c>
      <c r="C754" s="442">
        <v>12</v>
      </c>
      <c r="D754" s="443" t="s">
        <v>2842</v>
      </c>
      <c r="E754" s="436"/>
      <c r="F754" s="436"/>
      <c r="G754" s="436"/>
      <c r="H754" s="81" t="e">
        <f t="shared" si="232"/>
        <v>#DIV/0!</v>
      </c>
      <c r="I754" s="436"/>
      <c r="J754" s="436"/>
      <c r="K754" s="81" t="e">
        <f t="shared" si="233"/>
        <v>#DIV/0!</v>
      </c>
      <c r="L754" s="436">
        <f t="shared" si="236"/>
        <v>0</v>
      </c>
      <c r="M754" s="436">
        <f t="shared" si="237"/>
        <v>0</v>
      </c>
      <c r="N754" s="436">
        <f t="shared" si="238"/>
        <v>0</v>
      </c>
      <c r="O754" s="81" t="e">
        <f t="shared" si="239"/>
        <v>#DIV/0!</v>
      </c>
      <c r="P754" s="436">
        <f t="shared" si="240"/>
        <v>0</v>
      </c>
      <c r="Q754" s="436">
        <f t="shared" si="241"/>
        <v>0</v>
      </c>
      <c r="R754" s="1103" t="e">
        <f t="shared" si="234"/>
        <v>#DIV/0!</v>
      </c>
    </row>
    <row r="755" spans="1:18" s="47" customFormat="1" x14ac:dyDescent="0.2">
      <c r="A755" s="437" t="s">
        <v>3320</v>
      </c>
      <c r="B755" s="441" t="s">
        <v>5553</v>
      </c>
      <c r="C755" s="438">
        <v>12</v>
      </c>
      <c r="D755" s="439" t="s">
        <v>1300</v>
      </c>
      <c r="E755" s="436"/>
      <c r="F755" s="436"/>
      <c r="G755" s="436"/>
      <c r="H755" s="81" t="e">
        <f t="shared" si="232"/>
        <v>#DIV/0!</v>
      </c>
      <c r="I755" s="436"/>
      <c r="J755" s="436"/>
      <c r="K755" s="81" t="e">
        <f t="shared" si="233"/>
        <v>#DIV/0!</v>
      </c>
      <c r="L755" s="436">
        <f t="shared" si="236"/>
        <v>0</v>
      </c>
      <c r="M755" s="436">
        <f t="shared" si="237"/>
        <v>0</v>
      </c>
      <c r="N755" s="436">
        <f t="shared" si="238"/>
        <v>0</v>
      </c>
      <c r="O755" s="81" t="e">
        <f t="shared" si="239"/>
        <v>#DIV/0!</v>
      </c>
      <c r="P755" s="436">
        <f t="shared" si="240"/>
        <v>0</v>
      </c>
      <c r="Q755" s="436">
        <f t="shared" si="241"/>
        <v>0</v>
      </c>
      <c r="R755" s="1103" t="e">
        <f t="shared" si="234"/>
        <v>#DIV/0!</v>
      </c>
    </row>
    <row r="756" spans="1:18" s="39" customFormat="1" ht="14.25" x14ac:dyDescent="0.2">
      <c r="A756" s="611">
        <v>12.8</v>
      </c>
      <c r="B756" s="611" t="s">
        <v>5554</v>
      </c>
      <c r="C756" s="610"/>
      <c r="D756" s="610" t="s">
        <v>3725</v>
      </c>
      <c r="E756" s="26">
        <f>SUM(E757:E758)</f>
        <v>0</v>
      </c>
      <c r="F756" s="26">
        <f t="shared" ref="F756:J756" si="247">SUM(F757:F758)</f>
        <v>0</v>
      </c>
      <c r="G756" s="26">
        <f t="shared" si="247"/>
        <v>0</v>
      </c>
      <c r="H756" s="81" t="e">
        <f t="shared" si="232"/>
        <v>#DIV/0!</v>
      </c>
      <c r="I756" s="26">
        <f t="shared" si="247"/>
        <v>0</v>
      </c>
      <c r="J756" s="26">
        <f t="shared" si="247"/>
        <v>0</v>
      </c>
      <c r="K756" s="81" t="e">
        <f t="shared" si="233"/>
        <v>#DIV/0!</v>
      </c>
      <c r="L756" s="26">
        <f t="shared" si="236"/>
        <v>0</v>
      </c>
      <c r="M756" s="26">
        <f t="shared" si="237"/>
        <v>0</v>
      </c>
      <c r="N756" s="26">
        <f t="shared" si="238"/>
        <v>0</v>
      </c>
      <c r="O756" s="81" t="e">
        <f t="shared" si="239"/>
        <v>#DIV/0!</v>
      </c>
      <c r="P756" s="26">
        <f t="shared" si="240"/>
        <v>0</v>
      </c>
      <c r="Q756" s="26">
        <f t="shared" si="241"/>
        <v>0</v>
      </c>
      <c r="R756" s="1103" t="e">
        <f t="shared" si="234"/>
        <v>#DIV/0!</v>
      </c>
    </row>
    <row r="757" spans="1:18" s="47" customFormat="1" ht="25.5" x14ac:dyDescent="0.2">
      <c r="A757" s="441" t="s">
        <v>1853</v>
      </c>
      <c r="B757" s="441" t="s">
        <v>913</v>
      </c>
      <c r="C757" s="442">
        <v>12</v>
      </c>
      <c r="D757" s="443" t="s">
        <v>2790</v>
      </c>
      <c r="E757" s="436"/>
      <c r="F757" s="436"/>
      <c r="G757" s="436"/>
      <c r="H757" s="81" t="e">
        <f t="shared" si="232"/>
        <v>#DIV/0!</v>
      </c>
      <c r="I757" s="436"/>
      <c r="J757" s="436"/>
      <c r="K757" s="81" t="e">
        <f t="shared" si="233"/>
        <v>#DIV/0!</v>
      </c>
      <c r="L757" s="436">
        <f t="shared" si="236"/>
        <v>0</v>
      </c>
      <c r="M757" s="436">
        <f t="shared" si="237"/>
        <v>0</v>
      </c>
      <c r="N757" s="436">
        <f t="shared" si="238"/>
        <v>0</v>
      </c>
      <c r="O757" s="81" t="e">
        <f t="shared" si="239"/>
        <v>#DIV/0!</v>
      </c>
      <c r="P757" s="436">
        <f t="shared" si="240"/>
        <v>0</v>
      </c>
      <c r="Q757" s="436">
        <f t="shared" si="241"/>
        <v>0</v>
      </c>
      <c r="R757" s="1103" t="e">
        <f t="shared" si="234"/>
        <v>#DIV/0!</v>
      </c>
    </row>
    <row r="758" spans="1:18" s="47" customFormat="1" x14ac:dyDescent="0.2">
      <c r="A758" s="441" t="s">
        <v>2791</v>
      </c>
      <c r="B758" s="441" t="s">
        <v>5506</v>
      </c>
      <c r="C758" s="442">
        <v>12</v>
      </c>
      <c r="D758" s="443" t="s">
        <v>2330</v>
      </c>
      <c r="E758" s="436"/>
      <c r="F758" s="436"/>
      <c r="G758" s="436"/>
      <c r="H758" s="81" t="e">
        <f t="shared" si="232"/>
        <v>#DIV/0!</v>
      </c>
      <c r="I758" s="436"/>
      <c r="J758" s="436"/>
      <c r="K758" s="81" t="e">
        <f t="shared" si="233"/>
        <v>#DIV/0!</v>
      </c>
      <c r="L758" s="436">
        <f t="shared" si="236"/>
        <v>0</v>
      </c>
      <c r="M758" s="436">
        <f t="shared" si="237"/>
        <v>0</v>
      </c>
      <c r="N758" s="436">
        <f t="shared" si="238"/>
        <v>0</v>
      </c>
      <c r="O758" s="81" t="e">
        <f t="shared" si="239"/>
        <v>#DIV/0!</v>
      </c>
      <c r="P758" s="436">
        <f t="shared" si="240"/>
        <v>0</v>
      </c>
      <c r="Q758" s="436">
        <f t="shared" si="241"/>
        <v>0</v>
      </c>
      <c r="R758" s="1103" t="e">
        <f t="shared" si="234"/>
        <v>#DIV/0!</v>
      </c>
    </row>
    <row r="759" spans="1:18" s="39" customFormat="1" ht="14.25" x14ac:dyDescent="0.2">
      <c r="A759" s="623">
        <v>12.1</v>
      </c>
      <c r="B759" s="611" t="s">
        <v>5555</v>
      </c>
      <c r="C759" s="609"/>
      <c r="D759" s="609" t="s">
        <v>3727</v>
      </c>
      <c r="E759" s="624">
        <f>SUM(E760:E761)</f>
        <v>0</v>
      </c>
      <c r="F759" s="624">
        <f t="shared" ref="F759:J759" si="248">SUM(F760:F761)</f>
        <v>0</v>
      </c>
      <c r="G759" s="624">
        <f t="shared" si="248"/>
        <v>0</v>
      </c>
      <c r="H759" s="81" t="e">
        <f t="shared" si="232"/>
        <v>#DIV/0!</v>
      </c>
      <c r="I759" s="624">
        <f t="shared" si="248"/>
        <v>0</v>
      </c>
      <c r="J759" s="624">
        <f t="shared" si="248"/>
        <v>0</v>
      </c>
      <c r="K759" s="81" t="e">
        <f t="shared" si="233"/>
        <v>#DIV/0!</v>
      </c>
      <c r="L759" s="624">
        <f t="shared" si="236"/>
        <v>0</v>
      </c>
      <c r="M759" s="624">
        <f t="shared" si="237"/>
        <v>0</v>
      </c>
      <c r="N759" s="624">
        <f t="shared" si="238"/>
        <v>0</v>
      </c>
      <c r="O759" s="81" t="e">
        <f t="shared" si="239"/>
        <v>#DIV/0!</v>
      </c>
      <c r="P759" s="624">
        <f t="shared" si="240"/>
        <v>0</v>
      </c>
      <c r="Q759" s="624">
        <f t="shared" si="241"/>
        <v>0</v>
      </c>
      <c r="R759" s="1103" t="e">
        <f t="shared" si="234"/>
        <v>#DIV/0!</v>
      </c>
    </row>
    <row r="760" spans="1:18" s="47" customFormat="1" ht="25.5" x14ac:dyDescent="0.2">
      <c r="A760" s="474" t="s">
        <v>1859</v>
      </c>
      <c r="B760" s="474" t="s">
        <v>1272</v>
      </c>
      <c r="C760" s="475">
        <v>12</v>
      </c>
      <c r="D760" s="443" t="s">
        <v>338</v>
      </c>
      <c r="E760" s="436"/>
      <c r="F760" s="436"/>
      <c r="G760" s="436"/>
      <c r="H760" s="81" t="e">
        <f t="shared" si="232"/>
        <v>#DIV/0!</v>
      </c>
      <c r="I760" s="436"/>
      <c r="J760" s="436"/>
      <c r="K760" s="81" t="e">
        <f t="shared" si="233"/>
        <v>#DIV/0!</v>
      </c>
      <c r="L760" s="436">
        <f t="shared" si="236"/>
        <v>0</v>
      </c>
      <c r="M760" s="436">
        <f t="shared" si="237"/>
        <v>0</v>
      </c>
      <c r="N760" s="436">
        <f t="shared" si="238"/>
        <v>0</v>
      </c>
      <c r="O760" s="81" t="e">
        <f t="shared" si="239"/>
        <v>#DIV/0!</v>
      </c>
      <c r="P760" s="436">
        <f t="shared" si="240"/>
        <v>0</v>
      </c>
      <c r="Q760" s="436">
        <f t="shared" si="241"/>
        <v>0</v>
      </c>
      <c r="R760" s="1103" t="e">
        <f t="shared" si="234"/>
        <v>#DIV/0!</v>
      </c>
    </row>
    <row r="761" spans="1:18" s="47" customFormat="1" x14ac:dyDescent="0.2">
      <c r="A761" s="474" t="s">
        <v>3322</v>
      </c>
      <c r="B761" s="474" t="s">
        <v>5556</v>
      </c>
      <c r="C761" s="475">
        <v>12</v>
      </c>
      <c r="D761" s="443" t="s">
        <v>1300</v>
      </c>
      <c r="E761" s="436"/>
      <c r="F761" s="436"/>
      <c r="G761" s="436"/>
      <c r="H761" s="81" t="e">
        <f t="shared" si="232"/>
        <v>#DIV/0!</v>
      </c>
      <c r="I761" s="436"/>
      <c r="J761" s="436"/>
      <c r="K761" s="81" t="e">
        <f t="shared" si="233"/>
        <v>#DIV/0!</v>
      </c>
      <c r="L761" s="436">
        <f t="shared" si="236"/>
        <v>0</v>
      </c>
      <c r="M761" s="436">
        <f t="shared" si="237"/>
        <v>0</v>
      </c>
      <c r="N761" s="436">
        <f t="shared" si="238"/>
        <v>0</v>
      </c>
      <c r="O761" s="81" t="e">
        <f t="shared" si="239"/>
        <v>#DIV/0!</v>
      </c>
      <c r="P761" s="436">
        <f t="shared" si="240"/>
        <v>0</v>
      </c>
      <c r="Q761" s="436">
        <f t="shared" si="241"/>
        <v>0</v>
      </c>
      <c r="R761" s="1103" t="e">
        <f t="shared" si="234"/>
        <v>#DIV/0!</v>
      </c>
    </row>
    <row r="762" spans="1:18" s="39" customFormat="1" ht="14.25" x14ac:dyDescent="0.2">
      <c r="A762" s="608">
        <v>12.14</v>
      </c>
      <c r="B762" s="611" t="s">
        <v>5557</v>
      </c>
      <c r="C762" s="609"/>
      <c r="D762" s="609" t="s">
        <v>3731</v>
      </c>
      <c r="E762" s="624">
        <f>SUM(E763:E764)</f>
        <v>0</v>
      </c>
      <c r="F762" s="624">
        <f t="shared" ref="F762:J762" si="249">SUM(F763:F764)</f>
        <v>0</v>
      </c>
      <c r="G762" s="624">
        <f t="shared" si="249"/>
        <v>0</v>
      </c>
      <c r="H762" s="81" t="e">
        <f t="shared" si="232"/>
        <v>#DIV/0!</v>
      </c>
      <c r="I762" s="624">
        <f t="shared" si="249"/>
        <v>0</v>
      </c>
      <c r="J762" s="624">
        <f t="shared" si="249"/>
        <v>0</v>
      </c>
      <c r="K762" s="81" t="e">
        <f t="shared" si="233"/>
        <v>#DIV/0!</v>
      </c>
      <c r="L762" s="624">
        <f t="shared" si="236"/>
        <v>0</v>
      </c>
      <c r="M762" s="624">
        <f t="shared" si="237"/>
        <v>0</v>
      </c>
      <c r="N762" s="624">
        <f t="shared" si="238"/>
        <v>0</v>
      </c>
      <c r="O762" s="81" t="e">
        <f t="shared" si="239"/>
        <v>#DIV/0!</v>
      </c>
      <c r="P762" s="624">
        <f t="shared" si="240"/>
        <v>0</v>
      </c>
      <c r="Q762" s="624">
        <f t="shared" si="241"/>
        <v>0</v>
      </c>
      <c r="R762" s="1103" t="e">
        <f t="shared" si="234"/>
        <v>#DIV/0!</v>
      </c>
    </row>
    <row r="763" spans="1:18" s="47" customFormat="1" x14ac:dyDescent="0.2">
      <c r="A763" s="441" t="s">
        <v>2910</v>
      </c>
      <c r="B763" s="441" t="s">
        <v>1274</v>
      </c>
      <c r="C763" s="442">
        <v>12</v>
      </c>
      <c r="D763" s="443" t="s">
        <v>1211</v>
      </c>
      <c r="E763" s="436"/>
      <c r="F763" s="436"/>
      <c r="G763" s="436"/>
      <c r="H763" s="81" t="e">
        <f t="shared" si="232"/>
        <v>#DIV/0!</v>
      </c>
      <c r="I763" s="436"/>
      <c r="J763" s="436"/>
      <c r="K763" s="81" t="e">
        <f t="shared" si="233"/>
        <v>#DIV/0!</v>
      </c>
      <c r="L763" s="436">
        <f t="shared" si="236"/>
        <v>0</v>
      </c>
      <c r="M763" s="436">
        <f t="shared" si="237"/>
        <v>0</v>
      </c>
      <c r="N763" s="436">
        <f t="shared" si="238"/>
        <v>0</v>
      </c>
      <c r="O763" s="81" t="e">
        <f t="shared" si="239"/>
        <v>#DIV/0!</v>
      </c>
      <c r="P763" s="436">
        <f t="shared" si="240"/>
        <v>0</v>
      </c>
      <c r="Q763" s="436">
        <f t="shared" si="241"/>
        <v>0</v>
      </c>
      <c r="R763" s="1103" t="e">
        <f t="shared" si="234"/>
        <v>#DIV/0!</v>
      </c>
    </row>
    <row r="764" spans="1:18" s="47" customFormat="1" x14ac:dyDescent="0.2">
      <c r="A764" s="441" t="s">
        <v>3324</v>
      </c>
      <c r="B764" s="441" t="s">
        <v>5558</v>
      </c>
      <c r="C764" s="442">
        <v>12</v>
      </c>
      <c r="D764" s="443" t="s">
        <v>3161</v>
      </c>
      <c r="E764" s="436"/>
      <c r="F764" s="436"/>
      <c r="G764" s="436"/>
      <c r="H764" s="81" t="e">
        <f t="shared" si="232"/>
        <v>#DIV/0!</v>
      </c>
      <c r="I764" s="436"/>
      <c r="J764" s="436"/>
      <c r="K764" s="81" t="e">
        <f t="shared" si="233"/>
        <v>#DIV/0!</v>
      </c>
      <c r="L764" s="436">
        <f t="shared" si="236"/>
        <v>0</v>
      </c>
      <c r="M764" s="436">
        <f t="shared" si="237"/>
        <v>0</v>
      </c>
      <c r="N764" s="436">
        <f t="shared" si="238"/>
        <v>0</v>
      </c>
      <c r="O764" s="81" t="e">
        <f t="shared" si="239"/>
        <v>#DIV/0!</v>
      </c>
      <c r="P764" s="436">
        <f t="shared" si="240"/>
        <v>0</v>
      </c>
      <c r="Q764" s="436">
        <f t="shared" si="241"/>
        <v>0</v>
      </c>
      <c r="R764" s="1103" t="e">
        <f t="shared" si="234"/>
        <v>#DIV/0!</v>
      </c>
    </row>
    <row r="765" spans="1:18" s="39" customFormat="1" ht="14.25" x14ac:dyDescent="0.2">
      <c r="A765" s="608">
        <v>12.15</v>
      </c>
      <c r="B765" s="611" t="s">
        <v>5559</v>
      </c>
      <c r="C765" s="609"/>
      <c r="D765" s="609" t="s">
        <v>3732</v>
      </c>
      <c r="E765" s="620">
        <f>SUM(E766:E767)</f>
        <v>0</v>
      </c>
      <c r="F765" s="620">
        <f t="shared" ref="F765:J765" si="250">SUM(F766:F767)</f>
        <v>0</v>
      </c>
      <c r="G765" s="620">
        <f t="shared" si="250"/>
        <v>0</v>
      </c>
      <c r="H765" s="81" t="e">
        <f t="shared" si="232"/>
        <v>#DIV/0!</v>
      </c>
      <c r="I765" s="620">
        <f t="shared" si="250"/>
        <v>0</v>
      </c>
      <c r="J765" s="620">
        <f t="shared" si="250"/>
        <v>0</v>
      </c>
      <c r="K765" s="81" t="e">
        <f t="shared" si="233"/>
        <v>#DIV/0!</v>
      </c>
      <c r="L765" s="620">
        <f t="shared" si="236"/>
        <v>0</v>
      </c>
      <c r="M765" s="620">
        <f t="shared" si="237"/>
        <v>0</v>
      </c>
      <c r="N765" s="620">
        <f t="shared" si="238"/>
        <v>0</v>
      </c>
      <c r="O765" s="81" t="e">
        <f t="shared" si="239"/>
        <v>#DIV/0!</v>
      </c>
      <c r="P765" s="620">
        <f t="shared" si="240"/>
        <v>0</v>
      </c>
      <c r="Q765" s="620">
        <f t="shared" si="241"/>
        <v>0</v>
      </c>
      <c r="R765" s="1103" t="e">
        <f t="shared" si="234"/>
        <v>#DIV/0!</v>
      </c>
    </row>
    <row r="766" spans="1:18" s="47" customFormat="1" ht="25.5" x14ac:dyDescent="0.2">
      <c r="A766" s="441" t="s">
        <v>2999</v>
      </c>
      <c r="B766" s="441" t="s">
        <v>5560</v>
      </c>
      <c r="C766" s="442">
        <v>12</v>
      </c>
      <c r="D766" s="443" t="s">
        <v>4844</v>
      </c>
      <c r="E766" s="436"/>
      <c r="F766" s="436"/>
      <c r="G766" s="436"/>
      <c r="H766" s="81" t="e">
        <f t="shared" si="232"/>
        <v>#DIV/0!</v>
      </c>
      <c r="I766" s="436"/>
      <c r="J766" s="436"/>
      <c r="K766" s="81" t="e">
        <f t="shared" si="233"/>
        <v>#DIV/0!</v>
      </c>
      <c r="L766" s="436">
        <f t="shared" si="236"/>
        <v>0</v>
      </c>
      <c r="M766" s="436">
        <f t="shared" si="237"/>
        <v>0</v>
      </c>
      <c r="N766" s="436">
        <f t="shared" si="238"/>
        <v>0</v>
      </c>
      <c r="O766" s="81" t="e">
        <f t="shared" si="239"/>
        <v>#DIV/0!</v>
      </c>
      <c r="P766" s="436">
        <f t="shared" si="240"/>
        <v>0</v>
      </c>
      <c r="Q766" s="436">
        <f t="shared" si="241"/>
        <v>0</v>
      </c>
      <c r="R766" s="1103" t="e">
        <f t="shared" si="234"/>
        <v>#DIV/0!</v>
      </c>
    </row>
    <row r="767" spans="1:18" s="47" customFormat="1" x14ac:dyDescent="0.2">
      <c r="A767" s="441" t="s">
        <v>3325</v>
      </c>
      <c r="B767" s="441" t="s">
        <v>5561</v>
      </c>
      <c r="C767" s="442">
        <v>12</v>
      </c>
      <c r="D767" s="443" t="s">
        <v>4843</v>
      </c>
      <c r="E767" s="436"/>
      <c r="F767" s="436"/>
      <c r="G767" s="436"/>
      <c r="H767" s="81" t="e">
        <f t="shared" si="232"/>
        <v>#DIV/0!</v>
      </c>
      <c r="I767" s="436"/>
      <c r="J767" s="436"/>
      <c r="K767" s="81" t="e">
        <f t="shared" si="233"/>
        <v>#DIV/0!</v>
      </c>
      <c r="L767" s="436">
        <f t="shared" si="236"/>
        <v>0</v>
      </c>
      <c r="M767" s="436">
        <f t="shared" si="237"/>
        <v>0</v>
      </c>
      <c r="N767" s="436">
        <f t="shared" si="238"/>
        <v>0</v>
      </c>
      <c r="O767" s="81" t="e">
        <f t="shared" si="239"/>
        <v>#DIV/0!</v>
      </c>
      <c r="P767" s="436">
        <f t="shared" si="240"/>
        <v>0</v>
      </c>
      <c r="Q767" s="436">
        <f t="shared" si="241"/>
        <v>0</v>
      </c>
      <c r="R767" s="1103" t="e">
        <f t="shared" si="234"/>
        <v>#DIV/0!</v>
      </c>
    </row>
    <row r="768" spans="1:18" s="39" customFormat="1" ht="14.25" x14ac:dyDescent="0.2">
      <c r="A768" s="73">
        <v>12.16</v>
      </c>
      <c r="B768" s="611" t="s">
        <v>5562</v>
      </c>
      <c r="C768" s="36"/>
      <c r="D768" s="74" t="s">
        <v>4846</v>
      </c>
      <c r="E768" s="38">
        <f>E769</f>
        <v>0</v>
      </c>
      <c r="F768" s="38">
        <f t="shared" ref="F768:J768" si="251">F769</f>
        <v>0</v>
      </c>
      <c r="G768" s="38">
        <f t="shared" si="251"/>
        <v>0</v>
      </c>
      <c r="H768" s="81" t="e">
        <f t="shared" si="232"/>
        <v>#DIV/0!</v>
      </c>
      <c r="I768" s="38">
        <f t="shared" si="251"/>
        <v>0</v>
      </c>
      <c r="J768" s="38">
        <f t="shared" si="251"/>
        <v>0</v>
      </c>
      <c r="K768" s="81" t="e">
        <f t="shared" si="233"/>
        <v>#DIV/0!</v>
      </c>
      <c r="L768" s="38">
        <f t="shared" si="236"/>
        <v>0</v>
      </c>
      <c r="M768" s="38">
        <f t="shared" si="237"/>
        <v>0</v>
      </c>
      <c r="N768" s="38">
        <f t="shared" si="238"/>
        <v>0</v>
      </c>
      <c r="O768" s="81" t="e">
        <f t="shared" si="239"/>
        <v>#DIV/0!</v>
      </c>
      <c r="P768" s="38">
        <f t="shared" si="240"/>
        <v>0</v>
      </c>
      <c r="Q768" s="38">
        <f t="shared" si="241"/>
        <v>0</v>
      </c>
      <c r="R768" s="1103" t="e">
        <f t="shared" si="234"/>
        <v>#DIV/0!</v>
      </c>
    </row>
    <row r="769" spans="1:18" s="894" customFormat="1" x14ac:dyDescent="0.2">
      <c r="A769" s="915" t="s">
        <v>4845</v>
      </c>
      <c r="B769" s="915" t="s">
        <v>5563</v>
      </c>
      <c r="C769" s="916">
        <v>12</v>
      </c>
      <c r="D769" s="917"/>
      <c r="E769" s="918"/>
      <c r="F769" s="918"/>
      <c r="G769" s="918"/>
      <c r="H769" s="81" t="e">
        <f t="shared" si="232"/>
        <v>#DIV/0!</v>
      </c>
      <c r="I769" s="918"/>
      <c r="J769" s="918"/>
      <c r="K769" s="81" t="e">
        <f t="shared" si="233"/>
        <v>#DIV/0!</v>
      </c>
      <c r="L769" s="918">
        <f t="shared" si="236"/>
        <v>0</v>
      </c>
      <c r="M769" s="918">
        <f t="shared" si="237"/>
        <v>0</v>
      </c>
      <c r="N769" s="918">
        <f t="shared" si="238"/>
        <v>0</v>
      </c>
      <c r="O769" s="81" t="e">
        <f t="shared" si="239"/>
        <v>#DIV/0!</v>
      </c>
      <c r="P769" s="918">
        <f t="shared" si="240"/>
        <v>0</v>
      </c>
      <c r="Q769" s="918">
        <f t="shared" si="241"/>
        <v>0</v>
      </c>
      <c r="R769" s="1103" t="e">
        <f t="shared" si="234"/>
        <v>#DIV/0!</v>
      </c>
    </row>
    <row r="770" spans="1:18" s="39" customFormat="1" ht="14.25" x14ac:dyDescent="0.2">
      <c r="A770" s="611" t="s">
        <v>5563</v>
      </c>
      <c r="B770" s="611" t="s">
        <v>5564</v>
      </c>
      <c r="C770" s="610"/>
      <c r="D770" s="610" t="s">
        <v>3735</v>
      </c>
      <c r="E770" s="26">
        <f>SUM(E771:E772)</f>
        <v>0</v>
      </c>
      <c r="F770" s="26">
        <f t="shared" ref="F770:J770" si="252">SUM(F771:F772)</f>
        <v>0</v>
      </c>
      <c r="G770" s="26">
        <f t="shared" si="252"/>
        <v>0</v>
      </c>
      <c r="H770" s="81" t="e">
        <f t="shared" si="232"/>
        <v>#DIV/0!</v>
      </c>
      <c r="I770" s="26">
        <f t="shared" si="252"/>
        <v>0</v>
      </c>
      <c r="J770" s="26">
        <f t="shared" si="252"/>
        <v>0</v>
      </c>
      <c r="K770" s="81" t="e">
        <f t="shared" si="233"/>
        <v>#DIV/0!</v>
      </c>
      <c r="L770" s="26">
        <f t="shared" si="236"/>
        <v>0</v>
      </c>
      <c r="M770" s="26">
        <f t="shared" si="237"/>
        <v>0</v>
      </c>
      <c r="N770" s="26">
        <f t="shared" si="238"/>
        <v>0</v>
      </c>
      <c r="O770" s="81" t="e">
        <f t="shared" si="239"/>
        <v>#DIV/0!</v>
      </c>
      <c r="P770" s="26">
        <f t="shared" si="240"/>
        <v>0</v>
      </c>
      <c r="Q770" s="26">
        <f t="shared" si="241"/>
        <v>0</v>
      </c>
      <c r="R770" s="1103" t="e">
        <f t="shared" si="234"/>
        <v>#DIV/0!</v>
      </c>
    </row>
    <row r="771" spans="1:18" s="47" customFormat="1" x14ac:dyDescent="0.2">
      <c r="A771" s="441" t="s">
        <v>2854</v>
      </c>
      <c r="B771" s="441" t="s">
        <v>1593</v>
      </c>
      <c r="C771" s="442">
        <v>12</v>
      </c>
      <c r="D771" s="443" t="s">
        <v>1594</v>
      </c>
      <c r="E771" s="436"/>
      <c r="F771" s="436"/>
      <c r="G771" s="436"/>
      <c r="H771" s="81" t="e">
        <f t="shared" si="232"/>
        <v>#DIV/0!</v>
      </c>
      <c r="I771" s="436"/>
      <c r="J771" s="436"/>
      <c r="K771" s="81" t="e">
        <f t="shared" si="233"/>
        <v>#DIV/0!</v>
      </c>
      <c r="L771" s="436">
        <f t="shared" si="236"/>
        <v>0</v>
      </c>
      <c r="M771" s="436">
        <f t="shared" si="237"/>
        <v>0</v>
      </c>
      <c r="N771" s="436">
        <f t="shared" si="238"/>
        <v>0</v>
      </c>
      <c r="O771" s="81" t="e">
        <f t="shared" si="239"/>
        <v>#DIV/0!</v>
      </c>
      <c r="P771" s="436">
        <f t="shared" si="240"/>
        <v>0</v>
      </c>
      <c r="Q771" s="436">
        <f t="shared" si="241"/>
        <v>0</v>
      </c>
      <c r="R771" s="1103" t="e">
        <f t="shared" si="234"/>
        <v>#DIV/0!</v>
      </c>
    </row>
    <row r="772" spans="1:18" s="47" customFormat="1" x14ac:dyDescent="0.2">
      <c r="A772" s="437" t="s">
        <v>4852</v>
      </c>
      <c r="B772" s="437" t="s">
        <v>5565</v>
      </c>
      <c r="C772" s="438">
        <v>12</v>
      </c>
      <c r="D772" s="439" t="s">
        <v>2330</v>
      </c>
      <c r="E772" s="436"/>
      <c r="F772" s="436"/>
      <c r="G772" s="436"/>
      <c r="H772" s="81" t="e">
        <f t="shared" si="232"/>
        <v>#DIV/0!</v>
      </c>
      <c r="I772" s="436"/>
      <c r="J772" s="436"/>
      <c r="K772" s="81" t="e">
        <f t="shared" si="233"/>
        <v>#DIV/0!</v>
      </c>
      <c r="L772" s="436">
        <f t="shared" si="236"/>
        <v>0</v>
      </c>
      <c r="M772" s="436">
        <f t="shared" si="237"/>
        <v>0</v>
      </c>
      <c r="N772" s="436">
        <f t="shared" si="238"/>
        <v>0</v>
      </c>
      <c r="O772" s="81" t="e">
        <f t="shared" si="239"/>
        <v>#DIV/0!</v>
      </c>
      <c r="P772" s="436">
        <f t="shared" si="240"/>
        <v>0</v>
      </c>
      <c r="Q772" s="436">
        <f t="shared" si="241"/>
        <v>0</v>
      </c>
      <c r="R772" s="1103" t="e">
        <f t="shared" si="234"/>
        <v>#DIV/0!</v>
      </c>
    </row>
    <row r="773" spans="1:18" s="39" customFormat="1" ht="14.25" x14ac:dyDescent="0.2">
      <c r="A773" s="611">
        <v>12.18</v>
      </c>
      <c r="B773" s="611" t="s">
        <v>5566</v>
      </c>
      <c r="C773" s="610"/>
      <c r="D773" s="610" t="s">
        <v>3161</v>
      </c>
      <c r="E773" s="66">
        <f>SUM(E774:E777)</f>
        <v>0</v>
      </c>
      <c r="F773" s="66">
        <f t="shared" ref="F773:J773" si="253">SUM(F774:F777)</f>
        <v>0</v>
      </c>
      <c r="G773" s="66">
        <f t="shared" si="253"/>
        <v>0</v>
      </c>
      <c r="H773" s="81" t="e">
        <f t="shared" si="232"/>
        <v>#DIV/0!</v>
      </c>
      <c r="I773" s="66">
        <f t="shared" si="253"/>
        <v>0</v>
      </c>
      <c r="J773" s="66">
        <f t="shared" si="253"/>
        <v>0</v>
      </c>
      <c r="K773" s="81" t="e">
        <f t="shared" si="233"/>
        <v>#DIV/0!</v>
      </c>
      <c r="L773" s="66">
        <f t="shared" si="236"/>
        <v>0</v>
      </c>
      <c r="M773" s="66">
        <f t="shared" si="237"/>
        <v>0</v>
      </c>
      <c r="N773" s="66">
        <f t="shared" si="238"/>
        <v>0</v>
      </c>
      <c r="O773" s="81" t="e">
        <f t="shared" si="239"/>
        <v>#DIV/0!</v>
      </c>
      <c r="P773" s="66">
        <f t="shared" si="240"/>
        <v>0</v>
      </c>
      <c r="Q773" s="66">
        <f t="shared" si="241"/>
        <v>0</v>
      </c>
      <c r="R773" s="1103" t="e">
        <f t="shared" si="234"/>
        <v>#DIV/0!</v>
      </c>
    </row>
    <row r="774" spans="1:18" s="47" customFormat="1" x14ac:dyDescent="0.2">
      <c r="A774" s="441" t="s">
        <v>3914</v>
      </c>
      <c r="B774" s="441" t="s">
        <v>5567</v>
      </c>
      <c r="C774" s="442">
        <v>12</v>
      </c>
      <c r="D774" s="443" t="s">
        <v>3916</v>
      </c>
      <c r="E774" s="436"/>
      <c r="F774" s="436"/>
      <c r="G774" s="436"/>
      <c r="H774" s="81" t="e">
        <f t="shared" si="232"/>
        <v>#DIV/0!</v>
      </c>
      <c r="I774" s="436"/>
      <c r="J774" s="436"/>
      <c r="K774" s="81" t="e">
        <f t="shared" si="233"/>
        <v>#DIV/0!</v>
      </c>
      <c r="L774" s="436">
        <f t="shared" si="236"/>
        <v>0</v>
      </c>
      <c r="M774" s="436">
        <f t="shared" si="237"/>
        <v>0</v>
      </c>
      <c r="N774" s="436">
        <f t="shared" si="238"/>
        <v>0</v>
      </c>
      <c r="O774" s="81" t="e">
        <f t="shared" si="239"/>
        <v>#DIV/0!</v>
      </c>
      <c r="P774" s="436">
        <f t="shared" si="240"/>
        <v>0</v>
      </c>
      <c r="Q774" s="436">
        <f t="shared" si="241"/>
        <v>0</v>
      </c>
      <c r="R774" s="1103" t="e">
        <f t="shared" si="234"/>
        <v>#DIV/0!</v>
      </c>
    </row>
    <row r="775" spans="1:18" s="47" customFormat="1" x14ac:dyDescent="0.2">
      <c r="A775" s="441" t="s">
        <v>3915</v>
      </c>
      <c r="B775" s="441" t="s">
        <v>5568</v>
      </c>
      <c r="C775" s="442">
        <v>12</v>
      </c>
      <c r="D775" s="443" t="s">
        <v>3917</v>
      </c>
      <c r="E775" s="436"/>
      <c r="F775" s="436"/>
      <c r="G775" s="436"/>
      <c r="H775" s="81" t="e">
        <f t="shared" si="232"/>
        <v>#DIV/0!</v>
      </c>
      <c r="I775" s="436"/>
      <c r="J775" s="436"/>
      <c r="K775" s="81" t="e">
        <f t="shared" si="233"/>
        <v>#DIV/0!</v>
      </c>
      <c r="L775" s="436">
        <f t="shared" si="236"/>
        <v>0</v>
      </c>
      <c r="M775" s="436">
        <f t="shared" si="237"/>
        <v>0</v>
      </c>
      <c r="N775" s="436">
        <f t="shared" si="238"/>
        <v>0</v>
      </c>
      <c r="O775" s="81" t="e">
        <f t="shared" si="239"/>
        <v>#DIV/0!</v>
      </c>
      <c r="P775" s="436">
        <f t="shared" si="240"/>
        <v>0</v>
      </c>
      <c r="Q775" s="436">
        <f t="shared" si="241"/>
        <v>0</v>
      </c>
      <c r="R775" s="1103" t="e">
        <f t="shared" si="234"/>
        <v>#DIV/0!</v>
      </c>
    </row>
    <row r="776" spans="1:18" s="47" customFormat="1" ht="25.5" x14ac:dyDescent="0.2">
      <c r="A776" s="437" t="s">
        <v>4853</v>
      </c>
      <c r="B776" s="437" t="s">
        <v>5569</v>
      </c>
      <c r="C776" s="438">
        <v>12</v>
      </c>
      <c r="D776" s="439" t="s">
        <v>4854</v>
      </c>
      <c r="E776" s="436"/>
      <c r="F776" s="436"/>
      <c r="G776" s="436"/>
      <c r="H776" s="81" t="e">
        <f t="shared" si="232"/>
        <v>#DIV/0!</v>
      </c>
      <c r="I776" s="436"/>
      <c r="J776" s="436"/>
      <c r="K776" s="81" t="e">
        <f t="shared" si="233"/>
        <v>#DIV/0!</v>
      </c>
      <c r="L776" s="436">
        <f t="shared" si="236"/>
        <v>0</v>
      </c>
      <c r="M776" s="436">
        <f t="shared" si="237"/>
        <v>0</v>
      </c>
      <c r="N776" s="436">
        <f t="shared" si="238"/>
        <v>0</v>
      </c>
      <c r="O776" s="81" t="e">
        <f t="shared" si="239"/>
        <v>#DIV/0!</v>
      </c>
      <c r="P776" s="436">
        <f t="shared" si="240"/>
        <v>0</v>
      </c>
      <c r="Q776" s="436">
        <f t="shared" si="241"/>
        <v>0</v>
      </c>
      <c r="R776" s="1103" t="e">
        <f t="shared" si="234"/>
        <v>#DIV/0!</v>
      </c>
    </row>
    <row r="777" spans="1:18" s="47" customFormat="1" x14ac:dyDescent="0.2">
      <c r="A777" s="55"/>
      <c r="B777" s="55" t="s">
        <v>1595</v>
      </c>
      <c r="C777" s="53"/>
      <c r="D777" s="56" t="s">
        <v>1596</v>
      </c>
      <c r="E777" s="51"/>
      <c r="F777" s="51"/>
      <c r="G777" s="51"/>
      <c r="H777" s="81" t="e">
        <f t="shared" si="232"/>
        <v>#DIV/0!</v>
      </c>
      <c r="I777" s="51"/>
      <c r="J777" s="51"/>
      <c r="K777" s="81" t="e">
        <f t="shared" si="233"/>
        <v>#DIV/0!</v>
      </c>
      <c r="L777" s="51">
        <f t="shared" si="236"/>
        <v>0</v>
      </c>
      <c r="M777" s="51">
        <f t="shared" si="237"/>
        <v>0</v>
      </c>
      <c r="N777" s="51">
        <f t="shared" si="238"/>
        <v>0</v>
      </c>
      <c r="O777" s="81" t="e">
        <f t="shared" si="239"/>
        <v>#DIV/0!</v>
      </c>
      <c r="P777" s="51">
        <f t="shared" si="240"/>
        <v>0</v>
      </c>
      <c r="Q777" s="51">
        <f t="shared" si="241"/>
        <v>0</v>
      </c>
      <c r="R777" s="1103" t="e">
        <f t="shared" si="234"/>
        <v>#DIV/0!</v>
      </c>
    </row>
    <row r="778" spans="1:18" s="89" customFormat="1" ht="25.5" x14ac:dyDescent="0.2">
      <c r="A778" s="84"/>
      <c r="B778" s="84" t="s">
        <v>5570</v>
      </c>
      <c r="C778" s="85"/>
      <c r="D778" s="86" t="s">
        <v>594</v>
      </c>
      <c r="E778" s="87">
        <f>SUM(E779:E782)+E788+E789</f>
        <v>0</v>
      </c>
      <c r="F778" s="87">
        <f t="shared" ref="F778:J778" si="254">SUM(F779:F782)+F788+F789</f>
        <v>0</v>
      </c>
      <c r="G778" s="87">
        <f t="shared" si="254"/>
        <v>0</v>
      </c>
      <c r="H778" s="81" t="e">
        <f t="shared" si="232"/>
        <v>#DIV/0!</v>
      </c>
      <c r="I778" s="87">
        <f t="shared" si="254"/>
        <v>0</v>
      </c>
      <c r="J778" s="87">
        <f t="shared" si="254"/>
        <v>0</v>
      </c>
      <c r="K778" s="81" t="e">
        <f t="shared" si="233"/>
        <v>#DIV/0!</v>
      </c>
      <c r="L778" s="87">
        <f t="shared" si="236"/>
        <v>0</v>
      </c>
      <c r="M778" s="87">
        <f t="shared" si="237"/>
        <v>0</v>
      </c>
      <c r="N778" s="87">
        <f t="shared" si="238"/>
        <v>0</v>
      </c>
      <c r="O778" s="81" t="e">
        <f t="shared" si="239"/>
        <v>#DIV/0!</v>
      </c>
      <c r="P778" s="87">
        <f t="shared" si="240"/>
        <v>0</v>
      </c>
      <c r="Q778" s="87">
        <f t="shared" si="241"/>
        <v>0</v>
      </c>
      <c r="R778" s="1103" t="e">
        <f t="shared" si="234"/>
        <v>#DIV/0!</v>
      </c>
    </row>
    <row r="779" spans="1:18" s="39" customFormat="1" x14ac:dyDescent="0.2">
      <c r="A779" s="60" t="s">
        <v>1862</v>
      </c>
      <c r="B779" s="60" t="s">
        <v>5571</v>
      </c>
      <c r="C779" s="61">
        <v>2</v>
      </c>
      <c r="D779" s="62" t="s">
        <v>335</v>
      </c>
      <c r="E779" s="26"/>
      <c r="F779" s="26"/>
      <c r="G779" s="26"/>
      <c r="H779" s="81" t="e">
        <f t="shared" si="232"/>
        <v>#DIV/0!</v>
      </c>
      <c r="I779" s="26"/>
      <c r="J779" s="26"/>
      <c r="K779" s="81" t="e">
        <f t="shared" si="233"/>
        <v>#DIV/0!</v>
      </c>
      <c r="L779" s="26">
        <f t="shared" si="236"/>
        <v>0</v>
      </c>
      <c r="M779" s="26">
        <f t="shared" si="237"/>
        <v>0</v>
      </c>
      <c r="N779" s="26">
        <f t="shared" si="238"/>
        <v>0</v>
      </c>
      <c r="O779" s="81" t="e">
        <f t="shared" si="239"/>
        <v>#DIV/0!</v>
      </c>
      <c r="P779" s="26">
        <f t="shared" si="240"/>
        <v>0</v>
      </c>
      <c r="Q779" s="26">
        <f t="shared" si="241"/>
        <v>0</v>
      </c>
      <c r="R779" s="1103" t="e">
        <f t="shared" si="234"/>
        <v>#DIV/0!</v>
      </c>
    </row>
    <row r="780" spans="1:18" s="39" customFormat="1" x14ac:dyDescent="0.2">
      <c r="A780" s="60" t="s">
        <v>1863</v>
      </c>
      <c r="B780" s="60" t="s">
        <v>5572</v>
      </c>
      <c r="C780" s="61">
        <v>2</v>
      </c>
      <c r="D780" s="62" t="s">
        <v>336</v>
      </c>
      <c r="E780" s="26"/>
      <c r="F780" s="26"/>
      <c r="G780" s="26"/>
      <c r="H780" s="81" t="e">
        <f t="shared" si="232"/>
        <v>#DIV/0!</v>
      </c>
      <c r="I780" s="26"/>
      <c r="J780" s="26"/>
      <c r="K780" s="81" t="e">
        <f t="shared" si="233"/>
        <v>#DIV/0!</v>
      </c>
      <c r="L780" s="26">
        <f t="shared" si="236"/>
        <v>0</v>
      </c>
      <c r="M780" s="26">
        <f t="shared" si="237"/>
        <v>0</v>
      </c>
      <c r="N780" s="26">
        <f t="shared" si="238"/>
        <v>0</v>
      </c>
      <c r="O780" s="81" t="e">
        <f t="shared" si="239"/>
        <v>#DIV/0!</v>
      </c>
      <c r="P780" s="26">
        <f t="shared" si="240"/>
        <v>0</v>
      </c>
      <c r="Q780" s="26">
        <f t="shared" si="241"/>
        <v>0</v>
      </c>
      <c r="R780" s="1103" t="e">
        <f t="shared" si="234"/>
        <v>#DIV/0!</v>
      </c>
    </row>
    <row r="781" spans="1:18" s="39" customFormat="1" x14ac:dyDescent="0.2">
      <c r="A781" s="478" t="s">
        <v>1864</v>
      </c>
      <c r="B781" s="478" t="s">
        <v>5573</v>
      </c>
      <c r="C781" s="479">
        <v>9</v>
      </c>
      <c r="D781" s="480" t="s">
        <v>337</v>
      </c>
      <c r="E781" s="26"/>
      <c r="F781" s="26"/>
      <c r="G781" s="26"/>
      <c r="H781" s="81" t="e">
        <f t="shared" si="232"/>
        <v>#DIV/0!</v>
      </c>
      <c r="I781" s="26"/>
      <c r="J781" s="26"/>
      <c r="K781" s="81" t="e">
        <f t="shared" si="233"/>
        <v>#DIV/0!</v>
      </c>
      <c r="L781" s="26">
        <f t="shared" si="236"/>
        <v>0</v>
      </c>
      <c r="M781" s="26">
        <f t="shared" si="237"/>
        <v>0</v>
      </c>
      <c r="N781" s="26">
        <f t="shared" si="238"/>
        <v>0</v>
      </c>
      <c r="O781" s="81" t="e">
        <f t="shared" si="239"/>
        <v>#DIV/0!</v>
      </c>
      <c r="P781" s="26">
        <f t="shared" si="240"/>
        <v>0</v>
      </c>
      <c r="Q781" s="26">
        <f t="shared" si="241"/>
        <v>0</v>
      </c>
      <c r="R781" s="1103" t="e">
        <f t="shared" si="234"/>
        <v>#DIV/0!</v>
      </c>
    </row>
    <row r="782" spans="1:18" s="39" customFormat="1" ht="25.5" x14ac:dyDescent="0.2">
      <c r="A782" s="35"/>
      <c r="B782" s="35" t="s">
        <v>5574</v>
      </c>
      <c r="C782" s="36"/>
      <c r="D782" s="37" t="s">
        <v>595</v>
      </c>
      <c r="E782" s="38">
        <f>SUM(E783:E787)</f>
        <v>0</v>
      </c>
      <c r="F782" s="38">
        <f t="shared" ref="F782:J782" si="255">SUM(F783:F787)</f>
        <v>0</v>
      </c>
      <c r="G782" s="38">
        <f t="shared" si="255"/>
        <v>0</v>
      </c>
      <c r="H782" s="81" t="e">
        <f t="shared" si="232"/>
        <v>#DIV/0!</v>
      </c>
      <c r="I782" s="38">
        <f t="shared" si="255"/>
        <v>0</v>
      </c>
      <c r="J782" s="38">
        <f t="shared" si="255"/>
        <v>0</v>
      </c>
      <c r="K782" s="81" t="e">
        <f t="shared" si="233"/>
        <v>#DIV/0!</v>
      </c>
      <c r="L782" s="38">
        <f t="shared" si="236"/>
        <v>0</v>
      </c>
      <c r="M782" s="38">
        <f t="shared" si="237"/>
        <v>0</v>
      </c>
      <c r="N782" s="38">
        <f t="shared" si="238"/>
        <v>0</v>
      </c>
      <c r="O782" s="81" t="e">
        <f t="shared" si="239"/>
        <v>#DIV/0!</v>
      </c>
      <c r="P782" s="38">
        <f t="shared" si="240"/>
        <v>0</v>
      </c>
      <c r="Q782" s="38">
        <f t="shared" si="241"/>
        <v>0</v>
      </c>
      <c r="R782" s="1103" t="e">
        <f t="shared" si="234"/>
        <v>#DIV/0!</v>
      </c>
    </row>
    <row r="783" spans="1:18" s="47" customFormat="1" x14ac:dyDescent="0.2">
      <c r="A783" s="43" t="s">
        <v>1866</v>
      </c>
      <c r="B783" s="43" t="s">
        <v>5575</v>
      </c>
      <c r="C783" s="44">
        <v>2</v>
      </c>
      <c r="D783" s="45" t="s">
        <v>335</v>
      </c>
      <c r="E783" s="46"/>
      <c r="F783" s="46"/>
      <c r="G783" s="46"/>
      <c r="H783" s="81" t="e">
        <f t="shared" ref="H783:H846" si="256">+(F783-G783)/F783</f>
        <v>#DIV/0!</v>
      </c>
      <c r="I783" s="46"/>
      <c r="J783" s="46"/>
      <c r="K783" s="81" t="e">
        <f t="shared" ref="K783:K846" si="257">+(I783-J783)/I783</f>
        <v>#DIV/0!</v>
      </c>
      <c r="L783" s="46">
        <f t="shared" si="236"/>
        <v>0</v>
      </c>
      <c r="M783" s="46">
        <f t="shared" si="237"/>
        <v>0</v>
      </c>
      <c r="N783" s="46">
        <f t="shared" si="238"/>
        <v>0</v>
      </c>
      <c r="O783" s="81" t="e">
        <f t="shared" si="239"/>
        <v>#DIV/0!</v>
      </c>
      <c r="P783" s="46">
        <f t="shared" si="240"/>
        <v>0</v>
      </c>
      <c r="Q783" s="46">
        <f t="shared" si="241"/>
        <v>0</v>
      </c>
      <c r="R783" s="1103" t="e">
        <f t="shared" si="234"/>
        <v>#DIV/0!</v>
      </c>
    </row>
    <row r="784" spans="1:18" s="47" customFormat="1" x14ac:dyDescent="0.2">
      <c r="A784" s="43" t="s">
        <v>1867</v>
      </c>
      <c r="B784" s="43" t="s">
        <v>5576</v>
      </c>
      <c r="C784" s="44">
        <v>2</v>
      </c>
      <c r="D784" s="45" t="s">
        <v>336</v>
      </c>
      <c r="E784" s="46"/>
      <c r="F784" s="46"/>
      <c r="G784" s="46"/>
      <c r="H784" s="81" t="e">
        <f t="shared" si="256"/>
        <v>#DIV/0!</v>
      </c>
      <c r="I784" s="46"/>
      <c r="J784" s="46"/>
      <c r="K784" s="81" t="e">
        <f t="shared" si="257"/>
        <v>#DIV/0!</v>
      </c>
      <c r="L784" s="46">
        <f t="shared" si="236"/>
        <v>0</v>
      </c>
      <c r="M784" s="46">
        <f t="shared" si="237"/>
        <v>0</v>
      </c>
      <c r="N784" s="46">
        <f t="shared" si="238"/>
        <v>0</v>
      </c>
      <c r="O784" s="81" t="e">
        <f t="shared" si="239"/>
        <v>#DIV/0!</v>
      </c>
      <c r="P784" s="46">
        <f t="shared" si="240"/>
        <v>0</v>
      </c>
      <c r="Q784" s="46">
        <f t="shared" si="241"/>
        <v>0</v>
      </c>
      <c r="R784" s="1103" t="e">
        <f t="shared" ref="R784:R847" si="258">+(P784-Q784)/P784</f>
        <v>#DIV/0!</v>
      </c>
    </row>
    <row r="785" spans="1:18" s="47" customFormat="1" x14ac:dyDescent="0.2">
      <c r="A785" s="505" t="s">
        <v>1865</v>
      </c>
      <c r="B785" s="505" t="s">
        <v>5577</v>
      </c>
      <c r="C785" s="506">
        <v>9</v>
      </c>
      <c r="D785" s="507" t="s">
        <v>337</v>
      </c>
      <c r="E785" s="46"/>
      <c r="F785" s="46"/>
      <c r="G785" s="46"/>
      <c r="H785" s="81" t="e">
        <f t="shared" si="256"/>
        <v>#DIV/0!</v>
      </c>
      <c r="I785" s="46"/>
      <c r="J785" s="46"/>
      <c r="K785" s="81" t="e">
        <f t="shared" si="257"/>
        <v>#DIV/0!</v>
      </c>
      <c r="L785" s="46">
        <f t="shared" si="236"/>
        <v>0</v>
      </c>
      <c r="M785" s="46">
        <f t="shared" si="237"/>
        <v>0</v>
      </c>
      <c r="N785" s="46">
        <f t="shared" si="238"/>
        <v>0</v>
      </c>
      <c r="O785" s="81" t="e">
        <f t="shared" si="239"/>
        <v>#DIV/0!</v>
      </c>
      <c r="P785" s="46">
        <f t="shared" si="240"/>
        <v>0</v>
      </c>
      <c r="Q785" s="46">
        <f t="shared" si="241"/>
        <v>0</v>
      </c>
      <c r="R785" s="1103" t="e">
        <f t="shared" si="258"/>
        <v>#DIV/0!</v>
      </c>
    </row>
    <row r="786" spans="1:18" s="47" customFormat="1" ht="25.5" x14ac:dyDescent="0.2">
      <c r="A786" s="430" t="s">
        <v>1868</v>
      </c>
      <c r="B786" s="430" t="s">
        <v>5578</v>
      </c>
      <c r="C786" s="431">
        <v>2</v>
      </c>
      <c r="D786" s="432" t="s">
        <v>3890</v>
      </c>
      <c r="E786" s="51"/>
      <c r="F786" s="51"/>
      <c r="G786" s="51"/>
      <c r="H786" s="81" t="e">
        <f t="shared" si="256"/>
        <v>#DIV/0!</v>
      </c>
      <c r="I786" s="51"/>
      <c r="J786" s="51"/>
      <c r="K786" s="81" t="e">
        <f t="shared" si="257"/>
        <v>#DIV/0!</v>
      </c>
      <c r="L786" s="51">
        <f t="shared" si="236"/>
        <v>0</v>
      </c>
      <c r="M786" s="51">
        <f t="shared" si="237"/>
        <v>0</v>
      </c>
      <c r="N786" s="51">
        <f t="shared" si="238"/>
        <v>0</v>
      </c>
      <c r="O786" s="81" t="e">
        <f t="shared" si="239"/>
        <v>#DIV/0!</v>
      </c>
      <c r="P786" s="51">
        <f t="shared" si="240"/>
        <v>0</v>
      </c>
      <c r="Q786" s="51">
        <f t="shared" si="241"/>
        <v>0</v>
      </c>
      <c r="R786" s="1103" t="e">
        <f t="shared" si="258"/>
        <v>#DIV/0!</v>
      </c>
    </row>
    <row r="787" spans="1:18" s="47" customFormat="1" x14ac:dyDescent="0.2">
      <c r="A787" s="43" t="s">
        <v>1869</v>
      </c>
      <c r="B787" s="43" t="s">
        <v>5579</v>
      </c>
      <c r="C787" s="44">
        <v>2</v>
      </c>
      <c r="D787" s="45" t="s">
        <v>914</v>
      </c>
      <c r="E787" s="46"/>
      <c r="F787" s="46"/>
      <c r="G787" s="46"/>
      <c r="H787" s="81" t="e">
        <f t="shared" si="256"/>
        <v>#DIV/0!</v>
      </c>
      <c r="I787" s="46"/>
      <c r="J787" s="46"/>
      <c r="K787" s="81" t="e">
        <f t="shared" si="257"/>
        <v>#DIV/0!</v>
      </c>
      <c r="L787" s="46">
        <f t="shared" si="236"/>
        <v>0</v>
      </c>
      <c r="M787" s="46">
        <f t="shared" si="237"/>
        <v>0</v>
      </c>
      <c r="N787" s="46">
        <f t="shared" si="238"/>
        <v>0</v>
      </c>
      <c r="O787" s="81" t="e">
        <f t="shared" si="239"/>
        <v>#DIV/0!</v>
      </c>
      <c r="P787" s="46">
        <f t="shared" si="240"/>
        <v>0</v>
      </c>
      <c r="Q787" s="46">
        <f t="shared" si="241"/>
        <v>0</v>
      </c>
      <c r="R787" s="1103" t="e">
        <f t="shared" si="258"/>
        <v>#DIV/0!</v>
      </c>
    </row>
    <row r="788" spans="1:18" s="39" customFormat="1" x14ac:dyDescent="0.2">
      <c r="A788" s="625" t="s">
        <v>3266</v>
      </c>
      <c r="B788" s="625" t="s">
        <v>5580</v>
      </c>
      <c r="C788" s="626">
        <v>2</v>
      </c>
      <c r="D788" s="627" t="s">
        <v>2330</v>
      </c>
      <c r="E788" s="72"/>
      <c r="F788" s="72"/>
      <c r="G788" s="72"/>
      <c r="H788" s="81" t="e">
        <f t="shared" si="256"/>
        <v>#DIV/0!</v>
      </c>
      <c r="I788" s="72"/>
      <c r="J788" s="72"/>
      <c r="K788" s="81" t="e">
        <f t="shared" si="257"/>
        <v>#DIV/0!</v>
      </c>
      <c r="L788" s="72">
        <f t="shared" si="236"/>
        <v>0</v>
      </c>
      <c r="M788" s="72">
        <f t="shared" si="237"/>
        <v>0</v>
      </c>
      <c r="N788" s="72">
        <f t="shared" si="238"/>
        <v>0</v>
      </c>
      <c r="O788" s="81" t="e">
        <f t="shared" si="239"/>
        <v>#DIV/0!</v>
      </c>
      <c r="P788" s="72">
        <f t="shared" si="240"/>
        <v>0</v>
      </c>
      <c r="Q788" s="72">
        <f t="shared" si="241"/>
        <v>0</v>
      </c>
      <c r="R788" s="1103" t="e">
        <f t="shared" si="258"/>
        <v>#DIV/0!</v>
      </c>
    </row>
    <row r="789" spans="1:18" s="39" customFormat="1" x14ac:dyDescent="0.2">
      <c r="A789" s="628" t="s">
        <v>3265</v>
      </c>
      <c r="B789" s="625" t="s">
        <v>5581</v>
      </c>
      <c r="C789" s="629">
        <v>2</v>
      </c>
      <c r="D789" s="630" t="s">
        <v>2330</v>
      </c>
      <c r="E789" s="631"/>
      <c r="F789" s="631"/>
      <c r="G789" s="631"/>
      <c r="H789" s="81" t="e">
        <f t="shared" si="256"/>
        <v>#DIV/0!</v>
      </c>
      <c r="I789" s="631"/>
      <c r="J789" s="631"/>
      <c r="K789" s="81" t="e">
        <f t="shared" si="257"/>
        <v>#DIV/0!</v>
      </c>
      <c r="L789" s="631">
        <f t="shared" si="236"/>
        <v>0</v>
      </c>
      <c r="M789" s="631">
        <f t="shared" si="237"/>
        <v>0</v>
      </c>
      <c r="N789" s="631">
        <f t="shared" si="238"/>
        <v>0</v>
      </c>
      <c r="O789" s="81" t="e">
        <f t="shared" si="239"/>
        <v>#DIV/0!</v>
      </c>
      <c r="P789" s="631">
        <f t="shared" si="240"/>
        <v>0</v>
      </c>
      <c r="Q789" s="631">
        <f t="shared" si="241"/>
        <v>0</v>
      </c>
      <c r="R789" s="1103" t="e">
        <f t="shared" si="258"/>
        <v>#DIV/0!</v>
      </c>
    </row>
    <row r="790" spans="1:18" s="89" customFormat="1" x14ac:dyDescent="0.2">
      <c r="A790" s="102">
        <v>7.4</v>
      </c>
      <c r="B790" s="102" t="s">
        <v>182</v>
      </c>
      <c r="C790" s="103"/>
      <c r="D790" s="104" t="s">
        <v>593</v>
      </c>
      <c r="E790" s="87">
        <f>E791+SUM(E794:E803)</f>
        <v>0</v>
      </c>
      <c r="F790" s="87">
        <f t="shared" ref="F790:J790" si="259">F791+SUM(F794:F803)</f>
        <v>0</v>
      </c>
      <c r="G790" s="87">
        <f t="shared" si="259"/>
        <v>0</v>
      </c>
      <c r="H790" s="81" t="e">
        <f t="shared" si="256"/>
        <v>#DIV/0!</v>
      </c>
      <c r="I790" s="87">
        <f t="shared" si="259"/>
        <v>0</v>
      </c>
      <c r="J790" s="87">
        <f t="shared" si="259"/>
        <v>0</v>
      </c>
      <c r="K790" s="81" t="e">
        <f t="shared" si="257"/>
        <v>#DIV/0!</v>
      </c>
      <c r="L790" s="87">
        <f t="shared" si="236"/>
        <v>0</v>
      </c>
      <c r="M790" s="87">
        <f t="shared" si="237"/>
        <v>0</v>
      </c>
      <c r="N790" s="87">
        <f t="shared" si="238"/>
        <v>0</v>
      </c>
      <c r="O790" s="81" t="e">
        <f t="shared" si="239"/>
        <v>#DIV/0!</v>
      </c>
      <c r="P790" s="87">
        <f t="shared" si="240"/>
        <v>0</v>
      </c>
      <c r="Q790" s="87">
        <f t="shared" si="241"/>
        <v>0</v>
      </c>
      <c r="R790" s="1103" t="e">
        <f t="shared" si="258"/>
        <v>#DIV/0!</v>
      </c>
    </row>
    <row r="791" spans="1:18" s="39" customFormat="1" x14ac:dyDescent="0.2">
      <c r="A791" s="635" t="s">
        <v>2647</v>
      </c>
      <c r="B791" s="635" t="s">
        <v>183</v>
      </c>
      <c r="C791" s="636"/>
      <c r="D791" s="62" t="s">
        <v>399</v>
      </c>
      <c r="E791" s="66">
        <f>SUM(E792:E793)</f>
        <v>0</v>
      </c>
      <c r="F791" s="66">
        <f t="shared" ref="F791:J791" si="260">SUM(F792:F793)</f>
        <v>0</v>
      </c>
      <c r="G791" s="66">
        <f t="shared" si="260"/>
        <v>0</v>
      </c>
      <c r="H791" s="81" t="e">
        <f t="shared" si="256"/>
        <v>#DIV/0!</v>
      </c>
      <c r="I791" s="66">
        <f t="shared" si="260"/>
        <v>0</v>
      </c>
      <c r="J791" s="66">
        <f t="shared" si="260"/>
        <v>0</v>
      </c>
      <c r="K791" s="81" t="e">
        <f t="shared" si="257"/>
        <v>#DIV/0!</v>
      </c>
      <c r="L791" s="66">
        <f t="shared" si="236"/>
        <v>0</v>
      </c>
      <c r="M791" s="66">
        <f t="shared" si="237"/>
        <v>0</v>
      </c>
      <c r="N791" s="66">
        <f t="shared" si="238"/>
        <v>0</v>
      </c>
      <c r="O791" s="81" t="e">
        <f t="shared" si="239"/>
        <v>#DIV/0!</v>
      </c>
      <c r="P791" s="66">
        <f t="shared" si="240"/>
        <v>0</v>
      </c>
      <c r="Q791" s="66">
        <f t="shared" si="241"/>
        <v>0</v>
      </c>
      <c r="R791" s="1103" t="e">
        <f t="shared" si="258"/>
        <v>#DIV/0!</v>
      </c>
    </row>
    <row r="792" spans="1:18" s="47" customFormat="1" x14ac:dyDescent="0.2">
      <c r="A792" s="639" t="s">
        <v>4706</v>
      </c>
      <c r="B792" s="639" t="s">
        <v>367</v>
      </c>
      <c r="C792" s="640">
        <v>7</v>
      </c>
      <c r="D792" s="641" t="s">
        <v>4704</v>
      </c>
      <c r="E792" s="440"/>
      <c r="F792" s="440"/>
      <c r="G792" s="440"/>
      <c r="H792" s="81" t="e">
        <f t="shared" si="256"/>
        <v>#DIV/0!</v>
      </c>
      <c r="I792" s="440"/>
      <c r="J792" s="440"/>
      <c r="K792" s="81" t="e">
        <f t="shared" si="257"/>
        <v>#DIV/0!</v>
      </c>
      <c r="L792" s="440">
        <f t="shared" ref="L792:L855" si="261">E792</f>
        <v>0</v>
      </c>
      <c r="M792" s="440">
        <f t="shared" ref="M792:M855" si="262">F792</f>
        <v>0</v>
      </c>
      <c r="N792" s="440">
        <f t="shared" ref="N792:N855" si="263">G792</f>
        <v>0</v>
      </c>
      <c r="O792" s="81" t="e">
        <f t="shared" ref="O792:O855" si="264">+(M792-N792)/M792</f>
        <v>#DIV/0!</v>
      </c>
      <c r="P792" s="440">
        <f t="shared" ref="P792:P855" si="265">I792</f>
        <v>0</v>
      </c>
      <c r="Q792" s="440">
        <f t="shared" ref="Q792:Q855" si="266">J792</f>
        <v>0</v>
      </c>
      <c r="R792" s="1103" t="e">
        <f t="shared" si="258"/>
        <v>#DIV/0!</v>
      </c>
    </row>
    <row r="793" spans="1:18" s="47" customFormat="1" x14ac:dyDescent="0.2">
      <c r="A793" s="639" t="s">
        <v>4707</v>
      </c>
      <c r="B793" s="639" t="s">
        <v>394</v>
      </c>
      <c r="C793" s="640">
        <v>7</v>
      </c>
      <c r="D793" s="641" t="s">
        <v>4705</v>
      </c>
      <c r="E793" s="440"/>
      <c r="F793" s="440"/>
      <c r="G793" s="440"/>
      <c r="H793" s="81" t="e">
        <f t="shared" si="256"/>
        <v>#DIV/0!</v>
      </c>
      <c r="I793" s="440"/>
      <c r="J793" s="440"/>
      <c r="K793" s="81" t="e">
        <f t="shared" si="257"/>
        <v>#DIV/0!</v>
      </c>
      <c r="L793" s="440">
        <f t="shared" si="261"/>
        <v>0</v>
      </c>
      <c r="M793" s="440">
        <f t="shared" si="262"/>
        <v>0</v>
      </c>
      <c r="N793" s="440">
        <f t="shared" si="263"/>
        <v>0</v>
      </c>
      <c r="O793" s="81" t="e">
        <f t="shared" si="264"/>
        <v>#DIV/0!</v>
      </c>
      <c r="P793" s="440">
        <f t="shared" si="265"/>
        <v>0</v>
      </c>
      <c r="Q793" s="440">
        <f t="shared" si="266"/>
        <v>0</v>
      </c>
      <c r="R793" s="1103" t="e">
        <f t="shared" si="258"/>
        <v>#DIV/0!</v>
      </c>
    </row>
    <row r="794" spans="1:18" s="39" customFormat="1" x14ac:dyDescent="0.2">
      <c r="A794" s="635" t="s">
        <v>2648</v>
      </c>
      <c r="B794" s="635" t="s">
        <v>184</v>
      </c>
      <c r="C794" s="636"/>
      <c r="D794" s="62" t="s">
        <v>376</v>
      </c>
      <c r="E794" s="66"/>
      <c r="F794" s="66"/>
      <c r="G794" s="66"/>
      <c r="H794" s="81" t="e">
        <f t="shared" si="256"/>
        <v>#DIV/0!</v>
      </c>
      <c r="I794" s="66"/>
      <c r="J794" s="66"/>
      <c r="K794" s="81" t="e">
        <f t="shared" si="257"/>
        <v>#DIV/0!</v>
      </c>
      <c r="L794" s="66">
        <f t="shared" si="261"/>
        <v>0</v>
      </c>
      <c r="M794" s="66">
        <f t="shared" si="262"/>
        <v>0</v>
      </c>
      <c r="N794" s="66">
        <f t="shared" si="263"/>
        <v>0</v>
      </c>
      <c r="O794" s="81" t="e">
        <f t="shared" si="264"/>
        <v>#DIV/0!</v>
      </c>
      <c r="P794" s="66">
        <f t="shared" si="265"/>
        <v>0</v>
      </c>
      <c r="Q794" s="66">
        <f t="shared" si="266"/>
        <v>0</v>
      </c>
      <c r="R794" s="1103" t="e">
        <f t="shared" si="258"/>
        <v>#DIV/0!</v>
      </c>
    </row>
    <row r="795" spans="1:18" s="39" customFormat="1" x14ac:dyDescent="0.2">
      <c r="A795" s="637" t="s">
        <v>4702</v>
      </c>
      <c r="B795" s="637" t="s">
        <v>368</v>
      </c>
      <c r="C795" s="638">
        <v>7</v>
      </c>
      <c r="D795" s="627" t="s">
        <v>4703</v>
      </c>
      <c r="E795" s="562"/>
      <c r="F795" s="562"/>
      <c r="G795" s="562"/>
      <c r="H795" s="81" t="e">
        <f t="shared" si="256"/>
        <v>#DIV/0!</v>
      </c>
      <c r="I795" s="562"/>
      <c r="J795" s="562"/>
      <c r="K795" s="81" t="e">
        <f t="shared" si="257"/>
        <v>#DIV/0!</v>
      </c>
      <c r="L795" s="562">
        <f t="shared" si="261"/>
        <v>0</v>
      </c>
      <c r="M795" s="562">
        <f t="shared" si="262"/>
        <v>0</v>
      </c>
      <c r="N795" s="562">
        <f t="shared" si="263"/>
        <v>0</v>
      </c>
      <c r="O795" s="81" t="e">
        <f t="shared" si="264"/>
        <v>#DIV/0!</v>
      </c>
      <c r="P795" s="562">
        <f t="shared" si="265"/>
        <v>0</v>
      </c>
      <c r="Q795" s="562">
        <f t="shared" si="266"/>
        <v>0</v>
      </c>
      <c r="R795" s="1103" t="e">
        <f t="shared" si="258"/>
        <v>#DIV/0!</v>
      </c>
    </row>
    <row r="796" spans="1:18" s="39" customFormat="1" x14ac:dyDescent="0.2">
      <c r="A796" s="637" t="s">
        <v>4708</v>
      </c>
      <c r="B796" s="637" t="s">
        <v>5582</v>
      </c>
      <c r="C796" s="638">
        <v>7</v>
      </c>
      <c r="D796" s="627" t="s">
        <v>4710</v>
      </c>
      <c r="E796" s="562"/>
      <c r="F796" s="562"/>
      <c r="G796" s="562"/>
      <c r="H796" s="81" t="e">
        <f t="shared" si="256"/>
        <v>#DIV/0!</v>
      </c>
      <c r="I796" s="562"/>
      <c r="J796" s="562"/>
      <c r="K796" s="81" t="e">
        <f t="shared" si="257"/>
        <v>#DIV/0!</v>
      </c>
      <c r="L796" s="562">
        <f t="shared" si="261"/>
        <v>0</v>
      </c>
      <c r="M796" s="562">
        <f t="shared" si="262"/>
        <v>0</v>
      </c>
      <c r="N796" s="562">
        <f t="shared" si="263"/>
        <v>0</v>
      </c>
      <c r="O796" s="81" t="e">
        <f t="shared" si="264"/>
        <v>#DIV/0!</v>
      </c>
      <c r="P796" s="562">
        <f t="shared" si="265"/>
        <v>0</v>
      </c>
      <c r="Q796" s="562">
        <f t="shared" si="266"/>
        <v>0</v>
      </c>
      <c r="R796" s="1103" t="e">
        <f t="shared" si="258"/>
        <v>#DIV/0!</v>
      </c>
    </row>
    <row r="797" spans="1:18" s="39" customFormat="1" x14ac:dyDescent="0.2">
      <c r="A797" s="637" t="s">
        <v>4709</v>
      </c>
      <c r="B797" s="637" t="s">
        <v>5583</v>
      </c>
      <c r="C797" s="638">
        <v>7</v>
      </c>
      <c r="D797" s="627" t="s">
        <v>4711</v>
      </c>
      <c r="E797" s="562"/>
      <c r="F797" s="562"/>
      <c r="G797" s="562"/>
      <c r="H797" s="81" t="e">
        <f t="shared" si="256"/>
        <v>#DIV/0!</v>
      </c>
      <c r="I797" s="562"/>
      <c r="J797" s="562"/>
      <c r="K797" s="81" t="e">
        <f t="shared" si="257"/>
        <v>#DIV/0!</v>
      </c>
      <c r="L797" s="562">
        <f t="shared" si="261"/>
        <v>0</v>
      </c>
      <c r="M797" s="562">
        <f t="shared" si="262"/>
        <v>0</v>
      </c>
      <c r="N797" s="562">
        <f t="shared" si="263"/>
        <v>0</v>
      </c>
      <c r="O797" s="81" t="e">
        <f t="shared" si="264"/>
        <v>#DIV/0!</v>
      </c>
      <c r="P797" s="562">
        <f t="shared" si="265"/>
        <v>0</v>
      </c>
      <c r="Q797" s="562">
        <f t="shared" si="266"/>
        <v>0</v>
      </c>
      <c r="R797" s="1103" t="e">
        <f t="shared" si="258"/>
        <v>#DIV/0!</v>
      </c>
    </row>
    <row r="798" spans="1:18" s="39" customFormat="1" ht="38.25" x14ac:dyDescent="0.2">
      <c r="A798" s="637" t="s">
        <v>1871</v>
      </c>
      <c r="B798" s="637" t="s">
        <v>5584</v>
      </c>
      <c r="C798" s="638">
        <v>7</v>
      </c>
      <c r="D798" s="627" t="s">
        <v>4713</v>
      </c>
      <c r="E798" s="562"/>
      <c r="F798" s="562"/>
      <c r="G798" s="562"/>
      <c r="H798" s="81" t="e">
        <f t="shared" si="256"/>
        <v>#DIV/0!</v>
      </c>
      <c r="I798" s="562"/>
      <c r="J798" s="562"/>
      <c r="K798" s="81" t="e">
        <f t="shared" si="257"/>
        <v>#DIV/0!</v>
      </c>
      <c r="L798" s="562">
        <f t="shared" si="261"/>
        <v>0</v>
      </c>
      <c r="M798" s="562">
        <f t="shared" si="262"/>
        <v>0</v>
      </c>
      <c r="N798" s="562">
        <f t="shared" si="263"/>
        <v>0</v>
      </c>
      <c r="O798" s="81" t="e">
        <f t="shared" si="264"/>
        <v>#DIV/0!</v>
      </c>
      <c r="P798" s="562">
        <f t="shared" si="265"/>
        <v>0</v>
      </c>
      <c r="Q798" s="562">
        <f t="shared" si="266"/>
        <v>0</v>
      </c>
      <c r="R798" s="1103" t="e">
        <f t="shared" si="258"/>
        <v>#DIV/0!</v>
      </c>
    </row>
    <row r="799" spans="1:18" s="39" customFormat="1" x14ac:dyDescent="0.2">
      <c r="A799" s="478" t="s">
        <v>1872</v>
      </c>
      <c r="B799" s="478" t="s">
        <v>369</v>
      </c>
      <c r="C799" s="479">
        <v>9</v>
      </c>
      <c r="D799" s="480" t="s">
        <v>337</v>
      </c>
      <c r="E799" s="26"/>
      <c r="F799" s="26"/>
      <c r="G799" s="26"/>
      <c r="H799" s="81" t="e">
        <f t="shared" si="256"/>
        <v>#DIV/0!</v>
      </c>
      <c r="I799" s="26"/>
      <c r="J799" s="26"/>
      <c r="K799" s="81" t="e">
        <f t="shared" si="257"/>
        <v>#DIV/0!</v>
      </c>
      <c r="L799" s="26">
        <f t="shared" si="261"/>
        <v>0</v>
      </c>
      <c r="M799" s="26">
        <f t="shared" si="262"/>
        <v>0</v>
      </c>
      <c r="N799" s="26">
        <f t="shared" si="263"/>
        <v>0</v>
      </c>
      <c r="O799" s="81" t="e">
        <f t="shared" si="264"/>
        <v>#DIV/0!</v>
      </c>
      <c r="P799" s="26">
        <f t="shared" si="265"/>
        <v>0</v>
      </c>
      <c r="Q799" s="26">
        <f t="shared" si="266"/>
        <v>0</v>
      </c>
      <c r="R799" s="1103" t="e">
        <f t="shared" si="258"/>
        <v>#DIV/0!</v>
      </c>
    </row>
    <row r="800" spans="1:18" s="39" customFormat="1" x14ac:dyDescent="0.2">
      <c r="A800" s="478" t="s">
        <v>2743</v>
      </c>
      <c r="B800" s="478" t="s">
        <v>5585</v>
      </c>
      <c r="C800" s="479">
        <v>9</v>
      </c>
      <c r="D800" s="480" t="s">
        <v>2330</v>
      </c>
      <c r="E800" s="26"/>
      <c r="F800" s="26"/>
      <c r="G800" s="26"/>
      <c r="H800" s="81" t="e">
        <f t="shared" si="256"/>
        <v>#DIV/0!</v>
      </c>
      <c r="I800" s="26"/>
      <c r="J800" s="26"/>
      <c r="K800" s="81" t="e">
        <f t="shared" si="257"/>
        <v>#DIV/0!</v>
      </c>
      <c r="L800" s="26">
        <f t="shared" si="261"/>
        <v>0</v>
      </c>
      <c r="M800" s="26">
        <f t="shared" si="262"/>
        <v>0</v>
      </c>
      <c r="N800" s="26">
        <f t="shared" si="263"/>
        <v>0</v>
      </c>
      <c r="O800" s="81" t="e">
        <f t="shared" si="264"/>
        <v>#DIV/0!</v>
      </c>
      <c r="P800" s="26">
        <f t="shared" si="265"/>
        <v>0</v>
      </c>
      <c r="Q800" s="26">
        <f t="shared" si="266"/>
        <v>0</v>
      </c>
      <c r="R800" s="1103" t="e">
        <f t="shared" si="258"/>
        <v>#DIV/0!</v>
      </c>
    </row>
    <row r="801" spans="1:18" s="39" customFormat="1" x14ac:dyDescent="0.2">
      <c r="A801" s="628">
        <v>7.8</v>
      </c>
      <c r="B801" s="478" t="s">
        <v>5586</v>
      </c>
      <c r="C801" s="629">
        <v>7</v>
      </c>
      <c r="D801" s="630" t="s">
        <v>3207</v>
      </c>
      <c r="E801" s="631"/>
      <c r="F801" s="631"/>
      <c r="G801" s="631"/>
      <c r="H801" s="81" t="e">
        <f t="shared" si="256"/>
        <v>#DIV/0!</v>
      </c>
      <c r="I801" s="631"/>
      <c r="J801" s="631"/>
      <c r="K801" s="81" t="e">
        <f t="shared" si="257"/>
        <v>#DIV/0!</v>
      </c>
      <c r="L801" s="631">
        <f t="shared" si="261"/>
        <v>0</v>
      </c>
      <c r="M801" s="631">
        <f t="shared" si="262"/>
        <v>0</v>
      </c>
      <c r="N801" s="631">
        <f t="shared" si="263"/>
        <v>0</v>
      </c>
      <c r="O801" s="81" t="e">
        <f t="shared" si="264"/>
        <v>#DIV/0!</v>
      </c>
      <c r="P801" s="631">
        <f t="shared" si="265"/>
        <v>0</v>
      </c>
      <c r="Q801" s="631">
        <f t="shared" si="266"/>
        <v>0</v>
      </c>
      <c r="R801" s="1103" t="e">
        <f t="shared" si="258"/>
        <v>#DIV/0!</v>
      </c>
    </row>
    <row r="802" spans="1:18" s="39" customFormat="1" x14ac:dyDescent="0.2">
      <c r="A802" s="637" t="s">
        <v>4712</v>
      </c>
      <c r="B802" s="637" t="s">
        <v>370</v>
      </c>
      <c r="C802" s="638">
        <v>7</v>
      </c>
      <c r="D802" s="627" t="s">
        <v>1277</v>
      </c>
      <c r="E802" s="562"/>
      <c r="F802" s="562"/>
      <c r="G802" s="562"/>
      <c r="H802" s="81" t="e">
        <f t="shared" si="256"/>
        <v>#DIV/0!</v>
      </c>
      <c r="I802" s="562"/>
      <c r="J802" s="562"/>
      <c r="K802" s="81" t="e">
        <f t="shared" si="257"/>
        <v>#DIV/0!</v>
      </c>
      <c r="L802" s="562">
        <f t="shared" si="261"/>
        <v>0</v>
      </c>
      <c r="M802" s="562">
        <f t="shared" si="262"/>
        <v>0</v>
      </c>
      <c r="N802" s="562">
        <f t="shared" si="263"/>
        <v>0</v>
      </c>
      <c r="O802" s="81" t="e">
        <f t="shared" si="264"/>
        <v>#DIV/0!</v>
      </c>
      <c r="P802" s="562">
        <f t="shared" si="265"/>
        <v>0</v>
      </c>
      <c r="Q802" s="562">
        <f t="shared" si="266"/>
        <v>0</v>
      </c>
      <c r="R802" s="1103" t="e">
        <f t="shared" si="258"/>
        <v>#DIV/0!</v>
      </c>
    </row>
    <row r="803" spans="1:18" s="39" customFormat="1" x14ac:dyDescent="0.2">
      <c r="A803" s="471">
        <v>7.3</v>
      </c>
      <c r="B803" s="471" t="s">
        <v>1649</v>
      </c>
      <c r="C803" s="472">
        <v>7</v>
      </c>
      <c r="D803" s="473" t="s">
        <v>1650</v>
      </c>
      <c r="E803" s="38"/>
      <c r="F803" s="38"/>
      <c r="G803" s="38"/>
      <c r="H803" s="81" t="e">
        <f t="shared" si="256"/>
        <v>#DIV/0!</v>
      </c>
      <c r="I803" s="38"/>
      <c r="J803" s="38"/>
      <c r="K803" s="81" t="e">
        <f t="shared" si="257"/>
        <v>#DIV/0!</v>
      </c>
      <c r="L803" s="38">
        <f t="shared" si="261"/>
        <v>0</v>
      </c>
      <c r="M803" s="38">
        <f t="shared" si="262"/>
        <v>0</v>
      </c>
      <c r="N803" s="38">
        <f t="shared" si="263"/>
        <v>0</v>
      </c>
      <c r="O803" s="81" t="e">
        <f t="shared" si="264"/>
        <v>#DIV/0!</v>
      </c>
      <c r="P803" s="38">
        <f t="shared" si="265"/>
        <v>0</v>
      </c>
      <c r="Q803" s="38">
        <f t="shared" si="266"/>
        <v>0</v>
      </c>
      <c r="R803" s="1103" t="e">
        <f t="shared" si="258"/>
        <v>#DIV/0!</v>
      </c>
    </row>
    <row r="804" spans="1:18" s="89" customFormat="1" x14ac:dyDescent="0.2">
      <c r="A804" s="84"/>
      <c r="B804" s="84" t="s">
        <v>1476</v>
      </c>
      <c r="C804" s="85"/>
      <c r="D804" s="86" t="s">
        <v>3758</v>
      </c>
      <c r="E804" s="87">
        <f>SUM(E805:E809)+SUM(E813:E817)</f>
        <v>0</v>
      </c>
      <c r="F804" s="87">
        <f t="shared" ref="F804:J804" si="267">SUM(F805:F809)+SUM(F813:F817)</f>
        <v>0</v>
      </c>
      <c r="G804" s="87">
        <f t="shared" si="267"/>
        <v>0</v>
      </c>
      <c r="H804" s="81" t="e">
        <f t="shared" si="256"/>
        <v>#DIV/0!</v>
      </c>
      <c r="I804" s="87">
        <f t="shared" si="267"/>
        <v>0</v>
      </c>
      <c r="J804" s="87">
        <f t="shared" si="267"/>
        <v>0</v>
      </c>
      <c r="K804" s="81" t="e">
        <f t="shared" si="257"/>
        <v>#DIV/0!</v>
      </c>
      <c r="L804" s="87">
        <f t="shared" si="261"/>
        <v>0</v>
      </c>
      <c r="M804" s="87">
        <f t="shared" si="262"/>
        <v>0</v>
      </c>
      <c r="N804" s="87">
        <f t="shared" si="263"/>
        <v>0</v>
      </c>
      <c r="O804" s="81" t="e">
        <f t="shared" si="264"/>
        <v>#DIV/0!</v>
      </c>
      <c r="P804" s="87">
        <f t="shared" si="265"/>
        <v>0</v>
      </c>
      <c r="Q804" s="87">
        <f t="shared" si="266"/>
        <v>0</v>
      </c>
      <c r="R804" s="1103" t="e">
        <f t="shared" si="258"/>
        <v>#DIV/0!</v>
      </c>
    </row>
    <row r="805" spans="1:18" s="39" customFormat="1" x14ac:dyDescent="0.2">
      <c r="A805" s="60" t="s">
        <v>1873</v>
      </c>
      <c r="B805" s="60" t="s">
        <v>185</v>
      </c>
      <c r="C805" s="61">
        <v>15</v>
      </c>
      <c r="D805" s="62" t="s">
        <v>430</v>
      </c>
      <c r="E805" s="26"/>
      <c r="F805" s="26"/>
      <c r="G805" s="26"/>
      <c r="H805" s="81" t="e">
        <f t="shared" si="256"/>
        <v>#DIV/0!</v>
      </c>
      <c r="I805" s="26"/>
      <c r="J805" s="26"/>
      <c r="K805" s="81" t="e">
        <f t="shared" si="257"/>
        <v>#DIV/0!</v>
      </c>
      <c r="L805" s="26">
        <f t="shared" si="261"/>
        <v>0</v>
      </c>
      <c r="M805" s="26">
        <f t="shared" si="262"/>
        <v>0</v>
      </c>
      <c r="N805" s="26">
        <f t="shared" si="263"/>
        <v>0</v>
      </c>
      <c r="O805" s="81" t="e">
        <f t="shared" si="264"/>
        <v>#DIV/0!</v>
      </c>
      <c r="P805" s="26">
        <f t="shared" si="265"/>
        <v>0</v>
      </c>
      <c r="Q805" s="26">
        <f t="shared" si="266"/>
        <v>0</v>
      </c>
      <c r="R805" s="1103" t="e">
        <f t="shared" si="258"/>
        <v>#DIV/0!</v>
      </c>
    </row>
    <row r="806" spans="1:18" s="39" customFormat="1" ht="38.25" x14ac:dyDescent="0.2">
      <c r="A806" s="60" t="s">
        <v>1874</v>
      </c>
      <c r="B806" s="60" t="s">
        <v>186</v>
      </c>
      <c r="C806" s="61">
        <v>15</v>
      </c>
      <c r="D806" s="62" t="s">
        <v>431</v>
      </c>
      <c r="E806" s="26"/>
      <c r="F806" s="26"/>
      <c r="G806" s="26"/>
      <c r="H806" s="81" t="e">
        <f t="shared" si="256"/>
        <v>#DIV/0!</v>
      </c>
      <c r="I806" s="26"/>
      <c r="J806" s="26"/>
      <c r="K806" s="81" t="e">
        <f t="shared" si="257"/>
        <v>#DIV/0!</v>
      </c>
      <c r="L806" s="26">
        <f t="shared" si="261"/>
        <v>0</v>
      </c>
      <c r="M806" s="26">
        <f t="shared" si="262"/>
        <v>0</v>
      </c>
      <c r="N806" s="26">
        <f t="shared" si="263"/>
        <v>0</v>
      </c>
      <c r="O806" s="81" t="e">
        <f t="shared" si="264"/>
        <v>#DIV/0!</v>
      </c>
      <c r="P806" s="26">
        <f t="shared" si="265"/>
        <v>0</v>
      </c>
      <c r="Q806" s="26">
        <f t="shared" si="266"/>
        <v>0</v>
      </c>
      <c r="R806" s="1103" t="e">
        <f t="shared" si="258"/>
        <v>#DIV/0!</v>
      </c>
    </row>
    <row r="807" spans="1:18" s="39" customFormat="1" ht="39" customHeight="1" x14ac:dyDescent="0.2">
      <c r="A807" s="60" t="s">
        <v>1875</v>
      </c>
      <c r="B807" s="60" t="s">
        <v>187</v>
      </c>
      <c r="C807" s="61">
        <v>15</v>
      </c>
      <c r="D807" s="62" t="s">
        <v>188</v>
      </c>
      <c r="E807" s="26"/>
      <c r="F807" s="26"/>
      <c r="G807" s="26"/>
      <c r="H807" s="81" t="e">
        <f t="shared" si="256"/>
        <v>#DIV/0!</v>
      </c>
      <c r="I807" s="26"/>
      <c r="J807" s="26"/>
      <c r="K807" s="81" t="e">
        <f t="shared" si="257"/>
        <v>#DIV/0!</v>
      </c>
      <c r="L807" s="26">
        <f t="shared" si="261"/>
        <v>0</v>
      </c>
      <c r="M807" s="26">
        <f t="shared" si="262"/>
        <v>0</v>
      </c>
      <c r="N807" s="26">
        <f t="shared" si="263"/>
        <v>0</v>
      </c>
      <c r="O807" s="81" t="e">
        <f t="shared" si="264"/>
        <v>#DIV/0!</v>
      </c>
      <c r="P807" s="26">
        <f t="shared" si="265"/>
        <v>0</v>
      </c>
      <c r="Q807" s="26">
        <f t="shared" si="266"/>
        <v>0</v>
      </c>
      <c r="R807" s="1103" t="e">
        <f t="shared" si="258"/>
        <v>#DIV/0!</v>
      </c>
    </row>
    <row r="808" spans="1:18" s="39" customFormat="1" x14ac:dyDescent="0.2">
      <c r="A808" s="60" t="s">
        <v>1876</v>
      </c>
      <c r="B808" s="60" t="s">
        <v>1602</v>
      </c>
      <c r="C808" s="61">
        <v>15</v>
      </c>
      <c r="D808" s="62" t="s">
        <v>2964</v>
      </c>
      <c r="E808" s="26"/>
      <c r="F808" s="26"/>
      <c r="G808" s="26"/>
      <c r="H808" s="81" t="e">
        <f t="shared" si="256"/>
        <v>#DIV/0!</v>
      </c>
      <c r="I808" s="26"/>
      <c r="J808" s="26"/>
      <c r="K808" s="81" t="e">
        <f t="shared" si="257"/>
        <v>#DIV/0!</v>
      </c>
      <c r="L808" s="26">
        <f t="shared" si="261"/>
        <v>0</v>
      </c>
      <c r="M808" s="26">
        <f t="shared" si="262"/>
        <v>0</v>
      </c>
      <c r="N808" s="26">
        <f t="shared" si="263"/>
        <v>0</v>
      </c>
      <c r="O808" s="81" t="e">
        <f t="shared" si="264"/>
        <v>#DIV/0!</v>
      </c>
      <c r="P808" s="26">
        <f t="shared" si="265"/>
        <v>0</v>
      </c>
      <c r="Q808" s="26">
        <f t="shared" si="266"/>
        <v>0</v>
      </c>
      <c r="R808" s="1103" t="e">
        <f t="shared" si="258"/>
        <v>#DIV/0!</v>
      </c>
    </row>
    <row r="809" spans="1:18" s="39" customFormat="1" x14ac:dyDescent="0.2">
      <c r="A809" s="40" t="s">
        <v>2965</v>
      </c>
      <c r="B809" s="40" t="s">
        <v>5587</v>
      </c>
      <c r="C809" s="41"/>
      <c r="D809" s="42" t="s">
        <v>3368</v>
      </c>
      <c r="E809" s="38">
        <f>SUM(E810:E812)</f>
        <v>0</v>
      </c>
      <c r="F809" s="38">
        <f t="shared" ref="F809:J809" si="268">SUM(F810:F812)</f>
        <v>0</v>
      </c>
      <c r="G809" s="38">
        <f t="shared" si="268"/>
        <v>0</v>
      </c>
      <c r="H809" s="81" t="e">
        <f t="shared" si="256"/>
        <v>#DIV/0!</v>
      </c>
      <c r="I809" s="38">
        <f t="shared" si="268"/>
        <v>0</v>
      </c>
      <c r="J809" s="38">
        <f t="shared" si="268"/>
        <v>0</v>
      </c>
      <c r="K809" s="81" t="e">
        <f t="shared" si="257"/>
        <v>#DIV/0!</v>
      </c>
      <c r="L809" s="38">
        <f t="shared" si="261"/>
        <v>0</v>
      </c>
      <c r="M809" s="38">
        <f t="shared" si="262"/>
        <v>0</v>
      </c>
      <c r="N809" s="38">
        <f t="shared" si="263"/>
        <v>0</v>
      </c>
      <c r="O809" s="81" t="e">
        <f t="shared" si="264"/>
        <v>#DIV/0!</v>
      </c>
      <c r="P809" s="38">
        <f t="shared" si="265"/>
        <v>0</v>
      </c>
      <c r="Q809" s="38">
        <f t="shared" si="266"/>
        <v>0</v>
      </c>
      <c r="R809" s="1103" t="e">
        <f t="shared" si="258"/>
        <v>#DIV/0!</v>
      </c>
    </row>
    <row r="810" spans="1:18" s="47" customFormat="1" x14ac:dyDescent="0.2">
      <c r="A810" s="648" t="s">
        <v>4464</v>
      </c>
      <c r="B810" s="648" t="s">
        <v>5588</v>
      </c>
      <c r="C810" s="649">
        <v>1</v>
      </c>
      <c r="D810" s="650" t="s">
        <v>4461</v>
      </c>
      <c r="E810" s="569"/>
      <c r="F810" s="569"/>
      <c r="G810" s="569"/>
      <c r="H810" s="81" t="e">
        <f t="shared" si="256"/>
        <v>#DIV/0!</v>
      </c>
      <c r="I810" s="569"/>
      <c r="J810" s="569"/>
      <c r="K810" s="81" t="e">
        <f t="shared" si="257"/>
        <v>#DIV/0!</v>
      </c>
      <c r="L810" s="569">
        <f t="shared" si="261"/>
        <v>0</v>
      </c>
      <c r="M810" s="569">
        <f t="shared" si="262"/>
        <v>0</v>
      </c>
      <c r="N810" s="569">
        <f t="shared" si="263"/>
        <v>0</v>
      </c>
      <c r="O810" s="81" t="e">
        <f t="shared" si="264"/>
        <v>#DIV/0!</v>
      </c>
      <c r="P810" s="569">
        <f t="shared" si="265"/>
        <v>0</v>
      </c>
      <c r="Q810" s="569">
        <f t="shared" si="266"/>
        <v>0</v>
      </c>
      <c r="R810" s="1103" t="e">
        <f t="shared" si="258"/>
        <v>#DIV/0!</v>
      </c>
    </row>
    <row r="811" spans="1:18" s="47" customFormat="1" x14ac:dyDescent="0.2">
      <c r="A811" s="648" t="s">
        <v>4465</v>
      </c>
      <c r="B811" s="648" t="s">
        <v>5589</v>
      </c>
      <c r="C811" s="649">
        <v>1</v>
      </c>
      <c r="D811" s="650" t="s">
        <v>4462</v>
      </c>
      <c r="E811" s="569"/>
      <c r="F811" s="569"/>
      <c r="G811" s="569"/>
      <c r="H811" s="81" t="e">
        <f t="shared" si="256"/>
        <v>#DIV/0!</v>
      </c>
      <c r="I811" s="569"/>
      <c r="J811" s="569"/>
      <c r="K811" s="81" t="e">
        <f t="shared" si="257"/>
        <v>#DIV/0!</v>
      </c>
      <c r="L811" s="569">
        <f t="shared" si="261"/>
        <v>0</v>
      </c>
      <c r="M811" s="569">
        <f t="shared" si="262"/>
        <v>0</v>
      </c>
      <c r="N811" s="569">
        <f t="shared" si="263"/>
        <v>0</v>
      </c>
      <c r="O811" s="81" t="e">
        <f t="shared" si="264"/>
        <v>#DIV/0!</v>
      </c>
      <c r="P811" s="569">
        <f t="shared" si="265"/>
        <v>0</v>
      </c>
      <c r="Q811" s="569">
        <f t="shared" si="266"/>
        <v>0</v>
      </c>
      <c r="R811" s="1103" t="e">
        <f t="shared" si="258"/>
        <v>#DIV/0!</v>
      </c>
    </row>
    <row r="812" spans="1:18" s="47" customFormat="1" ht="38.25" x14ac:dyDescent="0.2">
      <c r="A812" s="648" t="s">
        <v>4466</v>
      </c>
      <c r="B812" s="648" t="s">
        <v>5590</v>
      </c>
      <c r="C812" s="649">
        <v>1</v>
      </c>
      <c r="D812" s="650" t="s">
        <v>4463</v>
      </c>
      <c r="E812" s="569"/>
      <c r="F812" s="569"/>
      <c r="G812" s="569"/>
      <c r="H812" s="81" t="e">
        <f t="shared" si="256"/>
        <v>#DIV/0!</v>
      </c>
      <c r="I812" s="569"/>
      <c r="J812" s="569"/>
      <c r="K812" s="81" t="e">
        <f t="shared" si="257"/>
        <v>#DIV/0!</v>
      </c>
      <c r="L812" s="569">
        <f t="shared" si="261"/>
        <v>0</v>
      </c>
      <c r="M812" s="569">
        <f t="shared" si="262"/>
        <v>0</v>
      </c>
      <c r="N812" s="569">
        <f t="shared" si="263"/>
        <v>0</v>
      </c>
      <c r="O812" s="81" t="e">
        <f t="shared" si="264"/>
        <v>#DIV/0!</v>
      </c>
      <c r="P812" s="569">
        <f t="shared" si="265"/>
        <v>0</v>
      </c>
      <c r="Q812" s="569">
        <f t="shared" si="266"/>
        <v>0</v>
      </c>
      <c r="R812" s="1103" t="e">
        <f t="shared" si="258"/>
        <v>#DIV/0!</v>
      </c>
    </row>
    <row r="813" spans="1:18" s="39" customFormat="1" ht="38.25" x14ac:dyDescent="0.2">
      <c r="A813" s="651" t="s">
        <v>4790</v>
      </c>
      <c r="B813" s="651" t="s">
        <v>5591</v>
      </c>
      <c r="C813" s="652">
        <v>9</v>
      </c>
      <c r="D813" s="653" t="s">
        <v>4789</v>
      </c>
      <c r="E813" s="72"/>
      <c r="F813" s="72"/>
      <c r="G813" s="72"/>
      <c r="H813" s="81" t="e">
        <f t="shared" si="256"/>
        <v>#DIV/0!</v>
      </c>
      <c r="I813" s="72"/>
      <c r="J813" s="72"/>
      <c r="K813" s="81" t="e">
        <f t="shared" si="257"/>
        <v>#DIV/0!</v>
      </c>
      <c r="L813" s="72">
        <f t="shared" si="261"/>
        <v>0</v>
      </c>
      <c r="M813" s="72">
        <f t="shared" si="262"/>
        <v>0</v>
      </c>
      <c r="N813" s="72">
        <f t="shared" si="263"/>
        <v>0</v>
      </c>
      <c r="O813" s="81" t="e">
        <f t="shared" si="264"/>
        <v>#DIV/0!</v>
      </c>
      <c r="P813" s="72">
        <f t="shared" si="265"/>
        <v>0</v>
      </c>
      <c r="Q813" s="72">
        <f t="shared" si="266"/>
        <v>0</v>
      </c>
      <c r="R813" s="1103" t="e">
        <f t="shared" si="258"/>
        <v>#DIV/0!</v>
      </c>
    </row>
    <row r="814" spans="1:18" s="39" customFormat="1" ht="25.5" x14ac:dyDescent="0.2">
      <c r="A814" s="595" t="s">
        <v>4838</v>
      </c>
      <c r="B814" s="651" t="s">
        <v>5592</v>
      </c>
      <c r="C814" s="596">
        <v>11</v>
      </c>
      <c r="D814" s="654" t="s">
        <v>4837</v>
      </c>
      <c r="E814" s="26"/>
      <c r="F814" s="26"/>
      <c r="G814" s="26"/>
      <c r="H814" s="81" t="e">
        <f t="shared" si="256"/>
        <v>#DIV/0!</v>
      </c>
      <c r="I814" s="26"/>
      <c r="J814" s="26"/>
      <c r="K814" s="81" t="e">
        <f t="shared" si="257"/>
        <v>#DIV/0!</v>
      </c>
      <c r="L814" s="26">
        <f t="shared" si="261"/>
        <v>0</v>
      </c>
      <c r="M814" s="26">
        <f t="shared" si="262"/>
        <v>0</v>
      </c>
      <c r="N814" s="26">
        <f t="shared" si="263"/>
        <v>0</v>
      </c>
      <c r="O814" s="81" t="e">
        <f t="shared" si="264"/>
        <v>#DIV/0!</v>
      </c>
      <c r="P814" s="26">
        <f t="shared" si="265"/>
        <v>0</v>
      </c>
      <c r="Q814" s="26">
        <f t="shared" si="266"/>
        <v>0</v>
      </c>
      <c r="R814" s="1103" t="e">
        <f t="shared" si="258"/>
        <v>#DIV/0!</v>
      </c>
    </row>
    <row r="815" spans="1:18" s="39" customFormat="1" x14ac:dyDescent="0.2">
      <c r="A815" s="645" t="s">
        <v>2968</v>
      </c>
      <c r="B815" s="651" t="s">
        <v>5593</v>
      </c>
      <c r="C815" s="646">
        <v>1</v>
      </c>
      <c r="D815" s="647" t="s">
        <v>2330</v>
      </c>
      <c r="E815" s="631"/>
      <c r="F815" s="631"/>
      <c r="G815" s="631"/>
      <c r="H815" s="81" t="e">
        <f t="shared" si="256"/>
        <v>#DIV/0!</v>
      </c>
      <c r="I815" s="631"/>
      <c r="J815" s="631"/>
      <c r="K815" s="81" t="e">
        <f t="shared" si="257"/>
        <v>#DIV/0!</v>
      </c>
      <c r="L815" s="631">
        <f t="shared" si="261"/>
        <v>0</v>
      </c>
      <c r="M815" s="631">
        <f t="shared" si="262"/>
        <v>0</v>
      </c>
      <c r="N815" s="631">
        <f t="shared" si="263"/>
        <v>0</v>
      </c>
      <c r="O815" s="81" t="e">
        <f t="shared" si="264"/>
        <v>#DIV/0!</v>
      </c>
      <c r="P815" s="631">
        <f t="shared" si="265"/>
        <v>0</v>
      </c>
      <c r="Q815" s="631">
        <f t="shared" si="266"/>
        <v>0</v>
      </c>
      <c r="R815" s="1103" t="e">
        <f t="shared" si="258"/>
        <v>#DIV/0!</v>
      </c>
    </row>
    <row r="816" spans="1:18" s="894" customFormat="1" ht="25.5" x14ac:dyDescent="0.2">
      <c r="A816" s="919" t="s">
        <v>2571</v>
      </c>
      <c r="B816" s="919" t="s">
        <v>1398</v>
      </c>
      <c r="C816" s="920">
        <v>15</v>
      </c>
      <c r="D816" s="921" t="s">
        <v>4895</v>
      </c>
      <c r="E816" s="910"/>
      <c r="F816" s="910"/>
      <c r="G816" s="910"/>
      <c r="H816" s="81" t="e">
        <f t="shared" si="256"/>
        <v>#DIV/0!</v>
      </c>
      <c r="I816" s="910"/>
      <c r="J816" s="910"/>
      <c r="K816" s="81" t="e">
        <f t="shared" si="257"/>
        <v>#DIV/0!</v>
      </c>
      <c r="L816" s="910">
        <f t="shared" si="261"/>
        <v>0</v>
      </c>
      <c r="M816" s="910">
        <f t="shared" si="262"/>
        <v>0</v>
      </c>
      <c r="N816" s="910">
        <f t="shared" si="263"/>
        <v>0</v>
      </c>
      <c r="O816" s="81" t="e">
        <f t="shared" si="264"/>
        <v>#DIV/0!</v>
      </c>
      <c r="P816" s="910">
        <f t="shared" si="265"/>
        <v>0</v>
      </c>
      <c r="Q816" s="910">
        <f t="shared" si="266"/>
        <v>0</v>
      </c>
      <c r="R816" s="1103" t="e">
        <f t="shared" si="258"/>
        <v>#DIV/0!</v>
      </c>
    </row>
    <row r="817" spans="1:18" s="39" customFormat="1" x14ac:dyDescent="0.2">
      <c r="A817" s="60" t="s">
        <v>1877</v>
      </c>
      <c r="B817" s="60" t="s">
        <v>1746</v>
      </c>
      <c r="C817" s="61">
        <v>15</v>
      </c>
      <c r="D817" s="62" t="s">
        <v>161</v>
      </c>
      <c r="E817" s="26"/>
      <c r="F817" s="26"/>
      <c r="G817" s="26"/>
      <c r="H817" s="81" t="e">
        <f t="shared" si="256"/>
        <v>#DIV/0!</v>
      </c>
      <c r="I817" s="26"/>
      <c r="J817" s="26"/>
      <c r="K817" s="81" t="e">
        <f t="shared" si="257"/>
        <v>#DIV/0!</v>
      </c>
      <c r="L817" s="26">
        <f t="shared" si="261"/>
        <v>0</v>
      </c>
      <c r="M817" s="26">
        <f t="shared" si="262"/>
        <v>0</v>
      </c>
      <c r="N817" s="26">
        <f t="shared" si="263"/>
        <v>0</v>
      </c>
      <c r="O817" s="81" t="e">
        <f t="shared" si="264"/>
        <v>#DIV/0!</v>
      </c>
      <c r="P817" s="26">
        <f t="shared" si="265"/>
        <v>0</v>
      </c>
      <c r="Q817" s="26">
        <f t="shared" si="266"/>
        <v>0</v>
      </c>
      <c r="R817" s="1103" t="e">
        <f t="shared" si="258"/>
        <v>#DIV/0!</v>
      </c>
    </row>
    <row r="818" spans="1:18" s="89" customFormat="1" x14ac:dyDescent="0.2">
      <c r="A818" s="105"/>
      <c r="B818" s="105" t="s">
        <v>5597</v>
      </c>
      <c r="C818" s="106"/>
      <c r="D818" s="107" t="s">
        <v>592</v>
      </c>
      <c r="E818" s="87">
        <f>SUM(E819:E825)</f>
        <v>0</v>
      </c>
      <c r="F818" s="87">
        <f t="shared" ref="F818:J818" si="269">SUM(F819:F825)</f>
        <v>0</v>
      </c>
      <c r="G818" s="87">
        <f t="shared" si="269"/>
        <v>0</v>
      </c>
      <c r="H818" s="81" t="e">
        <f t="shared" si="256"/>
        <v>#DIV/0!</v>
      </c>
      <c r="I818" s="87">
        <f t="shared" si="269"/>
        <v>0</v>
      </c>
      <c r="J818" s="87">
        <f t="shared" si="269"/>
        <v>0</v>
      </c>
      <c r="K818" s="81" t="e">
        <f t="shared" si="257"/>
        <v>#DIV/0!</v>
      </c>
      <c r="L818" s="87">
        <f t="shared" si="261"/>
        <v>0</v>
      </c>
      <c r="M818" s="87">
        <f t="shared" si="262"/>
        <v>0</v>
      </c>
      <c r="N818" s="87">
        <f t="shared" si="263"/>
        <v>0</v>
      </c>
      <c r="O818" s="81" t="e">
        <f t="shared" si="264"/>
        <v>#DIV/0!</v>
      </c>
      <c r="P818" s="87">
        <f t="shared" si="265"/>
        <v>0</v>
      </c>
      <c r="Q818" s="87">
        <f t="shared" si="266"/>
        <v>0</v>
      </c>
      <c r="R818" s="1103" t="e">
        <f t="shared" si="258"/>
        <v>#DIV/0!</v>
      </c>
    </row>
    <row r="819" spans="1:18" s="39" customFormat="1" x14ac:dyDescent="0.2">
      <c r="A819" s="642" t="s">
        <v>2569</v>
      </c>
      <c r="B819" s="642" t="s">
        <v>5598</v>
      </c>
      <c r="C819" s="643">
        <v>15</v>
      </c>
      <c r="D819" s="644" t="s">
        <v>2570</v>
      </c>
      <c r="E819" s="26"/>
      <c r="F819" s="26"/>
      <c r="G819" s="26"/>
      <c r="H819" s="81" t="e">
        <f t="shared" si="256"/>
        <v>#DIV/0!</v>
      </c>
      <c r="I819" s="26"/>
      <c r="J819" s="26"/>
      <c r="K819" s="81" t="e">
        <f t="shared" si="257"/>
        <v>#DIV/0!</v>
      </c>
      <c r="L819" s="26">
        <f t="shared" si="261"/>
        <v>0</v>
      </c>
      <c r="M819" s="26">
        <f t="shared" si="262"/>
        <v>0</v>
      </c>
      <c r="N819" s="26">
        <f t="shared" si="263"/>
        <v>0</v>
      </c>
      <c r="O819" s="81" t="e">
        <f t="shared" si="264"/>
        <v>#DIV/0!</v>
      </c>
      <c r="P819" s="26">
        <f t="shared" si="265"/>
        <v>0</v>
      </c>
      <c r="Q819" s="26">
        <f t="shared" si="266"/>
        <v>0</v>
      </c>
      <c r="R819" s="1103" t="e">
        <f t="shared" si="258"/>
        <v>#DIV/0!</v>
      </c>
    </row>
    <row r="820" spans="1:18" s="39" customFormat="1" ht="25.5" x14ac:dyDescent="0.2">
      <c r="A820" s="642" t="s">
        <v>4034</v>
      </c>
      <c r="B820" s="642" t="s">
        <v>5599</v>
      </c>
      <c r="C820" s="643">
        <v>16</v>
      </c>
      <c r="D820" s="644" t="s">
        <v>2890</v>
      </c>
      <c r="E820" s="38"/>
      <c r="F820" s="38"/>
      <c r="G820" s="38"/>
      <c r="H820" s="81" t="e">
        <f t="shared" si="256"/>
        <v>#DIV/0!</v>
      </c>
      <c r="I820" s="38"/>
      <c r="J820" s="38"/>
      <c r="K820" s="81" t="e">
        <f t="shared" si="257"/>
        <v>#DIV/0!</v>
      </c>
      <c r="L820" s="38">
        <f t="shared" si="261"/>
        <v>0</v>
      </c>
      <c r="M820" s="38">
        <f t="shared" si="262"/>
        <v>0</v>
      </c>
      <c r="N820" s="38">
        <f t="shared" si="263"/>
        <v>0</v>
      </c>
      <c r="O820" s="81" t="e">
        <f t="shared" si="264"/>
        <v>#DIV/0!</v>
      </c>
      <c r="P820" s="38">
        <f t="shared" si="265"/>
        <v>0</v>
      </c>
      <c r="Q820" s="38">
        <f t="shared" si="266"/>
        <v>0</v>
      </c>
      <c r="R820" s="1103" t="e">
        <f t="shared" si="258"/>
        <v>#DIV/0!</v>
      </c>
    </row>
    <row r="821" spans="1:18" s="39" customFormat="1" ht="38.25" x14ac:dyDescent="0.2">
      <c r="A821" s="642">
        <v>17.399999999999999</v>
      </c>
      <c r="B821" s="642" t="s">
        <v>5600</v>
      </c>
      <c r="C821" s="643">
        <v>17</v>
      </c>
      <c r="D821" s="644" t="s">
        <v>4903</v>
      </c>
      <c r="E821" s="66"/>
      <c r="F821" s="66"/>
      <c r="G821" s="66"/>
      <c r="H821" s="81" t="e">
        <f t="shared" si="256"/>
        <v>#DIV/0!</v>
      </c>
      <c r="I821" s="66"/>
      <c r="J821" s="66"/>
      <c r="K821" s="81" t="e">
        <f t="shared" si="257"/>
        <v>#DIV/0!</v>
      </c>
      <c r="L821" s="66">
        <f t="shared" si="261"/>
        <v>0</v>
      </c>
      <c r="M821" s="66">
        <f t="shared" si="262"/>
        <v>0</v>
      </c>
      <c r="N821" s="66">
        <f t="shared" si="263"/>
        <v>0</v>
      </c>
      <c r="O821" s="81" t="e">
        <f t="shared" si="264"/>
        <v>#DIV/0!</v>
      </c>
      <c r="P821" s="66">
        <f t="shared" si="265"/>
        <v>0</v>
      </c>
      <c r="Q821" s="66">
        <f t="shared" si="266"/>
        <v>0</v>
      </c>
      <c r="R821" s="1103" t="e">
        <f t="shared" si="258"/>
        <v>#DIV/0!</v>
      </c>
    </row>
    <row r="822" spans="1:18" s="39" customFormat="1" ht="25.5" x14ac:dyDescent="0.2">
      <c r="A822" s="40" t="s">
        <v>2520</v>
      </c>
      <c r="B822" s="40" t="s">
        <v>5596</v>
      </c>
      <c r="C822" s="41">
        <v>1</v>
      </c>
      <c r="D822" s="42" t="s">
        <v>2521</v>
      </c>
      <c r="E822" s="38"/>
      <c r="F822" s="38"/>
      <c r="G822" s="38"/>
      <c r="H822" s="81" t="e">
        <f t="shared" si="256"/>
        <v>#DIV/0!</v>
      </c>
      <c r="I822" s="38"/>
      <c r="J822" s="38"/>
      <c r="K822" s="81" t="e">
        <f t="shared" si="257"/>
        <v>#DIV/0!</v>
      </c>
      <c r="L822" s="38">
        <f t="shared" si="261"/>
        <v>0</v>
      </c>
      <c r="M822" s="38">
        <f t="shared" si="262"/>
        <v>0</v>
      </c>
      <c r="N822" s="38">
        <f t="shared" si="263"/>
        <v>0</v>
      </c>
      <c r="O822" s="81" t="e">
        <f t="shared" si="264"/>
        <v>#DIV/0!</v>
      </c>
      <c r="P822" s="38">
        <f t="shared" si="265"/>
        <v>0</v>
      </c>
      <c r="Q822" s="38">
        <f t="shared" si="266"/>
        <v>0</v>
      </c>
      <c r="R822" s="1103" t="e">
        <f t="shared" si="258"/>
        <v>#DIV/0!</v>
      </c>
    </row>
    <row r="823" spans="1:18" s="39" customFormat="1" ht="25.5" x14ac:dyDescent="0.2">
      <c r="A823" s="478" t="s">
        <v>4749</v>
      </c>
      <c r="B823" s="40" t="s">
        <v>5594</v>
      </c>
      <c r="C823" s="479">
        <v>9</v>
      </c>
      <c r="D823" s="480" t="s">
        <v>4747</v>
      </c>
      <c r="E823" s="26"/>
      <c r="F823" s="26"/>
      <c r="G823" s="26"/>
      <c r="H823" s="81" t="e">
        <f t="shared" si="256"/>
        <v>#DIV/0!</v>
      </c>
      <c r="I823" s="26"/>
      <c r="J823" s="26"/>
      <c r="K823" s="81" t="e">
        <f t="shared" si="257"/>
        <v>#DIV/0!</v>
      </c>
      <c r="L823" s="26">
        <f t="shared" si="261"/>
        <v>0</v>
      </c>
      <c r="M823" s="26">
        <f t="shared" si="262"/>
        <v>0</v>
      </c>
      <c r="N823" s="26">
        <f t="shared" si="263"/>
        <v>0</v>
      </c>
      <c r="O823" s="81" t="e">
        <f t="shared" si="264"/>
        <v>#DIV/0!</v>
      </c>
      <c r="P823" s="26">
        <f t="shared" si="265"/>
        <v>0</v>
      </c>
      <c r="Q823" s="26">
        <f t="shared" si="266"/>
        <v>0</v>
      </c>
      <c r="R823" s="1103" t="e">
        <f t="shared" si="258"/>
        <v>#DIV/0!</v>
      </c>
    </row>
    <row r="824" spans="1:18" s="39" customFormat="1" ht="25.5" x14ac:dyDescent="0.2">
      <c r="A824" s="478" t="s">
        <v>4750</v>
      </c>
      <c r="B824" s="40" t="s">
        <v>5595</v>
      </c>
      <c r="C824" s="479">
        <v>9</v>
      </c>
      <c r="D824" s="480" t="s">
        <v>4748</v>
      </c>
      <c r="E824" s="26"/>
      <c r="F824" s="26"/>
      <c r="G824" s="26"/>
      <c r="H824" s="81" t="e">
        <f t="shared" si="256"/>
        <v>#DIV/0!</v>
      </c>
      <c r="I824" s="26"/>
      <c r="J824" s="26"/>
      <c r="K824" s="81" t="e">
        <f t="shared" si="257"/>
        <v>#DIV/0!</v>
      </c>
      <c r="L824" s="26">
        <f t="shared" si="261"/>
        <v>0</v>
      </c>
      <c r="M824" s="26">
        <f t="shared" si="262"/>
        <v>0</v>
      </c>
      <c r="N824" s="26">
        <f t="shared" si="263"/>
        <v>0</v>
      </c>
      <c r="O824" s="81" t="e">
        <f t="shared" si="264"/>
        <v>#DIV/0!</v>
      </c>
      <c r="P824" s="26">
        <f t="shared" si="265"/>
        <v>0</v>
      </c>
      <c r="Q824" s="26">
        <f t="shared" si="266"/>
        <v>0</v>
      </c>
      <c r="R824" s="1103" t="e">
        <f t="shared" si="258"/>
        <v>#DIV/0!</v>
      </c>
    </row>
    <row r="825" spans="1:18" s="39" customFormat="1" x14ac:dyDescent="0.2">
      <c r="A825" s="478" t="s">
        <v>4751</v>
      </c>
      <c r="B825" s="40" t="s">
        <v>5601</v>
      </c>
      <c r="C825" s="479">
        <v>9</v>
      </c>
      <c r="D825" s="480" t="s">
        <v>2330</v>
      </c>
      <c r="E825" s="26"/>
      <c r="F825" s="26"/>
      <c r="G825" s="26"/>
      <c r="H825" s="81" t="e">
        <f t="shared" si="256"/>
        <v>#DIV/0!</v>
      </c>
      <c r="I825" s="26"/>
      <c r="J825" s="26"/>
      <c r="K825" s="81" t="e">
        <f t="shared" si="257"/>
        <v>#DIV/0!</v>
      </c>
      <c r="L825" s="26">
        <f t="shared" si="261"/>
        <v>0</v>
      </c>
      <c r="M825" s="26">
        <f t="shared" si="262"/>
        <v>0</v>
      </c>
      <c r="N825" s="26">
        <f t="shared" si="263"/>
        <v>0</v>
      </c>
      <c r="O825" s="81" t="e">
        <f t="shared" si="264"/>
        <v>#DIV/0!</v>
      </c>
      <c r="P825" s="26">
        <f t="shared" si="265"/>
        <v>0</v>
      </c>
      <c r="Q825" s="26">
        <f t="shared" si="266"/>
        <v>0</v>
      </c>
      <c r="R825" s="1103" t="e">
        <f t="shared" si="258"/>
        <v>#DIV/0!</v>
      </c>
    </row>
    <row r="826" spans="1:18" s="89" customFormat="1" x14ac:dyDescent="0.2">
      <c r="A826" s="84"/>
      <c r="B826" s="84" t="s">
        <v>5602</v>
      </c>
      <c r="C826" s="85"/>
      <c r="D826" s="86" t="s">
        <v>189</v>
      </c>
      <c r="E826" s="87">
        <f>E827+E834+E881</f>
        <v>0</v>
      </c>
      <c r="F826" s="87">
        <f t="shared" ref="F826:J826" si="270">F827+F834+F881</f>
        <v>0</v>
      </c>
      <c r="G826" s="87">
        <f t="shared" si="270"/>
        <v>0</v>
      </c>
      <c r="H826" s="81" t="e">
        <f t="shared" si="256"/>
        <v>#DIV/0!</v>
      </c>
      <c r="I826" s="87">
        <f t="shared" si="270"/>
        <v>0</v>
      </c>
      <c r="J826" s="87">
        <f t="shared" si="270"/>
        <v>0</v>
      </c>
      <c r="K826" s="81" t="e">
        <f t="shared" si="257"/>
        <v>#DIV/0!</v>
      </c>
      <c r="L826" s="87">
        <f t="shared" si="261"/>
        <v>0</v>
      </c>
      <c r="M826" s="87">
        <f t="shared" si="262"/>
        <v>0</v>
      </c>
      <c r="N826" s="87">
        <f t="shared" si="263"/>
        <v>0</v>
      </c>
      <c r="O826" s="81" t="e">
        <f t="shared" si="264"/>
        <v>#DIV/0!</v>
      </c>
      <c r="P826" s="87">
        <f t="shared" si="265"/>
        <v>0</v>
      </c>
      <c r="Q826" s="87">
        <f t="shared" si="266"/>
        <v>0</v>
      </c>
      <c r="R826" s="1103" t="e">
        <f t="shared" si="258"/>
        <v>#DIV/0!</v>
      </c>
    </row>
    <row r="827" spans="1:18" s="39" customFormat="1" ht="38.25" x14ac:dyDescent="0.2">
      <c r="A827" s="35"/>
      <c r="B827" s="35" t="s">
        <v>5603</v>
      </c>
      <c r="C827" s="36"/>
      <c r="D827" s="37" t="s">
        <v>1408</v>
      </c>
      <c r="E827" s="38">
        <f>SUM(E828:E833)</f>
        <v>0</v>
      </c>
      <c r="F827" s="38">
        <f t="shared" ref="F827:J827" si="271">SUM(F828:F833)</f>
        <v>0</v>
      </c>
      <c r="G827" s="38">
        <f t="shared" si="271"/>
        <v>0</v>
      </c>
      <c r="H827" s="81" t="e">
        <f t="shared" si="256"/>
        <v>#DIV/0!</v>
      </c>
      <c r="I827" s="38">
        <f t="shared" si="271"/>
        <v>0</v>
      </c>
      <c r="J827" s="38">
        <f t="shared" si="271"/>
        <v>0</v>
      </c>
      <c r="K827" s="81" t="e">
        <f t="shared" si="257"/>
        <v>#DIV/0!</v>
      </c>
      <c r="L827" s="38">
        <f t="shared" si="261"/>
        <v>0</v>
      </c>
      <c r="M827" s="38">
        <f t="shared" si="262"/>
        <v>0</v>
      </c>
      <c r="N827" s="38">
        <f t="shared" si="263"/>
        <v>0</v>
      </c>
      <c r="O827" s="81" t="e">
        <f t="shared" si="264"/>
        <v>#DIV/0!</v>
      </c>
      <c r="P827" s="38">
        <f t="shared" si="265"/>
        <v>0</v>
      </c>
      <c r="Q827" s="38">
        <f t="shared" si="266"/>
        <v>0</v>
      </c>
      <c r="R827" s="1103" t="e">
        <f t="shared" si="258"/>
        <v>#DIV/0!</v>
      </c>
    </row>
    <row r="828" spans="1:18" s="47" customFormat="1" x14ac:dyDescent="0.2">
      <c r="A828" s="430" t="s">
        <v>1878</v>
      </c>
      <c r="B828" s="430" t="s">
        <v>5604</v>
      </c>
      <c r="C828" s="431">
        <v>3</v>
      </c>
      <c r="D828" s="432" t="s">
        <v>190</v>
      </c>
      <c r="E828" s="51"/>
      <c r="F828" s="51"/>
      <c r="G828" s="51"/>
      <c r="H828" s="81" t="e">
        <f t="shared" si="256"/>
        <v>#DIV/0!</v>
      </c>
      <c r="I828" s="51"/>
      <c r="J828" s="51"/>
      <c r="K828" s="81" t="e">
        <f t="shared" si="257"/>
        <v>#DIV/0!</v>
      </c>
      <c r="L828" s="51">
        <f t="shared" si="261"/>
        <v>0</v>
      </c>
      <c r="M828" s="51">
        <f t="shared" si="262"/>
        <v>0</v>
      </c>
      <c r="N828" s="51">
        <f t="shared" si="263"/>
        <v>0</v>
      </c>
      <c r="O828" s="81" t="e">
        <f t="shared" si="264"/>
        <v>#DIV/0!</v>
      </c>
      <c r="P828" s="51">
        <f t="shared" si="265"/>
        <v>0</v>
      </c>
      <c r="Q828" s="51">
        <f t="shared" si="266"/>
        <v>0</v>
      </c>
      <c r="R828" s="1103" t="e">
        <f t="shared" si="258"/>
        <v>#DIV/0!</v>
      </c>
    </row>
    <row r="829" spans="1:18" s="47" customFormat="1" x14ac:dyDescent="0.2">
      <c r="A829" s="430" t="s">
        <v>1879</v>
      </c>
      <c r="B829" s="430" t="s">
        <v>5605</v>
      </c>
      <c r="C829" s="431">
        <v>3</v>
      </c>
      <c r="D829" s="432" t="s">
        <v>191</v>
      </c>
      <c r="E829" s="51"/>
      <c r="F829" s="51"/>
      <c r="G829" s="51"/>
      <c r="H829" s="81" t="e">
        <f t="shared" si="256"/>
        <v>#DIV/0!</v>
      </c>
      <c r="I829" s="51"/>
      <c r="J829" s="51"/>
      <c r="K829" s="81" t="e">
        <f t="shared" si="257"/>
        <v>#DIV/0!</v>
      </c>
      <c r="L829" s="51">
        <f t="shared" si="261"/>
        <v>0</v>
      </c>
      <c r="M829" s="51">
        <f t="shared" si="262"/>
        <v>0</v>
      </c>
      <c r="N829" s="51">
        <f t="shared" si="263"/>
        <v>0</v>
      </c>
      <c r="O829" s="81" t="e">
        <f t="shared" si="264"/>
        <v>#DIV/0!</v>
      </c>
      <c r="P829" s="51">
        <f t="shared" si="265"/>
        <v>0</v>
      </c>
      <c r="Q829" s="51">
        <f t="shared" si="266"/>
        <v>0</v>
      </c>
      <c r="R829" s="1103" t="e">
        <f t="shared" si="258"/>
        <v>#DIV/0!</v>
      </c>
    </row>
    <row r="830" spans="1:18" s="47" customFormat="1" x14ac:dyDescent="0.2">
      <c r="A830" s="430" t="s">
        <v>1880</v>
      </c>
      <c r="B830" s="430" t="s">
        <v>5606</v>
      </c>
      <c r="C830" s="431">
        <v>3</v>
      </c>
      <c r="D830" s="432" t="s">
        <v>192</v>
      </c>
      <c r="E830" s="51"/>
      <c r="F830" s="51"/>
      <c r="G830" s="51"/>
      <c r="H830" s="81" t="e">
        <f t="shared" si="256"/>
        <v>#DIV/0!</v>
      </c>
      <c r="I830" s="51"/>
      <c r="J830" s="51"/>
      <c r="K830" s="81" t="e">
        <f t="shared" si="257"/>
        <v>#DIV/0!</v>
      </c>
      <c r="L830" s="51">
        <f t="shared" si="261"/>
        <v>0</v>
      </c>
      <c r="M830" s="51">
        <f t="shared" si="262"/>
        <v>0</v>
      </c>
      <c r="N830" s="51">
        <f t="shared" si="263"/>
        <v>0</v>
      </c>
      <c r="O830" s="81" t="e">
        <f t="shared" si="264"/>
        <v>#DIV/0!</v>
      </c>
      <c r="P830" s="51">
        <f t="shared" si="265"/>
        <v>0</v>
      </c>
      <c r="Q830" s="51">
        <f t="shared" si="266"/>
        <v>0</v>
      </c>
      <c r="R830" s="1103" t="e">
        <f t="shared" si="258"/>
        <v>#DIV/0!</v>
      </c>
    </row>
    <row r="831" spans="1:18" s="47" customFormat="1" x14ac:dyDescent="0.2">
      <c r="A831" s="655" t="s">
        <v>2539</v>
      </c>
      <c r="B831" s="655" t="s">
        <v>5607</v>
      </c>
      <c r="C831" s="656">
        <v>3</v>
      </c>
      <c r="D831" s="657" t="s">
        <v>2540</v>
      </c>
      <c r="E831" s="51"/>
      <c r="F831" s="51"/>
      <c r="G831" s="51"/>
      <c r="H831" s="81" t="e">
        <f t="shared" si="256"/>
        <v>#DIV/0!</v>
      </c>
      <c r="I831" s="51"/>
      <c r="J831" s="51"/>
      <c r="K831" s="81" t="e">
        <f t="shared" si="257"/>
        <v>#DIV/0!</v>
      </c>
      <c r="L831" s="51">
        <f t="shared" si="261"/>
        <v>0</v>
      </c>
      <c r="M831" s="51">
        <f t="shared" si="262"/>
        <v>0</v>
      </c>
      <c r="N831" s="51">
        <f t="shared" si="263"/>
        <v>0</v>
      </c>
      <c r="O831" s="81" t="e">
        <f t="shared" si="264"/>
        <v>#DIV/0!</v>
      </c>
      <c r="P831" s="51">
        <f t="shared" si="265"/>
        <v>0</v>
      </c>
      <c r="Q831" s="51">
        <f t="shared" si="266"/>
        <v>0</v>
      </c>
      <c r="R831" s="1103" t="e">
        <f t="shared" si="258"/>
        <v>#DIV/0!</v>
      </c>
    </row>
    <row r="832" spans="1:18" s="47" customFormat="1" x14ac:dyDescent="0.2">
      <c r="A832" s="430" t="s">
        <v>1881</v>
      </c>
      <c r="B832" s="430" t="s">
        <v>5608</v>
      </c>
      <c r="C832" s="431">
        <v>3</v>
      </c>
      <c r="D832" s="432" t="s">
        <v>2330</v>
      </c>
      <c r="E832" s="51"/>
      <c r="F832" s="51"/>
      <c r="G832" s="51"/>
      <c r="H832" s="81" t="e">
        <f t="shared" si="256"/>
        <v>#DIV/0!</v>
      </c>
      <c r="I832" s="51"/>
      <c r="J832" s="51"/>
      <c r="K832" s="81" t="e">
        <f t="shared" si="257"/>
        <v>#DIV/0!</v>
      </c>
      <c r="L832" s="51">
        <f t="shared" si="261"/>
        <v>0</v>
      </c>
      <c r="M832" s="51">
        <f t="shared" si="262"/>
        <v>0</v>
      </c>
      <c r="N832" s="51">
        <f t="shared" si="263"/>
        <v>0</v>
      </c>
      <c r="O832" s="81" t="e">
        <f t="shared" si="264"/>
        <v>#DIV/0!</v>
      </c>
      <c r="P832" s="51">
        <f t="shared" si="265"/>
        <v>0</v>
      </c>
      <c r="Q832" s="51">
        <f t="shared" si="266"/>
        <v>0</v>
      </c>
      <c r="R832" s="1103" t="e">
        <f t="shared" si="258"/>
        <v>#DIV/0!</v>
      </c>
    </row>
    <row r="833" spans="1:18" s="47" customFormat="1" x14ac:dyDescent="0.2">
      <c r="A833" s="658" t="s">
        <v>2979</v>
      </c>
      <c r="B833" s="430" t="s">
        <v>5611</v>
      </c>
      <c r="C833" s="659">
        <v>3</v>
      </c>
      <c r="D833" s="660" t="s">
        <v>2330</v>
      </c>
      <c r="E833" s="504"/>
      <c r="F833" s="504"/>
      <c r="G833" s="504"/>
      <c r="H833" s="81" t="e">
        <f t="shared" si="256"/>
        <v>#DIV/0!</v>
      </c>
      <c r="I833" s="504"/>
      <c r="J833" s="504"/>
      <c r="K833" s="81" t="e">
        <f t="shared" si="257"/>
        <v>#DIV/0!</v>
      </c>
      <c r="L833" s="504">
        <f t="shared" si="261"/>
        <v>0</v>
      </c>
      <c r="M833" s="504">
        <f t="shared" si="262"/>
        <v>0</v>
      </c>
      <c r="N833" s="504">
        <f t="shared" si="263"/>
        <v>0</v>
      </c>
      <c r="O833" s="81" t="e">
        <f t="shared" si="264"/>
        <v>#DIV/0!</v>
      </c>
      <c r="P833" s="504">
        <f t="shared" si="265"/>
        <v>0</v>
      </c>
      <c r="Q833" s="504">
        <f t="shared" si="266"/>
        <v>0</v>
      </c>
      <c r="R833" s="1103" t="e">
        <f t="shared" si="258"/>
        <v>#DIV/0!</v>
      </c>
    </row>
    <row r="834" spans="1:18" s="39" customFormat="1" x14ac:dyDescent="0.2">
      <c r="A834" s="35"/>
      <c r="B834" s="35" t="s">
        <v>5609</v>
      </c>
      <c r="C834" s="36"/>
      <c r="D834" s="37" t="s">
        <v>1409</v>
      </c>
      <c r="E834" s="38">
        <f>E835+E867</f>
        <v>0</v>
      </c>
      <c r="F834" s="38">
        <f t="shared" ref="F834:J834" si="272">F835+F867</f>
        <v>0</v>
      </c>
      <c r="G834" s="38">
        <f t="shared" si="272"/>
        <v>0</v>
      </c>
      <c r="H834" s="81" t="e">
        <f t="shared" si="256"/>
        <v>#DIV/0!</v>
      </c>
      <c r="I834" s="38">
        <f t="shared" si="272"/>
        <v>0</v>
      </c>
      <c r="J834" s="38">
        <f t="shared" si="272"/>
        <v>0</v>
      </c>
      <c r="K834" s="81" t="e">
        <f t="shared" si="257"/>
        <v>#DIV/0!</v>
      </c>
      <c r="L834" s="38">
        <f t="shared" si="261"/>
        <v>0</v>
      </c>
      <c r="M834" s="38">
        <f t="shared" si="262"/>
        <v>0</v>
      </c>
      <c r="N834" s="38">
        <f t="shared" si="263"/>
        <v>0</v>
      </c>
      <c r="O834" s="81" t="e">
        <f t="shared" si="264"/>
        <v>#DIV/0!</v>
      </c>
      <c r="P834" s="38">
        <f t="shared" si="265"/>
        <v>0</v>
      </c>
      <c r="Q834" s="38">
        <f t="shared" si="266"/>
        <v>0</v>
      </c>
      <c r="R834" s="1103" t="e">
        <f t="shared" si="258"/>
        <v>#DIV/0!</v>
      </c>
    </row>
    <row r="835" spans="1:18" s="47" customFormat="1" x14ac:dyDescent="0.2">
      <c r="A835" s="55"/>
      <c r="B835" s="55" t="s">
        <v>5612</v>
      </c>
      <c r="C835" s="53"/>
      <c r="D835" s="56" t="s">
        <v>193</v>
      </c>
      <c r="E835" s="51">
        <f>SUM(E836:E843)+SUM(E850:E853)</f>
        <v>0</v>
      </c>
      <c r="F835" s="51">
        <f t="shared" ref="F835:J835" si="273">SUM(F836:F843)+SUM(F850:F853)</f>
        <v>0</v>
      </c>
      <c r="G835" s="51">
        <f t="shared" si="273"/>
        <v>0</v>
      </c>
      <c r="H835" s="81" t="e">
        <f t="shared" si="256"/>
        <v>#DIV/0!</v>
      </c>
      <c r="I835" s="51">
        <f t="shared" si="273"/>
        <v>0</v>
      </c>
      <c r="J835" s="51">
        <f t="shared" si="273"/>
        <v>0</v>
      </c>
      <c r="K835" s="81" t="e">
        <f t="shared" si="257"/>
        <v>#DIV/0!</v>
      </c>
      <c r="L835" s="51">
        <f t="shared" si="261"/>
        <v>0</v>
      </c>
      <c r="M835" s="51">
        <f t="shared" si="262"/>
        <v>0</v>
      </c>
      <c r="N835" s="51">
        <f t="shared" si="263"/>
        <v>0</v>
      </c>
      <c r="O835" s="81" t="e">
        <f t="shared" si="264"/>
        <v>#DIV/0!</v>
      </c>
      <c r="P835" s="51">
        <f t="shared" si="265"/>
        <v>0</v>
      </c>
      <c r="Q835" s="51">
        <f t="shared" si="266"/>
        <v>0</v>
      </c>
      <c r="R835" s="1103" t="e">
        <f t="shared" si="258"/>
        <v>#DIV/0!</v>
      </c>
    </row>
    <row r="836" spans="1:18" s="28" customFormat="1" x14ac:dyDescent="0.2">
      <c r="A836" s="452" t="s">
        <v>3938</v>
      </c>
      <c r="B836" s="452" t="s">
        <v>5610</v>
      </c>
      <c r="C836" s="453">
        <v>16</v>
      </c>
      <c r="D836" s="454" t="s">
        <v>3765</v>
      </c>
      <c r="E836" s="27"/>
      <c r="F836" s="27"/>
      <c r="G836" s="27"/>
      <c r="H836" s="81" t="e">
        <f t="shared" si="256"/>
        <v>#DIV/0!</v>
      </c>
      <c r="I836" s="27"/>
      <c r="J836" s="27"/>
      <c r="K836" s="81" t="e">
        <f t="shared" si="257"/>
        <v>#DIV/0!</v>
      </c>
      <c r="L836" s="27">
        <f t="shared" si="261"/>
        <v>0</v>
      </c>
      <c r="M836" s="27">
        <f t="shared" si="262"/>
        <v>0</v>
      </c>
      <c r="N836" s="27">
        <f t="shared" si="263"/>
        <v>0</v>
      </c>
      <c r="O836" s="81" t="e">
        <f t="shared" si="264"/>
        <v>#DIV/0!</v>
      </c>
      <c r="P836" s="27">
        <f t="shared" si="265"/>
        <v>0</v>
      </c>
      <c r="Q836" s="27">
        <f t="shared" si="266"/>
        <v>0</v>
      </c>
      <c r="R836" s="1103" t="e">
        <f t="shared" si="258"/>
        <v>#DIV/0!</v>
      </c>
    </row>
    <row r="837" spans="1:18" s="28" customFormat="1" ht="25.5" x14ac:dyDescent="0.2">
      <c r="A837" s="452" t="s">
        <v>3953</v>
      </c>
      <c r="B837" s="452" t="s">
        <v>5613</v>
      </c>
      <c r="C837" s="453">
        <v>16</v>
      </c>
      <c r="D837" s="454" t="s">
        <v>2863</v>
      </c>
      <c r="E837" s="27"/>
      <c r="F837" s="27"/>
      <c r="G837" s="27"/>
      <c r="H837" s="81" t="e">
        <f t="shared" si="256"/>
        <v>#DIV/0!</v>
      </c>
      <c r="I837" s="27"/>
      <c r="J837" s="27"/>
      <c r="K837" s="81" t="e">
        <f t="shared" si="257"/>
        <v>#DIV/0!</v>
      </c>
      <c r="L837" s="27">
        <f t="shared" si="261"/>
        <v>0</v>
      </c>
      <c r="M837" s="27">
        <f t="shared" si="262"/>
        <v>0</v>
      </c>
      <c r="N837" s="27">
        <f t="shared" si="263"/>
        <v>0</v>
      </c>
      <c r="O837" s="81" t="e">
        <f t="shared" si="264"/>
        <v>#DIV/0!</v>
      </c>
      <c r="P837" s="27">
        <f t="shared" si="265"/>
        <v>0</v>
      </c>
      <c r="Q837" s="27">
        <f t="shared" si="266"/>
        <v>0</v>
      </c>
      <c r="R837" s="1103" t="e">
        <f t="shared" si="258"/>
        <v>#DIV/0!</v>
      </c>
    </row>
    <row r="838" spans="1:18" s="28" customFormat="1" ht="25.5" x14ac:dyDescent="0.2">
      <c r="A838" s="452" t="s">
        <v>3954</v>
      </c>
      <c r="B838" s="452" t="s">
        <v>5614</v>
      </c>
      <c r="C838" s="453">
        <v>16</v>
      </c>
      <c r="D838" s="454" t="s">
        <v>2864</v>
      </c>
      <c r="E838" s="27"/>
      <c r="F838" s="27"/>
      <c r="G838" s="27"/>
      <c r="H838" s="81" t="e">
        <f t="shared" si="256"/>
        <v>#DIV/0!</v>
      </c>
      <c r="I838" s="27"/>
      <c r="J838" s="27"/>
      <c r="K838" s="81" t="e">
        <f t="shared" si="257"/>
        <v>#DIV/0!</v>
      </c>
      <c r="L838" s="27">
        <f t="shared" si="261"/>
        <v>0</v>
      </c>
      <c r="M838" s="27">
        <f t="shared" si="262"/>
        <v>0</v>
      </c>
      <c r="N838" s="27">
        <f t="shared" si="263"/>
        <v>0</v>
      </c>
      <c r="O838" s="81" t="e">
        <f t="shared" si="264"/>
        <v>#DIV/0!</v>
      </c>
      <c r="P838" s="27">
        <f t="shared" si="265"/>
        <v>0</v>
      </c>
      <c r="Q838" s="27">
        <f t="shared" si="266"/>
        <v>0</v>
      </c>
      <c r="R838" s="1103" t="e">
        <f t="shared" si="258"/>
        <v>#DIV/0!</v>
      </c>
    </row>
    <row r="839" spans="1:18" s="28" customFormat="1" x14ac:dyDescent="0.2">
      <c r="A839" s="452" t="s">
        <v>4011</v>
      </c>
      <c r="B839" s="452" t="s">
        <v>5615</v>
      </c>
      <c r="C839" s="453">
        <v>16</v>
      </c>
      <c r="D839" s="454" t="s">
        <v>3790</v>
      </c>
      <c r="E839" s="27"/>
      <c r="F839" s="27"/>
      <c r="G839" s="27"/>
      <c r="H839" s="81" t="e">
        <f t="shared" si="256"/>
        <v>#DIV/0!</v>
      </c>
      <c r="I839" s="27"/>
      <c r="J839" s="27"/>
      <c r="K839" s="81" t="e">
        <f t="shared" si="257"/>
        <v>#DIV/0!</v>
      </c>
      <c r="L839" s="27">
        <f t="shared" si="261"/>
        <v>0</v>
      </c>
      <c r="M839" s="27">
        <f t="shared" si="262"/>
        <v>0</v>
      </c>
      <c r="N839" s="27">
        <f t="shared" si="263"/>
        <v>0</v>
      </c>
      <c r="O839" s="81" t="e">
        <f t="shared" si="264"/>
        <v>#DIV/0!</v>
      </c>
      <c r="P839" s="27">
        <f t="shared" si="265"/>
        <v>0</v>
      </c>
      <c r="Q839" s="27">
        <f t="shared" si="266"/>
        <v>0</v>
      </c>
      <c r="R839" s="1103" t="e">
        <f t="shared" si="258"/>
        <v>#DIV/0!</v>
      </c>
    </row>
    <row r="840" spans="1:18" s="28" customFormat="1" x14ac:dyDescent="0.2">
      <c r="A840" s="452" t="s">
        <v>3939</v>
      </c>
      <c r="B840" s="452" t="s">
        <v>5616</v>
      </c>
      <c r="C840" s="453">
        <v>16</v>
      </c>
      <c r="D840" s="454" t="s">
        <v>3766</v>
      </c>
      <c r="E840" s="27"/>
      <c r="F840" s="27"/>
      <c r="G840" s="27"/>
      <c r="H840" s="81" t="e">
        <f t="shared" si="256"/>
        <v>#DIV/0!</v>
      </c>
      <c r="I840" s="27"/>
      <c r="J840" s="27"/>
      <c r="K840" s="81" t="e">
        <f t="shared" si="257"/>
        <v>#DIV/0!</v>
      </c>
      <c r="L840" s="27">
        <f t="shared" si="261"/>
        <v>0</v>
      </c>
      <c r="M840" s="27">
        <f t="shared" si="262"/>
        <v>0</v>
      </c>
      <c r="N840" s="27">
        <f t="shared" si="263"/>
        <v>0</v>
      </c>
      <c r="O840" s="81" t="e">
        <f t="shared" si="264"/>
        <v>#DIV/0!</v>
      </c>
      <c r="P840" s="27">
        <f t="shared" si="265"/>
        <v>0</v>
      </c>
      <c r="Q840" s="27">
        <f t="shared" si="266"/>
        <v>0</v>
      </c>
      <c r="R840" s="1103" t="e">
        <f t="shared" si="258"/>
        <v>#DIV/0!</v>
      </c>
    </row>
    <row r="841" spans="1:18" s="28" customFormat="1" x14ac:dyDescent="0.2">
      <c r="A841" s="452" t="s">
        <v>4024</v>
      </c>
      <c r="B841" s="452" t="s">
        <v>5616</v>
      </c>
      <c r="C841" s="453">
        <v>16</v>
      </c>
      <c r="D841" s="454" t="s">
        <v>3794</v>
      </c>
      <c r="E841" s="27"/>
      <c r="F841" s="27"/>
      <c r="G841" s="27"/>
      <c r="H841" s="81" t="e">
        <f t="shared" si="256"/>
        <v>#DIV/0!</v>
      </c>
      <c r="I841" s="27"/>
      <c r="J841" s="27"/>
      <c r="K841" s="81" t="e">
        <f t="shared" si="257"/>
        <v>#DIV/0!</v>
      </c>
      <c r="L841" s="27">
        <f t="shared" si="261"/>
        <v>0</v>
      </c>
      <c r="M841" s="27">
        <f t="shared" si="262"/>
        <v>0</v>
      </c>
      <c r="N841" s="27">
        <f t="shared" si="263"/>
        <v>0</v>
      </c>
      <c r="O841" s="81" t="e">
        <f t="shared" si="264"/>
        <v>#DIV/0!</v>
      </c>
      <c r="P841" s="27">
        <f t="shared" si="265"/>
        <v>0</v>
      </c>
      <c r="Q841" s="27">
        <f t="shared" si="266"/>
        <v>0</v>
      </c>
      <c r="R841" s="1103" t="e">
        <f t="shared" si="258"/>
        <v>#DIV/0!</v>
      </c>
    </row>
    <row r="842" spans="1:18" s="28" customFormat="1" ht="25.5" x14ac:dyDescent="0.2">
      <c r="A842" s="632" t="s">
        <v>1882</v>
      </c>
      <c r="B842" s="632" t="s">
        <v>5617</v>
      </c>
      <c r="C842" s="633">
        <v>9</v>
      </c>
      <c r="D842" s="634" t="s">
        <v>3670</v>
      </c>
      <c r="E842" s="461"/>
      <c r="F842" s="461"/>
      <c r="G842" s="461"/>
      <c r="H842" s="81" t="e">
        <f t="shared" si="256"/>
        <v>#DIV/0!</v>
      </c>
      <c r="I842" s="461"/>
      <c r="J842" s="461"/>
      <c r="K842" s="81" t="e">
        <f t="shared" si="257"/>
        <v>#DIV/0!</v>
      </c>
      <c r="L842" s="461">
        <f t="shared" si="261"/>
        <v>0</v>
      </c>
      <c r="M842" s="461">
        <f t="shared" si="262"/>
        <v>0</v>
      </c>
      <c r="N842" s="461">
        <f t="shared" si="263"/>
        <v>0</v>
      </c>
      <c r="O842" s="81" t="e">
        <f t="shared" si="264"/>
        <v>#DIV/0!</v>
      </c>
      <c r="P842" s="461">
        <f t="shared" si="265"/>
        <v>0</v>
      </c>
      <c r="Q842" s="461">
        <f t="shared" si="266"/>
        <v>0</v>
      </c>
      <c r="R842" s="1103" t="e">
        <f t="shared" si="258"/>
        <v>#DIV/0!</v>
      </c>
    </row>
    <row r="843" spans="1:18" s="28" customFormat="1" ht="25.5" x14ac:dyDescent="0.2">
      <c r="A843" s="485" t="s">
        <v>1884</v>
      </c>
      <c r="B843" s="485" t="s">
        <v>5618</v>
      </c>
      <c r="C843" s="486"/>
      <c r="D843" s="487" t="s">
        <v>1390</v>
      </c>
      <c r="E843" s="461">
        <f>SUM(E844:E849)</f>
        <v>0</v>
      </c>
      <c r="F843" s="461">
        <f t="shared" ref="F843:J843" si="274">SUM(F844:F849)</f>
        <v>0</v>
      </c>
      <c r="G843" s="461">
        <f t="shared" si="274"/>
        <v>0</v>
      </c>
      <c r="H843" s="81" t="e">
        <f t="shared" si="256"/>
        <v>#DIV/0!</v>
      </c>
      <c r="I843" s="461">
        <f t="shared" si="274"/>
        <v>0</v>
      </c>
      <c r="J843" s="461">
        <f t="shared" si="274"/>
        <v>0</v>
      </c>
      <c r="K843" s="81" t="e">
        <f t="shared" si="257"/>
        <v>#DIV/0!</v>
      </c>
      <c r="L843" s="461">
        <f t="shared" si="261"/>
        <v>0</v>
      </c>
      <c r="M843" s="461">
        <f t="shared" si="262"/>
        <v>0</v>
      </c>
      <c r="N843" s="461">
        <f t="shared" si="263"/>
        <v>0</v>
      </c>
      <c r="O843" s="81" t="e">
        <f t="shared" si="264"/>
        <v>#DIV/0!</v>
      </c>
      <c r="P843" s="461">
        <f t="shared" si="265"/>
        <v>0</v>
      </c>
      <c r="Q843" s="461">
        <f t="shared" si="266"/>
        <v>0</v>
      </c>
      <c r="R843" s="1103" t="e">
        <f t="shared" si="258"/>
        <v>#DIV/0!</v>
      </c>
    </row>
    <row r="844" spans="1:18" s="515" customFormat="1" x14ac:dyDescent="0.2">
      <c r="A844" s="668" t="s">
        <v>4860</v>
      </c>
      <c r="B844" s="668" t="s">
        <v>5645</v>
      </c>
      <c r="C844" s="669">
        <v>13</v>
      </c>
      <c r="D844" s="670" t="s">
        <v>4855</v>
      </c>
      <c r="E844" s="615"/>
      <c r="F844" s="615"/>
      <c r="G844" s="615"/>
      <c r="H844" s="81" t="e">
        <f t="shared" si="256"/>
        <v>#DIV/0!</v>
      </c>
      <c r="I844" s="615"/>
      <c r="J844" s="615"/>
      <c r="K844" s="81" t="e">
        <f t="shared" si="257"/>
        <v>#DIV/0!</v>
      </c>
      <c r="L844" s="615">
        <f t="shared" si="261"/>
        <v>0</v>
      </c>
      <c r="M844" s="615">
        <f t="shared" si="262"/>
        <v>0</v>
      </c>
      <c r="N844" s="615">
        <f t="shared" si="263"/>
        <v>0</v>
      </c>
      <c r="O844" s="81" t="e">
        <f t="shared" si="264"/>
        <v>#DIV/0!</v>
      </c>
      <c r="P844" s="615">
        <f t="shared" si="265"/>
        <v>0</v>
      </c>
      <c r="Q844" s="615">
        <f t="shared" si="266"/>
        <v>0</v>
      </c>
      <c r="R844" s="1103" t="e">
        <f t="shared" si="258"/>
        <v>#DIV/0!</v>
      </c>
    </row>
    <row r="845" spans="1:18" s="515" customFormat="1" x14ac:dyDescent="0.2">
      <c r="A845" s="668" t="s">
        <v>4861</v>
      </c>
      <c r="B845" s="668" t="s">
        <v>5646</v>
      </c>
      <c r="C845" s="669">
        <v>13</v>
      </c>
      <c r="D845" s="670" t="s">
        <v>4856</v>
      </c>
      <c r="E845" s="615"/>
      <c r="F845" s="615"/>
      <c r="G845" s="615"/>
      <c r="H845" s="81" t="e">
        <f t="shared" si="256"/>
        <v>#DIV/0!</v>
      </c>
      <c r="I845" s="615"/>
      <c r="J845" s="615"/>
      <c r="K845" s="81" t="e">
        <f t="shared" si="257"/>
        <v>#DIV/0!</v>
      </c>
      <c r="L845" s="615">
        <f t="shared" si="261"/>
        <v>0</v>
      </c>
      <c r="M845" s="615">
        <f t="shared" si="262"/>
        <v>0</v>
      </c>
      <c r="N845" s="615">
        <f t="shared" si="263"/>
        <v>0</v>
      </c>
      <c r="O845" s="81" t="e">
        <f t="shared" si="264"/>
        <v>#DIV/0!</v>
      </c>
      <c r="P845" s="615">
        <f t="shared" si="265"/>
        <v>0</v>
      </c>
      <c r="Q845" s="615">
        <f t="shared" si="266"/>
        <v>0</v>
      </c>
      <c r="R845" s="1103" t="e">
        <f t="shared" si="258"/>
        <v>#DIV/0!</v>
      </c>
    </row>
    <row r="846" spans="1:18" s="515" customFormat="1" x14ac:dyDescent="0.2">
      <c r="A846" s="668" t="s">
        <v>4862</v>
      </c>
      <c r="B846" s="668" t="s">
        <v>5647</v>
      </c>
      <c r="C846" s="669">
        <v>13</v>
      </c>
      <c r="D846" s="670" t="s">
        <v>4857</v>
      </c>
      <c r="E846" s="615"/>
      <c r="F846" s="615"/>
      <c r="G846" s="615"/>
      <c r="H846" s="81" t="e">
        <f t="shared" si="256"/>
        <v>#DIV/0!</v>
      </c>
      <c r="I846" s="615"/>
      <c r="J846" s="615"/>
      <c r="K846" s="81" t="e">
        <f t="shared" si="257"/>
        <v>#DIV/0!</v>
      </c>
      <c r="L846" s="615">
        <f t="shared" si="261"/>
        <v>0</v>
      </c>
      <c r="M846" s="615">
        <f t="shared" si="262"/>
        <v>0</v>
      </c>
      <c r="N846" s="615">
        <f t="shared" si="263"/>
        <v>0</v>
      </c>
      <c r="O846" s="81" t="e">
        <f t="shared" si="264"/>
        <v>#DIV/0!</v>
      </c>
      <c r="P846" s="615">
        <f t="shared" si="265"/>
        <v>0</v>
      </c>
      <c r="Q846" s="615">
        <f t="shared" si="266"/>
        <v>0</v>
      </c>
      <c r="R846" s="1103" t="e">
        <f t="shared" si="258"/>
        <v>#DIV/0!</v>
      </c>
    </row>
    <row r="847" spans="1:18" s="515" customFormat="1" ht="25.5" x14ac:dyDescent="0.2">
      <c r="A847" s="668" t="s">
        <v>4863</v>
      </c>
      <c r="B847" s="668" t="s">
        <v>5648</v>
      </c>
      <c r="C847" s="669">
        <v>13</v>
      </c>
      <c r="D847" s="670" t="s">
        <v>4858</v>
      </c>
      <c r="E847" s="615"/>
      <c r="F847" s="615"/>
      <c r="G847" s="615"/>
      <c r="H847" s="81" t="e">
        <f t="shared" ref="H847:H910" si="275">+(F847-G847)/F847</f>
        <v>#DIV/0!</v>
      </c>
      <c r="I847" s="615"/>
      <c r="J847" s="615"/>
      <c r="K847" s="81" t="e">
        <f t="shared" ref="K847:K910" si="276">+(I847-J847)/I847</f>
        <v>#DIV/0!</v>
      </c>
      <c r="L847" s="615">
        <f t="shared" si="261"/>
        <v>0</v>
      </c>
      <c r="M847" s="615">
        <f t="shared" si="262"/>
        <v>0</v>
      </c>
      <c r="N847" s="615">
        <f t="shared" si="263"/>
        <v>0</v>
      </c>
      <c r="O847" s="81" t="e">
        <f t="shared" si="264"/>
        <v>#DIV/0!</v>
      </c>
      <c r="P847" s="615">
        <f t="shared" si="265"/>
        <v>0</v>
      </c>
      <c r="Q847" s="615">
        <f t="shared" si="266"/>
        <v>0</v>
      </c>
      <c r="R847" s="1103" t="e">
        <f t="shared" si="258"/>
        <v>#DIV/0!</v>
      </c>
    </row>
    <row r="848" spans="1:18" s="515" customFormat="1" ht="14.25" customHeight="1" x14ac:dyDescent="0.2">
      <c r="A848" s="668" t="s">
        <v>4864</v>
      </c>
      <c r="B848" s="668" t="s">
        <v>5649</v>
      </c>
      <c r="C848" s="669">
        <v>13</v>
      </c>
      <c r="D848" s="670" t="s">
        <v>4859</v>
      </c>
      <c r="E848" s="615"/>
      <c r="F848" s="615"/>
      <c r="G848" s="615"/>
      <c r="H848" s="81" t="e">
        <f t="shared" si="275"/>
        <v>#DIV/0!</v>
      </c>
      <c r="I848" s="615"/>
      <c r="J848" s="615"/>
      <c r="K848" s="81" t="e">
        <f t="shared" si="276"/>
        <v>#DIV/0!</v>
      </c>
      <c r="L848" s="615">
        <f t="shared" si="261"/>
        <v>0</v>
      </c>
      <c r="M848" s="615">
        <f t="shared" si="262"/>
        <v>0</v>
      </c>
      <c r="N848" s="615">
        <f t="shared" si="263"/>
        <v>0</v>
      </c>
      <c r="O848" s="81" t="e">
        <f t="shared" si="264"/>
        <v>#DIV/0!</v>
      </c>
      <c r="P848" s="615">
        <f t="shared" si="265"/>
        <v>0</v>
      </c>
      <c r="Q848" s="615">
        <f t="shared" si="266"/>
        <v>0</v>
      </c>
      <c r="R848" s="1103" t="e">
        <f t="shared" ref="R848:R911" si="277">+(P848-Q848)/P848</f>
        <v>#DIV/0!</v>
      </c>
    </row>
    <row r="849" spans="1:18" s="515" customFormat="1" x14ac:dyDescent="0.2">
      <c r="A849" s="668" t="s">
        <v>4865</v>
      </c>
      <c r="B849" s="668" t="s">
        <v>5650</v>
      </c>
      <c r="C849" s="669">
        <v>13</v>
      </c>
      <c r="D849" s="670" t="s">
        <v>2330</v>
      </c>
      <c r="E849" s="615"/>
      <c r="F849" s="615"/>
      <c r="G849" s="615"/>
      <c r="H849" s="81" t="e">
        <f t="shared" si="275"/>
        <v>#DIV/0!</v>
      </c>
      <c r="I849" s="615"/>
      <c r="J849" s="615"/>
      <c r="K849" s="81" t="e">
        <f t="shared" si="276"/>
        <v>#DIV/0!</v>
      </c>
      <c r="L849" s="615">
        <f t="shared" si="261"/>
        <v>0</v>
      </c>
      <c r="M849" s="615">
        <f t="shared" si="262"/>
        <v>0</v>
      </c>
      <c r="N849" s="615">
        <f t="shared" si="263"/>
        <v>0</v>
      </c>
      <c r="O849" s="81" t="e">
        <f t="shared" si="264"/>
        <v>#DIV/0!</v>
      </c>
      <c r="P849" s="615">
        <f t="shared" si="265"/>
        <v>0</v>
      </c>
      <c r="Q849" s="615">
        <f t="shared" si="266"/>
        <v>0</v>
      </c>
      <c r="R849" s="1103" t="e">
        <f t="shared" si="277"/>
        <v>#DIV/0!</v>
      </c>
    </row>
    <row r="850" spans="1:18" s="28" customFormat="1" ht="25.5" x14ac:dyDescent="0.2">
      <c r="A850" s="516" t="s">
        <v>1885</v>
      </c>
      <c r="B850" s="516" t="s">
        <v>5619</v>
      </c>
      <c r="C850" s="517">
        <v>13</v>
      </c>
      <c r="D850" s="518" t="s">
        <v>4866</v>
      </c>
      <c r="E850" s="491"/>
      <c r="F850" s="491"/>
      <c r="G850" s="491"/>
      <c r="H850" s="81" t="e">
        <f t="shared" si="275"/>
        <v>#DIV/0!</v>
      </c>
      <c r="I850" s="491"/>
      <c r="J850" s="491"/>
      <c r="K850" s="81" t="e">
        <f t="shared" si="276"/>
        <v>#DIV/0!</v>
      </c>
      <c r="L850" s="491">
        <f t="shared" si="261"/>
        <v>0</v>
      </c>
      <c r="M850" s="491">
        <f t="shared" si="262"/>
        <v>0</v>
      </c>
      <c r="N850" s="491">
        <f t="shared" si="263"/>
        <v>0</v>
      </c>
      <c r="O850" s="81" t="e">
        <f t="shared" si="264"/>
        <v>#DIV/0!</v>
      </c>
      <c r="P850" s="491">
        <f t="shared" si="265"/>
        <v>0</v>
      </c>
      <c r="Q850" s="491">
        <f t="shared" si="266"/>
        <v>0</v>
      </c>
      <c r="R850" s="1103" t="e">
        <f t="shared" si="277"/>
        <v>#DIV/0!</v>
      </c>
    </row>
    <row r="851" spans="1:18" s="28" customFormat="1" ht="25.5" x14ac:dyDescent="0.2">
      <c r="A851" s="516" t="s">
        <v>1886</v>
      </c>
      <c r="B851" s="516" t="s">
        <v>5651</v>
      </c>
      <c r="C851" s="517">
        <v>13</v>
      </c>
      <c r="D851" s="518" t="s">
        <v>4867</v>
      </c>
      <c r="E851" s="491"/>
      <c r="F851" s="491"/>
      <c r="G851" s="491"/>
      <c r="H851" s="81" t="e">
        <f t="shared" si="275"/>
        <v>#DIV/0!</v>
      </c>
      <c r="I851" s="491"/>
      <c r="J851" s="491"/>
      <c r="K851" s="81" t="e">
        <f t="shared" si="276"/>
        <v>#DIV/0!</v>
      </c>
      <c r="L851" s="491">
        <f t="shared" si="261"/>
        <v>0</v>
      </c>
      <c r="M851" s="491">
        <f t="shared" si="262"/>
        <v>0</v>
      </c>
      <c r="N851" s="491">
        <f t="shared" si="263"/>
        <v>0</v>
      </c>
      <c r="O851" s="81" t="e">
        <f t="shared" si="264"/>
        <v>#DIV/0!</v>
      </c>
      <c r="P851" s="491">
        <f t="shared" si="265"/>
        <v>0</v>
      </c>
      <c r="Q851" s="491">
        <f t="shared" si="266"/>
        <v>0</v>
      </c>
      <c r="R851" s="1103" t="e">
        <f t="shared" si="277"/>
        <v>#DIV/0!</v>
      </c>
    </row>
    <row r="852" spans="1:18" s="28" customFormat="1" ht="25.5" x14ac:dyDescent="0.2">
      <c r="A852" s="516" t="s">
        <v>3327</v>
      </c>
      <c r="B852" s="516" t="s">
        <v>5652</v>
      </c>
      <c r="C852" s="517">
        <v>13</v>
      </c>
      <c r="D852" s="518" t="s">
        <v>4868</v>
      </c>
      <c r="E852" s="491"/>
      <c r="F852" s="491"/>
      <c r="G852" s="491"/>
      <c r="H852" s="81" t="e">
        <f t="shared" si="275"/>
        <v>#DIV/0!</v>
      </c>
      <c r="I852" s="491"/>
      <c r="J852" s="491"/>
      <c r="K852" s="81" t="e">
        <f t="shared" si="276"/>
        <v>#DIV/0!</v>
      </c>
      <c r="L852" s="491">
        <f t="shared" si="261"/>
        <v>0</v>
      </c>
      <c r="M852" s="491">
        <f t="shared" si="262"/>
        <v>0</v>
      </c>
      <c r="N852" s="491">
        <f t="shared" si="263"/>
        <v>0</v>
      </c>
      <c r="O852" s="81" t="e">
        <f t="shared" si="264"/>
        <v>#DIV/0!</v>
      </c>
      <c r="P852" s="491">
        <f t="shared" si="265"/>
        <v>0</v>
      </c>
      <c r="Q852" s="491">
        <f t="shared" si="266"/>
        <v>0</v>
      </c>
      <c r="R852" s="1103" t="e">
        <f t="shared" si="277"/>
        <v>#DIV/0!</v>
      </c>
    </row>
    <row r="853" spans="1:18" s="28" customFormat="1" ht="25.5" x14ac:dyDescent="0.2">
      <c r="A853" s="485"/>
      <c r="B853" s="485" t="s">
        <v>5620</v>
      </c>
      <c r="C853" s="486"/>
      <c r="D853" s="487" t="s">
        <v>1391</v>
      </c>
      <c r="E853" s="461">
        <f>SUM(E854:E856)+SUM(E859:E866)</f>
        <v>0</v>
      </c>
      <c r="F853" s="461">
        <f t="shared" ref="F853:J853" si="278">SUM(F854:F856)+SUM(F859:F866)</f>
        <v>0</v>
      </c>
      <c r="G853" s="461">
        <f t="shared" si="278"/>
        <v>0</v>
      </c>
      <c r="H853" s="81" t="e">
        <f t="shared" si="275"/>
        <v>#DIV/0!</v>
      </c>
      <c r="I853" s="461">
        <f t="shared" si="278"/>
        <v>0</v>
      </c>
      <c r="J853" s="461">
        <f t="shared" si="278"/>
        <v>0</v>
      </c>
      <c r="K853" s="81" t="e">
        <f t="shared" si="276"/>
        <v>#DIV/0!</v>
      </c>
      <c r="L853" s="461">
        <f t="shared" si="261"/>
        <v>0</v>
      </c>
      <c r="M853" s="461">
        <f t="shared" si="262"/>
        <v>0</v>
      </c>
      <c r="N853" s="461">
        <f t="shared" si="263"/>
        <v>0</v>
      </c>
      <c r="O853" s="81" t="e">
        <f t="shared" si="264"/>
        <v>#DIV/0!</v>
      </c>
      <c r="P853" s="461">
        <f t="shared" si="265"/>
        <v>0</v>
      </c>
      <c r="Q853" s="461">
        <f t="shared" si="266"/>
        <v>0</v>
      </c>
      <c r="R853" s="1103" t="e">
        <f t="shared" si="277"/>
        <v>#DIV/0!</v>
      </c>
    </row>
    <row r="854" spans="1:18" s="515" customFormat="1" ht="25.5" x14ac:dyDescent="0.2">
      <c r="A854" s="668" t="s">
        <v>4870</v>
      </c>
      <c r="B854" s="668" t="s">
        <v>5653</v>
      </c>
      <c r="C854" s="669">
        <v>13</v>
      </c>
      <c r="D854" s="670" t="s">
        <v>4869</v>
      </c>
      <c r="E854" s="615"/>
      <c r="F854" s="615"/>
      <c r="G854" s="615"/>
      <c r="H854" s="81" t="e">
        <f t="shared" si="275"/>
        <v>#DIV/0!</v>
      </c>
      <c r="I854" s="615"/>
      <c r="J854" s="615"/>
      <c r="K854" s="81" t="e">
        <f t="shared" si="276"/>
        <v>#DIV/0!</v>
      </c>
      <c r="L854" s="615">
        <f t="shared" si="261"/>
        <v>0</v>
      </c>
      <c r="M854" s="615">
        <f t="shared" si="262"/>
        <v>0</v>
      </c>
      <c r="N854" s="615">
        <f t="shared" si="263"/>
        <v>0</v>
      </c>
      <c r="O854" s="81" t="e">
        <f t="shared" si="264"/>
        <v>#DIV/0!</v>
      </c>
      <c r="P854" s="615">
        <f t="shared" si="265"/>
        <v>0</v>
      </c>
      <c r="Q854" s="615">
        <f t="shared" si="266"/>
        <v>0</v>
      </c>
      <c r="R854" s="1103" t="e">
        <f t="shared" si="277"/>
        <v>#DIV/0!</v>
      </c>
    </row>
    <row r="855" spans="1:18" s="515" customFormat="1" x14ac:dyDescent="0.2">
      <c r="A855" s="668" t="s">
        <v>4871</v>
      </c>
      <c r="B855" s="668" t="s">
        <v>5654</v>
      </c>
      <c r="C855" s="669">
        <v>13</v>
      </c>
      <c r="D855" s="670" t="s">
        <v>2330</v>
      </c>
      <c r="E855" s="615"/>
      <c r="F855" s="615"/>
      <c r="G855" s="615"/>
      <c r="H855" s="81" t="e">
        <f t="shared" si="275"/>
        <v>#DIV/0!</v>
      </c>
      <c r="I855" s="615"/>
      <c r="J855" s="615"/>
      <c r="K855" s="81" t="e">
        <f t="shared" si="276"/>
        <v>#DIV/0!</v>
      </c>
      <c r="L855" s="615">
        <f t="shared" si="261"/>
        <v>0</v>
      </c>
      <c r="M855" s="615">
        <f t="shared" si="262"/>
        <v>0</v>
      </c>
      <c r="N855" s="615">
        <f t="shared" si="263"/>
        <v>0</v>
      </c>
      <c r="O855" s="81" t="e">
        <f t="shared" si="264"/>
        <v>#DIV/0!</v>
      </c>
      <c r="P855" s="615">
        <f t="shared" si="265"/>
        <v>0</v>
      </c>
      <c r="Q855" s="615">
        <f t="shared" si="266"/>
        <v>0</v>
      </c>
      <c r="R855" s="1103" t="e">
        <f t="shared" si="277"/>
        <v>#DIV/0!</v>
      </c>
    </row>
    <row r="856" spans="1:18" s="515" customFormat="1" x14ac:dyDescent="0.2">
      <c r="A856" s="664">
        <v>17.2</v>
      </c>
      <c r="B856" s="668" t="s">
        <v>5655</v>
      </c>
      <c r="C856" s="665"/>
      <c r="D856" s="666" t="s">
        <v>4899</v>
      </c>
      <c r="E856" s="667">
        <f>SUM(E857:E858)</f>
        <v>0</v>
      </c>
      <c r="F856" s="667">
        <f t="shared" ref="F856:J856" si="279">SUM(F857:F858)</f>
        <v>0</v>
      </c>
      <c r="G856" s="667">
        <f t="shared" si="279"/>
        <v>0</v>
      </c>
      <c r="H856" s="81" t="e">
        <f t="shared" si="275"/>
        <v>#DIV/0!</v>
      </c>
      <c r="I856" s="667">
        <f t="shared" si="279"/>
        <v>0</v>
      </c>
      <c r="J856" s="667">
        <f t="shared" si="279"/>
        <v>0</v>
      </c>
      <c r="K856" s="81" t="e">
        <f t="shared" si="276"/>
        <v>#DIV/0!</v>
      </c>
      <c r="L856" s="667">
        <f t="shared" ref="L856:L919" si="280">E856</f>
        <v>0</v>
      </c>
      <c r="M856" s="667">
        <f t="shared" ref="M856:M919" si="281">F856</f>
        <v>0</v>
      </c>
      <c r="N856" s="667">
        <f t="shared" ref="N856:N919" si="282">G856</f>
        <v>0</v>
      </c>
      <c r="O856" s="81" t="e">
        <f t="shared" ref="O856:O919" si="283">+(M856-N856)/M856</f>
        <v>#DIV/0!</v>
      </c>
      <c r="P856" s="667">
        <f t="shared" ref="P856:P919" si="284">I856</f>
        <v>0</v>
      </c>
      <c r="Q856" s="667">
        <f t="shared" ref="Q856:Q919" si="285">J856</f>
        <v>0</v>
      </c>
      <c r="R856" s="1103" t="e">
        <f t="shared" si="277"/>
        <v>#DIV/0!</v>
      </c>
    </row>
    <row r="857" spans="1:18" s="673" customFormat="1" ht="25.5" x14ac:dyDescent="0.2">
      <c r="A857" s="671" t="s">
        <v>4900</v>
      </c>
      <c r="B857" s="671" t="s">
        <v>5656</v>
      </c>
      <c r="C857" s="672">
        <v>17</v>
      </c>
      <c r="D857" s="921" t="s">
        <v>4898</v>
      </c>
      <c r="E857" s="715"/>
      <c r="F857" s="715"/>
      <c r="G857" s="715"/>
      <c r="H857" s="81" t="e">
        <f t="shared" si="275"/>
        <v>#DIV/0!</v>
      </c>
      <c r="I857" s="715"/>
      <c r="J857" s="715"/>
      <c r="K857" s="81" t="e">
        <f t="shared" si="276"/>
        <v>#DIV/0!</v>
      </c>
      <c r="L857" s="715">
        <f t="shared" si="280"/>
        <v>0</v>
      </c>
      <c r="M857" s="715">
        <f t="shared" si="281"/>
        <v>0</v>
      </c>
      <c r="N857" s="715">
        <f t="shared" si="282"/>
        <v>0</v>
      </c>
      <c r="O857" s="81" t="e">
        <f t="shared" si="283"/>
        <v>#DIV/0!</v>
      </c>
      <c r="P857" s="715">
        <f t="shared" si="284"/>
        <v>0</v>
      </c>
      <c r="Q857" s="715">
        <f t="shared" si="285"/>
        <v>0</v>
      </c>
      <c r="R857" s="1103" t="e">
        <f t="shared" si="277"/>
        <v>#DIV/0!</v>
      </c>
    </row>
    <row r="858" spans="1:18" s="673" customFormat="1" x14ac:dyDescent="0.2">
      <c r="A858" s="671" t="s">
        <v>4901</v>
      </c>
      <c r="B858" s="671" t="s">
        <v>5657</v>
      </c>
      <c r="C858" s="672">
        <v>17</v>
      </c>
      <c r="D858" s="921" t="s">
        <v>4902</v>
      </c>
      <c r="E858" s="715"/>
      <c r="F858" s="715"/>
      <c r="G858" s="715"/>
      <c r="H858" s="81" t="e">
        <f t="shared" si="275"/>
        <v>#DIV/0!</v>
      </c>
      <c r="I858" s="715"/>
      <c r="J858" s="715"/>
      <c r="K858" s="81" t="e">
        <f t="shared" si="276"/>
        <v>#DIV/0!</v>
      </c>
      <c r="L858" s="715">
        <f t="shared" si="280"/>
        <v>0</v>
      </c>
      <c r="M858" s="715">
        <f t="shared" si="281"/>
        <v>0</v>
      </c>
      <c r="N858" s="715">
        <f t="shared" si="282"/>
        <v>0</v>
      </c>
      <c r="O858" s="81" t="e">
        <f t="shared" si="283"/>
        <v>#DIV/0!</v>
      </c>
      <c r="P858" s="715">
        <f t="shared" si="284"/>
        <v>0</v>
      </c>
      <c r="Q858" s="715">
        <f t="shared" si="285"/>
        <v>0</v>
      </c>
      <c r="R858" s="1103" t="e">
        <f t="shared" si="277"/>
        <v>#DIV/0!</v>
      </c>
    </row>
    <row r="859" spans="1:18" s="515" customFormat="1" x14ac:dyDescent="0.2">
      <c r="A859" s="674">
        <v>17.3</v>
      </c>
      <c r="B859" s="674" t="s">
        <v>5658</v>
      </c>
      <c r="C859" s="675">
        <v>17</v>
      </c>
      <c r="D859" s="676" t="s">
        <v>2896</v>
      </c>
      <c r="E859" s="712"/>
      <c r="F859" s="712"/>
      <c r="G859" s="712"/>
      <c r="H859" s="81" t="e">
        <f t="shared" si="275"/>
        <v>#DIV/0!</v>
      </c>
      <c r="I859" s="712"/>
      <c r="J859" s="712"/>
      <c r="K859" s="81" t="e">
        <f t="shared" si="276"/>
        <v>#DIV/0!</v>
      </c>
      <c r="L859" s="712">
        <f t="shared" si="280"/>
        <v>0</v>
      </c>
      <c r="M859" s="712">
        <f t="shared" si="281"/>
        <v>0</v>
      </c>
      <c r="N859" s="712">
        <f t="shared" si="282"/>
        <v>0</v>
      </c>
      <c r="O859" s="81" t="e">
        <f t="shared" si="283"/>
        <v>#DIV/0!</v>
      </c>
      <c r="P859" s="712">
        <f t="shared" si="284"/>
        <v>0</v>
      </c>
      <c r="Q859" s="712">
        <f t="shared" si="285"/>
        <v>0</v>
      </c>
      <c r="R859" s="1103" t="e">
        <f t="shared" si="277"/>
        <v>#DIV/0!</v>
      </c>
    </row>
    <row r="860" spans="1:18" s="515" customFormat="1" ht="25.5" x14ac:dyDescent="0.2">
      <c r="A860" s="674">
        <v>17.8</v>
      </c>
      <c r="B860" s="674" t="s">
        <v>5659</v>
      </c>
      <c r="C860" s="675">
        <v>17</v>
      </c>
      <c r="D860" s="676" t="s">
        <v>2897</v>
      </c>
      <c r="E860" s="712"/>
      <c r="F860" s="712"/>
      <c r="G860" s="712"/>
      <c r="H860" s="81" t="e">
        <f t="shared" si="275"/>
        <v>#DIV/0!</v>
      </c>
      <c r="I860" s="712"/>
      <c r="J860" s="712"/>
      <c r="K860" s="81" t="e">
        <f t="shared" si="276"/>
        <v>#DIV/0!</v>
      </c>
      <c r="L860" s="712">
        <f t="shared" si="280"/>
        <v>0</v>
      </c>
      <c r="M860" s="712">
        <f t="shared" si="281"/>
        <v>0</v>
      </c>
      <c r="N860" s="712">
        <f t="shared" si="282"/>
        <v>0</v>
      </c>
      <c r="O860" s="81" t="e">
        <f t="shared" si="283"/>
        <v>#DIV/0!</v>
      </c>
      <c r="P860" s="712">
        <f t="shared" si="284"/>
        <v>0</v>
      </c>
      <c r="Q860" s="712">
        <f t="shared" si="285"/>
        <v>0</v>
      </c>
      <c r="R860" s="1103" t="e">
        <f t="shared" si="277"/>
        <v>#DIV/0!</v>
      </c>
    </row>
    <row r="861" spans="1:18" s="515" customFormat="1" x14ac:dyDescent="0.2">
      <c r="A861" s="661" t="s">
        <v>4035</v>
      </c>
      <c r="B861" s="661" t="s">
        <v>5660</v>
      </c>
      <c r="C861" s="662">
        <v>16</v>
      </c>
      <c r="D861" s="663" t="s">
        <v>2744</v>
      </c>
      <c r="E861" s="514"/>
      <c r="F861" s="514"/>
      <c r="G861" s="514"/>
      <c r="H861" s="81" t="e">
        <f t="shared" si="275"/>
        <v>#DIV/0!</v>
      </c>
      <c r="I861" s="514"/>
      <c r="J861" s="514"/>
      <c r="K861" s="81" t="e">
        <f t="shared" si="276"/>
        <v>#DIV/0!</v>
      </c>
      <c r="L861" s="514">
        <f t="shared" si="280"/>
        <v>0</v>
      </c>
      <c r="M861" s="514">
        <f t="shared" si="281"/>
        <v>0</v>
      </c>
      <c r="N861" s="514">
        <f t="shared" si="282"/>
        <v>0</v>
      </c>
      <c r="O861" s="81" t="e">
        <f t="shared" si="283"/>
        <v>#DIV/0!</v>
      </c>
      <c r="P861" s="514">
        <f t="shared" si="284"/>
        <v>0</v>
      </c>
      <c r="Q861" s="514">
        <f t="shared" si="285"/>
        <v>0</v>
      </c>
      <c r="R861" s="1103" t="e">
        <f t="shared" si="277"/>
        <v>#DIV/0!</v>
      </c>
    </row>
    <row r="862" spans="1:18" s="515" customFormat="1" x14ac:dyDescent="0.2">
      <c r="A862" s="661">
        <v>17.5</v>
      </c>
      <c r="B862" s="661" t="s">
        <v>5661</v>
      </c>
      <c r="C862" s="662">
        <v>17</v>
      </c>
      <c r="D862" s="663" t="s">
        <v>2744</v>
      </c>
      <c r="E862" s="712"/>
      <c r="F862" s="712"/>
      <c r="G862" s="712"/>
      <c r="H862" s="81" t="e">
        <f t="shared" si="275"/>
        <v>#DIV/0!</v>
      </c>
      <c r="I862" s="712"/>
      <c r="J862" s="712"/>
      <c r="K862" s="81" t="e">
        <f t="shared" si="276"/>
        <v>#DIV/0!</v>
      </c>
      <c r="L862" s="712">
        <f t="shared" si="280"/>
        <v>0</v>
      </c>
      <c r="M862" s="712">
        <f t="shared" si="281"/>
        <v>0</v>
      </c>
      <c r="N862" s="712">
        <f t="shared" si="282"/>
        <v>0</v>
      </c>
      <c r="O862" s="81" t="e">
        <f t="shared" si="283"/>
        <v>#DIV/0!</v>
      </c>
      <c r="P862" s="712">
        <f t="shared" si="284"/>
        <v>0</v>
      </c>
      <c r="Q862" s="712">
        <f t="shared" si="285"/>
        <v>0</v>
      </c>
      <c r="R862" s="1103" t="e">
        <f t="shared" si="277"/>
        <v>#DIV/0!</v>
      </c>
    </row>
    <row r="863" spans="1:18" s="515" customFormat="1" x14ac:dyDescent="0.2">
      <c r="A863" s="661" t="s">
        <v>2745</v>
      </c>
      <c r="B863" s="661" t="s">
        <v>5662</v>
      </c>
      <c r="C863" s="662">
        <v>9</v>
      </c>
      <c r="D863" s="663" t="s">
        <v>2746</v>
      </c>
      <c r="E863" s="513"/>
      <c r="F863" s="513"/>
      <c r="G863" s="513"/>
      <c r="H863" s="81" t="e">
        <f t="shared" si="275"/>
        <v>#DIV/0!</v>
      </c>
      <c r="I863" s="513"/>
      <c r="J863" s="513"/>
      <c r="K863" s="81" t="e">
        <f t="shared" si="276"/>
        <v>#DIV/0!</v>
      </c>
      <c r="L863" s="513">
        <f t="shared" si="280"/>
        <v>0</v>
      </c>
      <c r="M863" s="513">
        <f t="shared" si="281"/>
        <v>0</v>
      </c>
      <c r="N863" s="513">
        <f t="shared" si="282"/>
        <v>0</v>
      </c>
      <c r="O863" s="81" t="e">
        <f t="shared" si="283"/>
        <v>#DIV/0!</v>
      </c>
      <c r="P863" s="513">
        <f t="shared" si="284"/>
        <v>0</v>
      </c>
      <c r="Q863" s="513">
        <f t="shared" si="285"/>
        <v>0</v>
      </c>
      <c r="R863" s="1103" t="e">
        <f t="shared" si="277"/>
        <v>#DIV/0!</v>
      </c>
    </row>
    <row r="864" spans="1:18" s="515" customFormat="1" x14ac:dyDescent="0.2">
      <c r="A864" s="677" t="s">
        <v>2747</v>
      </c>
      <c r="B864" s="661" t="s">
        <v>5663</v>
      </c>
      <c r="C864" s="678">
        <v>9</v>
      </c>
      <c r="D864" s="679" t="s">
        <v>4772</v>
      </c>
      <c r="E864" s="680"/>
      <c r="F864" s="680"/>
      <c r="G864" s="680"/>
      <c r="H864" s="81" t="e">
        <f t="shared" si="275"/>
        <v>#DIV/0!</v>
      </c>
      <c r="I864" s="680"/>
      <c r="J864" s="680"/>
      <c r="K864" s="81" t="e">
        <f t="shared" si="276"/>
        <v>#DIV/0!</v>
      </c>
      <c r="L864" s="680">
        <f t="shared" si="280"/>
        <v>0</v>
      </c>
      <c r="M864" s="680">
        <f t="shared" si="281"/>
        <v>0</v>
      </c>
      <c r="N864" s="680">
        <f t="shared" si="282"/>
        <v>0</v>
      </c>
      <c r="O864" s="81" t="e">
        <f t="shared" si="283"/>
        <v>#DIV/0!</v>
      </c>
      <c r="P864" s="680">
        <f t="shared" si="284"/>
        <v>0</v>
      </c>
      <c r="Q864" s="680">
        <f t="shared" si="285"/>
        <v>0</v>
      </c>
      <c r="R864" s="1103" t="e">
        <f t="shared" si="277"/>
        <v>#DIV/0!</v>
      </c>
    </row>
    <row r="865" spans="1:18" s="515" customFormat="1" x14ac:dyDescent="0.2">
      <c r="A865" s="677" t="s">
        <v>4774</v>
      </c>
      <c r="B865" s="661" t="s">
        <v>5664</v>
      </c>
      <c r="C865" s="678">
        <v>9</v>
      </c>
      <c r="D865" s="679" t="s">
        <v>4773</v>
      </c>
      <c r="E865" s="680"/>
      <c r="F865" s="680"/>
      <c r="G865" s="680"/>
      <c r="H865" s="81" t="e">
        <f t="shared" si="275"/>
        <v>#DIV/0!</v>
      </c>
      <c r="I865" s="680"/>
      <c r="J865" s="680"/>
      <c r="K865" s="81" t="e">
        <f t="shared" si="276"/>
        <v>#DIV/0!</v>
      </c>
      <c r="L865" s="680">
        <f t="shared" si="280"/>
        <v>0</v>
      </c>
      <c r="M865" s="680">
        <f t="shared" si="281"/>
        <v>0</v>
      </c>
      <c r="N865" s="680">
        <f t="shared" si="282"/>
        <v>0</v>
      </c>
      <c r="O865" s="81" t="e">
        <f t="shared" si="283"/>
        <v>#DIV/0!</v>
      </c>
      <c r="P865" s="680">
        <f t="shared" si="284"/>
        <v>0</v>
      </c>
      <c r="Q865" s="680">
        <f t="shared" si="285"/>
        <v>0</v>
      </c>
      <c r="R865" s="1103" t="e">
        <f t="shared" si="277"/>
        <v>#DIV/0!</v>
      </c>
    </row>
    <row r="866" spans="1:18" s="515" customFormat="1" x14ac:dyDescent="0.2">
      <c r="A866" s="677" t="s">
        <v>4775</v>
      </c>
      <c r="B866" s="661" t="s">
        <v>5665</v>
      </c>
      <c r="C866" s="678">
        <v>9</v>
      </c>
      <c r="D866" s="679" t="s">
        <v>2330</v>
      </c>
      <c r="E866" s="680"/>
      <c r="F866" s="680"/>
      <c r="G866" s="680"/>
      <c r="H866" s="81" t="e">
        <f t="shared" si="275"/>
        <v>#DIV/0!</v>
      </c>
      <c r="I866" s="680"/>
      <c r="J866" s="680"/>
      <c r="K866" s="81" t="e">
        <f t="shared" si="276"/>
        <v>#DIV/0!</v>
      </c>
      <c r="L866" s="680">
        <f t="shared" si="280"/>
        <v>0</v>
      </c>
      <c r="M866" s="680">
        <f t="shared" si="281"/>
        <v>0</v>
      </c>
      <c r="N866" s="680">
        <f t="shared" si="282"/>
        <v>0</v>
      </c>
      <c r="O866" s="81" t="e">
        <f t="shared" si="283"/>
        <v>#DIV/0!</v>
      </c>
      <c r="P866" s="680">
        <f t="shared" si="284"/>
        <v>0</v>
      </c>
      <c r="Q866" s="680">
        <f t="shared" si="285"/>
        <v>0</v>
      </c>
      <c r="R866" s="1103" t="e">
        <f t="shared" si="277"/>
        <v>#DIV/0!</v>
      </c>
    </row>
    <row r="867" spans="1:18" s="47" customFormat="1" x14ac:dyDescent="0.2">
      <c r="A867" s="55"/>
      <c r="B867" s="55" t="s">
        <v>5621</v>
      </c>
      <c r="C867" s="53"/>
      <c r="D867" s="56" t="s">
        <v>1178</v>
      </c>
      <c r="E867" s="51">
        <f>SUM(E868:E871)+SUM(E876:E880)</f>
        <v>0</v>
      </c>
      <c r="F867" s="51">
        <f t="shared" ref="F867:J867" si="286">SUM(F868:F871)+SUM(F876:F880)</f>
        <v>0</v>
      </c>
      <c r="G867" s="51">
        <f t="shared" si="286"/>
        <v>0</v>
      </c>
      <c r="H867" s="81" t="e">
        <f t="shared" si="275"/>
        <v>#DIV/0!</v>
      </c>
      <c r="I867" s="51">
        <f t="shared" si="286"/>
        <v>0</v>
      </c>
      <c r="J867" s="51">
        <f t="shared" si="286"/>
        <v>0</v>
      </c>
      <c r="K867" s="81" t="e">
        <f t="shared" si="276"/>
        <v>#DIV/0!</v>
      </c>
      <c r="L867" s="51">
        <f t="shared" si="280"/>
        <v>0</v>
      </c>
      <c r="M867" s="51">
        <f t="shared" si="281"/>
        <v>0</v>
      </c>
      <c r="N867" s="51">
        <f t="shared" si="282"/>
        <v>0</v>
      </c>
      <c r="O867" s="81" t="e">
        <f t="shared" si="283"/>
        <v>#DIV/0!</v>
      </c>
      <c r="P867" s="51">
        <f t="shared" si="284"/>
        <v>0</v>
      </c>
      <c r="Q867" s="51">
        <f t="shared" si="285"/>
        <v>0</v>
      </c>
      <c r="R867" s="1103" t="e">
        <f t="shared" si="277"/>
        <v>#DIV/0!</v>
      </c>
    </row>
    <row r="868" spans="1:18" s="28" customFormat="1" x14ac:dyDescent="0.2">
      <c r="A868" s="632" t="s">
        <v>1883</v>
      </c>
      <c r="B868" s="632" t="s">
        <v>5622</v>
      </c>
      <c r="C868" s="633">
        <v>9</v>
      </c>
      <c r="D868" s="634" t="s">
        <v>1392</v>
      </c>
      <c r="E868" s="554"/>
      <c r="F868" s="554"/>
      <c r="G868" s="554"/>
      <c r="H868" s="81" t="e">
        <f t="shared" si="275"/>
        <v>#DIV/0!</v>
      </c>
      <c r="I868" s="554"/>
      <c r="J868" s="554"/>
      <c r="K868" s="81" t="e">
        <f t="shared" si="276"/>
        <v>#DIV/0!</v>
      </c>
      <c r="L868" s="554">
        <f t="shared" si="280"/>
        <v>0</v>
      </c>
      <c r="M868" s="554">
        <f t="shared" si="281"/>
        <v>0</v>
      </c>
      <c r="N868" s="554">
        <f t="shared" si="282"/>
        <v>0</v>
      </c>
      <c r="O868" s="81" t="e">
        <f t="shared" si="283"/>
        <v>#DIV/0!</v>
      </c>
      <c r="P868" s="554">
        <f t="shared" si="284"/>
        <v>0</v>
      </c>
      <c r="Q868" s="554">
        <f t="shared" si="285"/>
        <v>0</v>
      </c>
      <c r="R868" s="1103" t="e">
        <f t="shared" si="277"/>
        <v>#DIV/0!</v>
      </c>
    </row>
    <row r="869" spans="1:18" s="28" customFormat="1" x14ac:dyDescent="0.2">
      <c r="A869" s="485" t="s">
        <v>1887</v>
      </c>
      <c r="B869" s="485" t="s">
        <v>5623</v>
      </c>
      <c r="C869" s="486">
        <v>13</v>
      </c>
      <c r="D869" s="487" t="s">
        <v>1393</v>
      </c>
      <c r="E869" s="491"/>
      <c r="F869" s="491"/>
      <c r="G869" s="491"/>
      <c r="H869" s="81" t="e">
        <f t="shared" si="275"/>
        <v>#DIV/0!</v>
      </c>
      <c r="I869" s="491"/>
      <c r="J869" s="491"/>
      <c r="K869" s="81" t="e">
        <f t="shared" si="276"/>
        <v>#DIV/0!</v>
      </c>
      <c r="L869" s="491">
        <f t="shared" si="280"/>
        <v>0</v>
      </c>
      <c r="M869" s="491">
        <f t="shared" si="281"/>
        <v>0</v>
      </c>
      <c r="N869" s="491">
        <f t="shared" si="282"/>
        <v>0</v>
      </c>
      <c r="O869" s="81" t="e">
        <f t="shared" si="283"/>
        <v>#DIV/0!</v>
      </c>
      <c r="P869" s="491">
        <f t="shared" si="284"/>
        <v>0</v>
      </c>
      <c r="Q869" s="491">
        <f t="shared" si="285"/>
        <v>0</v>
      </c>
      <c r="R869" s="1103" t="e">
        <f t="shared" si="277"/>
        <v>#DIV/0!</v>
      </c>
    </row>
    <row r="870" spans="1:18" s="28" customFormat="1" x14ac:dyDescent="0.2">
      <c r="A870" s="485" t="s">
        <v>1888</v>
      </c>
      <c r="B870" s="485" t="s">
        <v>5624</v>
      </c>
      <c r="C870" s="486">
        <v>13</v>
      </c>
      <c r="D870" s="487" t="s">
        <v>1394</v>
      </c>
      <c r="E870" s="491"/>
      <c r="F870" s="491"/>
      <c r="G870" s="491"/>
      <c r="H870" s="81" t="e">
        <f t="shared" si="275"/>
        <v>#DIV/0!</v>
      </c>
      <c r="I870" s="491"/>
      <c r="J870" s="491"/>
      <c r="K870" s="81" t="e">
        <f t="shared" si="276"/>
        <v>#DIV/0!</v>
      </c>
      <c r="L870" s="491">
        <f t="shared" si="280"/>
        <v>0</v>
      </c>
      <c r="M870" s="491">
        <f t="shared" si="281"/>
        <v>0</v>
      </c>
      <c r="N870" s="491">
        <f t="shared" si="282"/>
        <v>0</v>
      </c>
      <c r="O870" s="81" t="e">
        <f t="shared" si="283"/>
        <v>#DIV/0!</v>
      </c>
      <c r="P870" s="491">
        <f t="shared" si="284"/>
        <v>0</v>
      </c>
      <c r="Q870" s="491">
        <f t="shared" si="285"/>
        <v>0</v>
      </c>
      <c r="R870" s="1103" t="e">
        <f t="shared" si="277"/>
        <v>#DIV/0!</v>
      </c>
    </row>
    <row r="871" spans="1:18" s="28" customFormat="1" x14ac:dyDescent="0.2">
      <c r="A871" s="485" t="s">
        <v>1889</v>
      </c>
      <c r="B871" s="485" t="s">
        <v>5625</v>
      </c>
      <c r="C871" s="486"/>
      <c r="D871" s="487" t="s">
        <v>1395</v>
      </c>
      <c r="E871" s="461">
        <f>SUM(E872:E875)</f>
        <v>0</v>
      </c>
      <c r="F871" s="461">
        <f t="shared" ref="F871:J871" si="287">SUM(F872:F875)</f>
        <v>0</v>
      </c>
      <c r="G871" s="461">
        <f t="shared" si="287"/>
        <v>0</v>
      </c>
      <c r="H871" s="81" t="e">
        <f t="shared" si="275"/>
        <v>#DIV/0!</v>
      </c>
      <c r="I871" s="461">
        <f t="shared" si="287"/>
        <v>0</v>
      </c>
      <c r="J871" s="461">
        <f t="shared" si="287"/>
        <v>0</v>
      </c>
      <c r="K871" s="81" t="e">
        <f t="shared" si="276"/>
        <v>#DIV/0!</v>
      </c>
      <c r="L871" s="461">
        <f t="shared" si="280"/>
        <v>0</v>
      </c>
      <c r="M871" s="461">
        <f t="shared" si="281"/>
        <v>0</v>
      </c>
      <c r="N871" s="461">
        <f t="shared" si="282"/>
        <v>0</v>
      </c>
      <c r="O871" s="81" t="e">
        <f t="shared" si="283"/>
        <v>#DIV/0!</v>
      </c>
      <c r="P871" s="461">
        <f t="shared" si="284"/>
        <v>0</v>
      </c>
      <c r="Q871" s="461">
        <f t="shared" si="285"/>
        <v>0</v>
      </c>
      <c r="R871" s="1103" t="e">
        <f t="shared" si="277"/>
        <v>#DIV/0!</v>
      </c>
    </row>
    <row r="872" spans="1:18" s="515" customFormat="1" x14ac:dyDescent="0.2">
      <c r="A872" s="668" t="s">
        <v>4875</v>
      </c>
      <c r="B872" s="668" t="s">
        <v>5666</v>
      </c>
      <c r="C872" s="669">
        <v>13</v>
      </c>
      <c r="D872" s="670" t="s">
        <v>4872</v>
      </c>
      <c r="E872" s="615"/>
      <c r="F872" s="615"/>
      <c r="G872" s="615"/>
      <c r="H872" s="81" t="e">
        <f t="shared" si="275"/>
        <v>#DIV/0!</v>
      </c>
      <c r="I872" s="615"/>
      <c r="J872" s="615"/>
      <c r="K872" s="81" t="e">
        <f t="shared" si="276"/>
        <v>#DIV/0!</v>
      </c>
      <c r="L872" s="615">
        <f t="shared" si="280"/>
        <v>0</v>
      </c>
      <c r="M872" s="615">
        <f t="shared" si="281"/>
        <v>0</v>
      </c>
      <c r="N872" s="615">
        <f t="shared" si="282"/>
        <v>0</v>
      </c>
      <c r="O872" s="81" t="e">
        <f t="shared" si="283"/>
        <v>#DIV/0!</v>
      </c>
      <c r="P872" s="615">
        <f t="shared" si="284"/>
        <v>0</v>
      </c>
      <c r="Q872" s="615">
        <f t="shared" si="285"/>
        <v>0</v>
      </c>
      <c r="R872" s="1103" t="e">
        <f t="shared" si="277"/>
        <v>#DIV/0!</v>
      </c>
    </row>
    <row r="873" spans="1:18" s="515" customFormat="1" x14ac:dyDescent="0.2">
      <c r="A873" s="668" t="s">
        <v>4876</v>
      </c>
      <c r="B873" s="668" t="s">
        <v>5667</v>
      </c>
      <c r="C873" s="669">
        <v>13</v>
      </c>
      <c r="D873" s="670" t="s">
        <v>4873</v>
      </c>
      <c r="E873" s="615"/>
      <c r="F873" s="615"/>
      <c r="G873" s="615"/>
      <c r="H873" s="81" t="e">
        <f t="shared" si="275"/>
        <v>#DIV/0!</v>
      </c>
      <c r="I873" s="615"/>
      <c r="J873" s="615"/>
      <c r="K873" s="81" t="e">
        <f t="shared" si="276"/>
        <v>#DIV/0!</v>
      </c>
      <c r="L873" s="615">
        <f t="shared" si="280"/>
        <v>0</v>
      </c>
      <c r="M873" s="615">
        <f t="shared" si="281"/>
        <v>0</v>
      </c>
      <c r="N873" s="615">
        <f t="shared" si="282"/>
        <v>0</v>
      </c>
      <c r="O873" s="81" t="e">
        <f t="shared" si="283"/>
        <v>#DIV/0!</v>
      </c>
      <c r="P873" s="615">
        <f t="shared" si="284"/>
        <v>0</v>
      </c>
      <c r="Q873" s="615">
        <f t="shared" si="285"/>
        <v>0</v>
      </c>
      <c r="R873" s="1103" t="e">
        <f t="shared" si="277"/>
        <v>#DIV/0!</v>
      </c>
    </row>
    <row r="874" spans="1:18" s="515" customFormat="1" x14ac:dyDescent="0.2">
      <c r="A874" s="668" t="s">
        <v>4877</v>
      </c>
      <c r="B874" s="668" t="s">
        <v>5668</v>
      </c>
      <c r="C874" s="669">
        <v>13</v>
      </c>
      <c r="D874" s="670" t="s">
        <v>4874</v>
      </c>
      <c r="E874" s="615"/>
      <c r="F874" s="615"/>
      <c r="G874" s="615"/>
      <c r="H874" s="81" t="e">
        <f t="shared" si="275"/>
        <v>#DIV/0!</v>
      </c>
      <c r="I874" s="615"/>
      <c r="J874" s="615"/>
      <c r="K874" s="81" t="e">
        <f t="shared" si="276"/>
        <v>#DIV/0!</v>
      </c>
      <c r="L874" s="615">
        <f t="shared" si="280"/>
        <v>0</v>
      </c>
      <c r="M874" s="615">
        <f t="shared" si="281"/>
        <v>0</v>
      </c>
      <c r="N874" s="615">
        <f t="shared" si="282"/>
        <v>0</v>
      </c>
      <c r="O874" s="81" t="e">
        <f t="shared" si="283"/>
        <v>#DIV/0!</v>
      </c>
      <c r="P874" s="615">
        <f t="shared" si="284"/>
        <v>0</v>
      </c>
      <c r="Q874" s="615">
        <f t="shared" si="285"/>
        <v>0</v>
      </c>
      <c r="R874" s="1103" t="e">
        <f t="shared" si="277"/>
        <v>#DIV/0!</v>
      </c>
    </row>
    <row r="875" spans="1:18" s="515" customFormat="1" x14ac:dyDescent="0.2">
      <c r="A875" s="668" t="s">
        <v>4878</v>
      </c>
      <c r="B875" s="668" t="s">
        <v>5669</v>
      </c>
      <c r="C875" s="669">
        <v>13</v>
      </c>
      <c r="D875" s="670" t="s">
        <v>2330</v>
      </c>
      <c r="E875" s="615"/>
      <c r="F875" s="615"/>
      <c r="G875" s="615"/>
      <c r="H875" s="81" t="e">
        <f t="shared" si="275"/>
        <v>#DIV/0!</v>
      </c>
      <c r="I875" s="615"/>
      <c r="J875" s="615"/>
      <c r="K875" s="81" t="e">
        <f t="shared" si="276"/>
        <v>#DIV/0!</v>
      </c>
      <c r="L875" s="615">
        <f t="shared" si="280"/>
        <v>0</v>
      </c>
      <c r="M875" s="615">
        <f t="shared" si="281"/>
        <v>0</v>
      </c>
      <c r="N875" s="615">
        <f t="shared" si="282"/>
        <v>0</v>
      </c>
      <c r="O875" s="81" t="e">
        <f t="shared" si="283"/>
        <v>#DIV/0!</v>
      </c>
      <c r="P875" s="615">
        <f t="shared" si="284"/>
        <v>0</v>
      </c>
      <c r="Q875" s="615">
        <f t="shared" si="285"/>
        <v>0</v>
      </c>
      <c r="R875" s="1103" t="e">
        <f t="shared" si="277"/>
        <v>#DIV/0!</v>
      </c>
    </row>
    <row r="876" spans="1:18" s="28" customFormat="1" x14ac:dyDescent="0.2">
      <c r="A876" s="485" t="s">
        <v>1890</v>
      </c>
      <c r="B876" s="485" t="s">
        <v>5626</v>
      </c>
      <c r="C876" s="486">
        <v>13</v>
      </c>
      <c r="D876" s="487" t="s">
        <v>1396</v>
      </c>
      <c r="E876" s="491"/>
      <c r="F876" s="491"/>
      <c r="G876" s="491"/>
      <c r="H876" s="81" t="e">
        <f t="shared" si="275"/>
        <v>#DIV/0!</v>
      </c>
      <c r="I876" s="491"/>
      <c r="J876" s="491"/>
      <c r="K876" s="81" t="e">
        <f t="shared" si="276"/>
        <v>#DIV/0!</v>
      </c>
      <c r="L876" s="491">
        <f t="shared" si="280"/>
        <v>0</v>
      </c>
      <c r="M876" s="491">
        <f t="shared" si="281"/>
        <v>0</v>
      </c>
      <c r="N876" s="491">
        <f t="shared" si="282"/>
        <v>0</v>
      </c>
      <c r="O876" s="81" t="e">
        <f t="shared" si="283"/>
        <v>#DIV/0!</v>
      </c>
      <c r="P876" s="491">
        <f t="shared" si="284"/>
        <v>0</v>
      </c>
      <c r="Q876" s="491">
        <f t="shared" si="285"/>
        <v>0</v>
      </c>
      <c r="R876" s="1103" t="e">
        <f t="shared" si="277"/>
        <v>#DIV/0!</v>
      </c>
    </row>
    <row r="877" spans="1:18" s="28" customFormat="1" x14ac:dyDescent="0.2">
      <c r="A877" s="485" t="s">
        <v>1891</v>
      </c>
      <c r="B877" s="485" t="s">
        <v>5627</v>
      </c>
      <c r="C877" s="486">
        <v>13</v>
      </c>
      <c r="D877" s="487" t="s">
        <v>1397</v>
      </c>
      <c r="E877" s="491"/>
      <c r="F877" s="491"/>
      <c r="G877" s="491"/>
      <c r="H877" s="81" t="e">
        <f t="shared" si="275"/>
        <v>#DIV/0!</v>
      </c>
      <c r="I877" s="491"/>
      <c r="J877" s="491"/>
      <c r="K877" s="81" t="e">
        <f t="shared" si="276"/>
        <v>#DIV/0!</v>
      </c>
      <c r="L877" s="491">
        <f t="shared" si="280"/>
        <v>0</v>
      </c>
      <c r="M877" s="491">
        <f t="shared" si="281"/>
        <v>0</v>
      </c>
      <c r="N877" s="491">
        <f t="shared" si="282"/>
        <v>0</v>
      </c>
      <c r="O877" s="81" t="e">
        <f t="shared" si="283"/>
        <v>#DIV/0!</v>
      </c>
      <c r="P877" s="491">
        <f t="shared" si="284"/>
        <v>0</v>
      </c>
      <c r="Q877" s="491">
        <f t="shared" si="285"/>
        <v>0</v>
      </c>
      <c r="R877" s="1103" t="e">
        <f t="shared" si="277"/>
        <v>#DIV/0!</v>
      </c>
    </row>
    <row r="878" spans="1:18" s="28" customFormat="1" x14ac:dyDescent="0.2">
      <c r="A878" s="485" t="s">
        <v>3328</v>
      </c>
      <c r="B878" s="485" t="s">
        <v>5670</v>
      </c>
      <c r="C878" s="486">
        <v>13</v>
      </c>
      <c r="D878" s="487" t="s">
        <v>4879</v>
      </c>
      <c r="E878" s="491"/>
      <c r="F878" s="491"/>
      <c r="G878" s="491"/>
      <c r="H878" s="81" t="e">
        <f t="shared" si="275"/>
        <v>#DIV/0!</v>
      </c>
      <c r="I878" s="491"/>
      <c r="J878" s="491"/>
      <c r="K878" s="81" t="e">
        <f t="shared" si="276"/>
        <v>#DIV/0!</v>
      </c>
      <c r="L878" s="491">
        <f t="shared" si="280"/>
        <v>0</v>
      </c>
      <c r="M878" s="491">
        <f t="shared" si="281"/>
        <v>0</v>
      </c>
      <c r="N878" s="491">
        <f t="shared" si="282"/>
        <v>0</v>
      </c>
      <c r="O878" s="81" t="e">
        <f t="shared" si="283"/>
        <v>#DIV/0!</v>
      </c>
      <c r="P878" s="491">
        <f t="shared" si="284"/>
        <v>0</v>
      </c>
      <c r="Q878" s="491">
        <f t="shared" si="285"/>
        <v>0</v>
      </c>
      <c r="R878" s="1103" t="e">
        <f t="shared" si="277"/>
        <v>#DIV/0!</v>
      </c>
    </row>
    <row r="879" spans="1:18" s="28" customFormat="1" x14ac:dyDescent="0.2">
      <c r="A879" s="516" t="s">
        <v>4880</v>
      </c>
      <c r="B879" s="516" t="s">
        <v>5628</v>
      </c>
      <c r="C879" s="517">
        <v>13</v>
      </c>
      <c r="D879" s="518" t="s">
        <v>3801</v>
      </c>
      <c r="E879" s="491"/>
      <c r="F879" s="491"/>
      <c r="G879" s="491"/>
      <c r="H879" s="81" t="e">
        <f t="shared" si="275"/>
        <v>#DIV/0!</v>
      </c>
      <c r="I879" s="491"/>
      <c r="J879" s="491"/>
      <c r="K879" s="81" t="e">
        <f t="shared" si="276"/>
        <v>#DIV/0!</v>
      </c>
      <c r="L879" s="491">
        <f t="shared" si="280"/>
        <v>0</v>
      </c>
      <c r="M879" s="491">
        <f t="shared" si="281"/>
        <v>0</v>
      </c>
      <c r="N879" s="491">
        <f t="shared" si="282"/>
        <v>0</v>
      </c>
      <c r="O879" s="81" t="e">
        <f t="shared" si="283"/>
        <v>#DIV/0!</v>
      </c>
      <c r="P879" s="491">
        <f t="shared" si="284"/>
        <v>0</v>
      </c>
      <c r="Q879" s="491">
        <f t="shared" si="285"/>
        <v>0</v>
      </c>
      <c r="R879" s="1103" t="e">
        <f t="shared" si="277"/>
        <v>#DIV/0!</v>
      </c>
    </row>
    <row r="880" spans="1:18" s="28" customFormat="1" x14ac:dyDescent="0.2">
      <c r="A880" s="516" t="s">
        <v>4882</v>
      </c>
      <c r="B880" s="516" t="s">
        <v>5671</v>
      </c>
      <c r="C880" s="517">
        <v>13</v>
      </c>
      <c r="D880" s="518" t="s">
        <v>4881</v>
      </c>
      <c r="E880" s="491"/>
      <c r="F880" s="491"/>
      <c r="G880" s="491"/>
      <c r="H880" s="81" t="e">
        <f t="shared" si="275"/>
        <v>#DIV/0!</v>
      </c>
      <c r="I880" s="491"/>
      <c r="J880" s="491"/>
      <c r="K880" s="81" t="e">
        <f t="shared" si="276"/>
        <v>#DIV/0!</v>
      </c>
      <c r="L880" s="491">
        <f t="shared" si="280"/>
        <v>0</v>
      </c>
      <c r="M880" s="491">
        <f t="shared" si="281"/>
        <v>0</v>
      </c>
      <c r="N880" s="491">
        <f t="shared" si="282"/>
        <v>0</v>
      </c>
      <c r="O880" s="81" t="e">
        <f t="shared" si="283"/>
        <v>#DIV/0!</v>
      </c>
      <c r="P880" s="491">
        <f t="shared" si="284"/>
        <v>0</v>
      </c>
      <c r="Q880" s="491">
        <f t="shared" si="285"/>
        <v>0</v>
      </c>
      <c r="R880" s="1103" t="e">
        <f t="shared" si="277"/>
        <v>#DIV/0!</v>
      </c>
    </row>
    <row r="881" spans="1:18" s="39" customFormat="1" x14ac:dyDescent="0.2">
      <c r="A881" s="35"/>
      <c r="B881" s="35" t="s">
        <v>5629</v>
      </c>
      <c r="C881" s="36"/>
      <c r="D881" s="37" t="s">
        <v>194</v>
      </c>
      <c r="E881" s="38">
        <f>E882+E891+SUM(E898:E902)</f>
        <v>0</v>
      </c>
      <c r="F881" s="38">
        <f t="shared" ref="F881:J881" si="288">F882+F891+SUM(F898:F902)</f>
        <v>0</v>
      </c>
      <c r="G881" s="38">
        <f t="shared" si="288"/>
        <v>0</v>
      </c>
      <c r="H881" s="81" t="e">
        <f t="shared" si="275"/>
        <v>#DIV/0!</v>
      </c>
      <c r="I881" s="38">
        <f t="shared" si="288"/>
        <v>0</v>
      </c>
      <c r="J881" s="38">
        <f t="shared" si="288"/>
        <v>0</v>
      </c>
      <c r="K881" s="81" t="e">
        <f t="shared" si="276"/>
        <v>#DIV/0!</v>
      </c>
      <c r="L881" s="38">
        <f t="shared" si="280"/>
        <v>0</v>
      </c>
      <c r="M881" s="38">
        <f t="shared" si="281"/>
        <v>0</v>
      </c>
      <c r="N881" s="38">
        <f t="shared" si="282"/>
        <v>0</v>
      </c>
      <c r="O881" s="81" t="e">
        <f t="shared" si="283"/>
        <v>#DIV/0!</v>
      </c>
      <c r="P881" s="38">
        <f t="shared" si="284"/>
        <v>0</v>
      </c>
      <c r="Q881" s="38">
        <f t="shared" si="285"/>
        <v>0</v>
      </c>
      <c r="R881" s="1103" t="e">
        <f t="shared" si="277"/>
        <v>#DIV/0!</v>
      </c>
    </row>
    <row r="882" spans="1:18" s="47" customFormat="1" x14ac:dyDescent="0.2">
      <c r="A882" s="505"/>
      <c r="B882" s="505" t="s">
        <v>5630</v>
      </c>
      <c r="C882" s="506"/>
      <c r="D882" s="507" t="s">
        <v>871</v>
      </c>
      <c r="E882" s="46">
        <f>+SUM(E883:E890)</f>
        <v>0</v>
      </c>
      <c r="F882" s="46">
        <f t="shared" ref="F882:J882" si="289">+SUM(F883:F890)</f>
        <v>0</v>
      </c>
      <c r="G882" s="46">
        <f t="shared" si="289"/>
        <v>0</v>
      </c>
      <c r="H882" s="81" t="e">
        <f t="shared" si="275"/>
        <v>#DIV/0!</v>
      </c>
      <c r="I882" s="46">
        <f t="shared" si="289"/>
        <v>0</v>
      </c>
      <c r="J882" s="46">
        <f t="shared" si="289"/>
        <v>0</v>
      </c>
      <c r="K882" s="81" t="e">
        <f t="shared" si="276"/>
        <v>#DIV/0!</v>
      </c>
      <c r="L882" s="46">
        <f t="shared" si="280"/>
        <v>0</v>
      </c>
      <c r="M882" s="46">
        <f t="shared" si="281"/>
        <v>0</v>
      </c>
      <c r="N882" s="46">
        <f t="shared" si="282"/>
        <v>0</v>
      </c>
      <c r="O882" s="81" t="e">
        <f t="shared" si="283"/>
        <v>#DIV/0!</v>
      </c>
      <c r="P882" s="46">
        <f t="shared" si="284"/>
        <v>0</v>
      </c>
      <c r="Q882" s="46">
        <f t="shared" si="285"/>
        <v>0</v>
      </c>
      <c r="R882" s="1103" t="e">
        <f t="shared" si="277"/>
        <v>#DIV/0!</v>
      </c>
    </row>
    <row r="883" spans="1:18" s="28" customFormat="1" ht="25.5" x14ac:dyDescent="0.2">
      <c r="A883" s="632" t="s">
        <v>2370</v>
      </c>
      <c r="B883" s="632" t="s">
        <v>5631</v>
      </c>
      <c r="C883" s="633">
        <v>9</v>
      </c>
      <c r="D883" s="634" t="s">
        <v>2374</v>
      </c>
      <c r="E883" s="461"/>
      <c r="F883" s="461"/>
      <c r="G883" s="461"/>
      <c r="H883" s="81" t="e">
        <f t="shared" si="275"/>
        <v>#DIV/0!</v>
      </c>
      <c r="I883" s="461"/>
      <c r="J883" s="461"/>
      <c r="K883" s="81" t="e">
        <f t="shared" si="276"/>
        <v>#DIV/0!</v>
      </c>
      <c r="L883" s="461">
        <f t="shared" si="280"/>
        <v>0</v>
      </c>
      <c r="M883" s="461">
        <f t="shared" si="281"/>
        <v>0</v>
      </c>
      <c r="N883" s="461">
        <f t="shared" si="282"/>
        <v>0</v>
      </c>
      <c r="O883" s="81" t="e">
        <f t="shared" si="283"/>
        <v>#DIV/0!</v>
      </c>
      <c r="P883" s="461">
        <f t="shared" si="284"/>
        <v>0</v>
      </c>
      <c r="Q883" s="461">
        <f t="shared" si="285"/>
        <v>0</v>
      </c>
      <c r="R883" s="1103" t="e">
        <f t="shared" si="277"/>
        <v>#DIV/0!</v>
      </c>
    </row>
    <row r="884" spans="1:18" s="28" customFormat="1" ht="25.5" x14ac:dyDescent="0.2">
      <c r="A884" s="632" t="s">
        <v>2371</v>
      </c>
      <c r="B884" s="632" t="s">
        <v>5632</v>
      </c>
      <c r="C884" s="633">
        <v>9</v>
      </c>
      <c r="D884" s="634" t="s">
        <v>2375</v>
      </c>
      <c r="E884" s="461"/>
      <c r="F884" s="461"/>
      <c r="G884" s="461"/>
      <c r="H884" s="81" t="e">
        <f t="shared" si="275"/>
        <v>#DIV/0!</v>
      </c>
      <c r="I884" s="461"/>
      <c r="J884" s="461"/>
      <c r="K884" s="81" t="e">
        <f t="shared" si="276"/>
        <v>#DIV/0!</v>
      </c>
      <c r="L884" s="461">
        <f t="shared" si="280"/>
        <v>0</v>
      </c>
      <c r="M884" s="461">
        <f t="shared" si="281"/>
        <v>0</v>
      </c>
      <c r="N884" s="461">
        <f t="shared" si="282"/>
        <v>0</v>
      </c>
      <c r="O884" s="81" t="e">
        <f t="shared" si="283"/>
        <v>#DIV/0!</v>
      </c>
      <c r="P884" s="461">
        <f t="shared" si="284"/>
        <v>0</v>
      </c>
      <c r="Q884" s="461">
        <f t="shared" si="285"/>
        <v>0</v>
      </c>
      <c r="R884" s="1103" t="e">
        <f t="shared" si="277"/>
        <v>#DIV/0!</v>
      </c>
    </row>
    <row r="885" spans="1:18" s="28" customFormat="1" ht="25.5" x14ac:dyDescent="0.2">
      <c r="A885" s="632" t="s">
        <v>2372</v>
      </c>
      <c r="B885" s="632" t="s">
        <v>5633</v>
      </c>
      <c r="C885" s="633">
        <v>9</v>
      </c>
      <c r="D885" s="634" t="s">
        <v>2376</v>
      </c>
      <c r="E885" s="461"/>
      <c r="F885" s="461"/>
      <c r="G885" s="461"/>
      <c r="H885" s="81" t="e">
        <f t="shared" si="275"/>
        <v>#DIV/0!</v>
      </c>
      <c r="I885" s="461"/>
      <c r="J885" s="461"/>
      <c r="K885" s="81" t="e">
        <f t="shared" si="276"/>
        <v>#DIV/0!</v>
      </c>
      <c r="L885" s="461">
        <f t="shared" si="280"/>
        <v>0</v>
      </c>
      <c r="M885" s="461">
        <f t="shared" si="281"/>
        <v>0</v>
      </c>
      <c r="N885" s="461">
        <f t="shared" si="282"/>
        <v>0</v>
      </c>
      <c r="O885" s="81" t="e">
        <f t="shared" si="283"/>
        <v>#DIV/0!</v>
      </c>
      <c r="P885" s="461">
        <f t="shared" si="284"/>
        <v>0</v>
      </c>
      <c r="Q885" s="461">
        <f t="shared" si="285"/>
        <v>0</v>
      </c>
      <c r="R885" s="1103" t="e">
        <f t="shared" si="277"/>
        <v>#DIV/0!</v>
      </c>
    </row>
    <row r="886" spans="1:18" s="28" customFormat="1" x14ac:dyDescent="0.2">
      <c r="A886" s="632" t="s">
        <v>3297</v>
      </c>
      <c r="B886" s="632" t="s">
        <v>5672</v>
      </c>
      <c r="C886" s="633">
        <v>9</v>
      </c>
      <c r="D886" s="634" t="s">
        <v>3161</v>
      </c>
      <c r="E886" s="461"/>
      <c r="F886" s="461"/>
      <c r="G886" s="461"/>
      <c r="H886" s="81" t="e">
        <f t="shared" si="275"/>
        <v>#DIV/0!</v>
      </c>
      <c r="I886" s="461"/>
      <c r="J886" s="461"/>
      <c r="K886" s="81" t="e">
        <f t="shared" si="276"/>
        <v>#DIV/0!</v>
      </c>
      <c r="L886" s="461">
        <f t="shared" si="280"/>
        <v>0</v>
      </c>
      <c r="M886" s="461">
        <f t="shared" si="281"/>
        <v>0</v>
      </c>
      <c r="N886" s="461">
        <f t="shared" si="282"/>
        <v>0</v>
      </c>
      <c r="O886" s="81" t="e">
        <f t="shared" si="283"/>
        <v>#DIV/0!</v>
      </c>
      <c r="P886" s="461">
        <f t="shared" si="284"/>
        <v>0</v>
      </c>
      <c r="Q886" s="461">
        <f t="shared" si="285"/>
        <v>0</v>
      </c>
      <c r="R886" s="1103" t="e">
        <f t="shared" si="277"/>
        <v>#DIV/0!</v>
      </c>
    </row>
    <row r="887" spans="1:18" s="28" customFormat="1" x14ac:dyDescent="0.2">
      <c r="A887" s="632" t="s">
        <v>2373</v>
      </c>
      <c r="B887" s="632" t="s">
        <v>5634</v>
      </c>
      <c r="C887" s="633">
        <v>12</v>
      </c>
      <c r="D887" s="634" t="s">
        <v>2377</v>
      </c>
      <c r="E887" s="458"/>
      <c r="F887" s="458"/>
      <c r="G887" s="458"/>
      <c r="H887" s="81" t="e">
        <f t="shared" si="275"/>
        <v>#DIV/0!</v>
      </c>
      <c r="I887" s="458"/>
      <c r="J887" s="458"/>
      <c r="K887" s="81" t="e">
        <f t="shared" si="276"/>
        <v>#DIV/0!</v>
      </c>
      <c r="L887" s="458">
        <f t="shared" si="280"/>
        <v>0</v>
      </c>
      <c r="M887" s="458">
        <f t="shared" si="281"/>
        <v>0</v>
      </c>
      <c r="N887" s="458">
        <f t="shared" si="282"/>
        <v>0</v>
      </c>
      <c r="O887" s="81" t="e">
        <f t="shared" si="283"/>
        <v>#DIV/0!</v>
      </c>
      <c r="P887" s="458">
        <f t="shared" si="284"/>
        <v>0</v>
      </c>
      <c r="Q887" s="458">
        <f t="shared" si="285"/>
        <v>0</v>
      </c>
      <c r="R887" s="1103" t="e">
        <f t="shared" si="277"/>
        <v>#DIV/0!</v>
      </c>
    </row>
    <row r="888" spans="1:18" s="28" customFormat="1" ht="25.5" x14ac:dyDescent="0.2">
      <c r="A888" s="681" t="s">
        <v>3954</v>
      </c>
      <c r="B888" s="632" t="s">
        <v>5673</v>
      </c>
      <c r="C888" s="682"/>
      <c r="D888" s="683" t="s">
        <v>2864</v>
      </c>
      <c r="E888" s="684"/>
      <c r="F888" s="684"/>
      <c r="G888" s="684"/>
      <c r="H888" s="81" t="e">
        <f t="shared" si="275"/>
        <v>#DIV/0!</v>
      </c>
      <c r="I888" s="684"/>
      <c r="J888" s="684"/>
      <c r="K888" s="81" t="e">
        <f t="shared" si="276"/>
        <v>#DIV/0!</v>
      </c>
      <c r="L888" s="684">
        <f t="shared" si="280"/>
        <v>0</v>
      </c>
      <c r="M888" s="684">
        <f t="shared" si="281"/>
        <v>0</v>
      </c>
      <c r="N888" s="684">
        <f t="shared" si="282"/>
        <v>0</v>
      </c>
      <c r="O888" s="81" t="e">
        <f t="shared" si="283"/>
        <v>#DIV/0!</v>
      </c>
      <c r="P888" s="684">
        <f t="shared" si="284"/>
        <v>0</v>
      </c>
      <c r="Q888" s="684">
        <f t="shared" si="285"/>
        <v>0</v>
      </c>
      <c r="R888" s="1103" t="e">
        <f t="shared" si="277"/>
        <v>#DIV/0!</v>
      </c>
    </row>
    <row r="889" spans="1:18" s="28" customFormat="1" ht="25.5" x14ac:dyDescent="0.2">
      <c r="A889" s="632" t="s">
        <v>4057</v>
      </c>
      <c r="B889" s="632" t="s">
        <v>5635</v>
      </c>
      <c r="C889" s="633">
        <v>16</v>
      </c>
      <c r="D889" s="634" t="s">
        <v>2378</v>
      </c>
      <c r="E889" s="27"/>
      <c r="F889" s="27"/>
      <c r="G889" s="27"/>
      <c r="H889" s="81" t="e">
        <f t="shared" si="275"/>
        <v>#DIV/0!</v>
      </c>
      <c r="I889" s="27"/>
      <c r="J889" s="27"/>
      <c r="K889" s="81" t="e">
        <f t="shared" si="276"/>
        <v>#DIV/0!</v>
      </c>
      <c r="L889" s="27">
        <f t="shared" si="280"/>
        <v>0</v>
      </c>
      <c r="M889" s="27">
        <f t="shared" si="281"/>
        <v>0</v>
      </c>
      <c r="N889" s="27">
        <f t="shared" si="282"/>
        <v>0</v>
      </c>
      <c r="O889" s="81" t="e">
        <f t="shared" si="283"/>
        <v>#DIV/0!</v>
      </c>
      <c r="P889" s="27">
        <f t="shared" si="284"/>
        <v>0</v>
      </c>
      <c r="Q889" s="27">
        <f t="shared" si="285"/>
        <v>0</v>
      </c>
      <c r="R889" s="1103" t="e">
        <f t="shared" si="277"/>
        <v>#DIV/0!</v>
      </c>
    </row>
    <row r="890" spans="1:18" s="28" customFormat="1" ht="25.5" x14ac:dyDescent="0.2">
      <c r="A890" s="632" t="s">
        <v>4058</v>
      </c>
      <c r="B890" s="632" t="s">
        <v>5636</v>
      </c>
      <c r="C890" s="633">
        <v>16</v>
      </c>
      <c r="D890" s="634" t="s">
        <v>2379</v>
      </c>
      <c r="E890" s="27"/>
      <c r="F890" s="27"/>
      <c r="G890" s="27"/>
      <c r="H890" s="81" t="e">
        <f t="shared" si="275"/>
        <v>#DIV/0!</v>
      </c>
      <c r="I890" s="27"/>
      <c r="J890" s="27"/>
      <c r="K890" s="81" t="e">
        <f t="shared" si="276"/>
        <v>#DIV/0!</v>
      </c>
      <c r="L890" s="27">
        <f t="shared" si="280"/>
        <v>0</v>
      </c>
      <c r="M890" s="27">
        <f t="shared" si="281"/>
        <v>0</v>
      </c>
      <c r="N890" s="27">
        <f t="shared" si="282"/>
        <v>0</v>
      </c>
      <c r="O890" s="81" t="e">
        <f t="shared" si="283"/>
        <v>#DIV/0!</v>
      </c>
      <c r="P890" s="27">
        <f t="shared" si="284"/>
        <v>0</v>
      </c>
      <c r="Q890" s="27">
        <f t="shared" si="285"/>
        <v>0</v>
      </c>
      <c r="R890" s="1103" t="e">
        <f t="shared" si="277"/>
        <v>#DIV/0!</v>
      </c>
    </row>
    <row r="891" spans="1:18" s="47" customFormat="1" x14ac:dyDescent="0.2">
      <c r="A891" s="55"/>
      <c r="B891" s="55" t="s">
        <v>5637</v>
      </c>
      <c r="C891" s="53"/>
      <c r="D891" s="56" t="s">
        <v>872</v>
      </c>
      <c r="E891" s="51">
        <f>+SUM(E892:E897)</f>
        <v>0</v>
      </c>
      <c r="F891" s="51">
        <f t="shared" ref="F891:J891" si="290">+SUM(F892:F897)</f>
        <v>0</v>
      </c>
      <c r="G891" s="51">
        <f t="shared" si="290"/>
        <v>0</v>
      </c>
      <c r="H891" s="81" t="e">
        <f t="shared" si="275"/>
        <v>#DIV/0!</v>
      </c>
      <c r="I891" s="51">
        <f t="shared" si="290"/>
        <v>0</v>
      </c>
      <c r="J891" s="51">
        <f t="shared" si="290"/>
        <v>0</v>
      </c>
      <c r="K891" s="81" t="e">
        <f t="shared" si="276"/>
        <v>#DIV/0!</v>
      </c>
      <c r="L891" s="51">
        <f t="shared" si="280"/>
        <v>0</v>
      </c>
      <c r="M891" s="51">
        <f t="shared" si="281"/>
        <v>0</v>
      </c>
      <c r="N891" s="51">
        <f t="shared" si="282"/>
        <v>0</v>
      </c>
      <c r="O891" s="81" t="e">
        <f t="shared" si="283"/>
        <v>#DIV/0!</v>
      </c>
      <c r="P891" s="51">
        <f t="shared" si="284"/>
        <v>0</v>
      </c>
      <c r="Q891" s="51">
        <f t="shared" si="285"/>
        <v>0</v>
      </c>
      <c r="R891" s="1103" t="e">
        <f t="shared" si="277"/>
        <v>#DIV/0!</v>
      </c>
    </row>
    <row r="892" spans="1:18" s="28" customFormat="1" x14ac:dyDescent="0.2">
      <c r="A892" s="498" t="s">
        <v>2380</v>
      </c>
      <c r="B892" s="498" t="s">
        <v>5638</v>
      </c>
      <c r="C892" s="499">
        <v>12</v>
      </c>
      <c r="D892" s="500" t="s">
        <v>2382</v>
      </c>
      <c r="E892" s="458"/>
      <c r="F892" s="458"/>
      <c r="G892" s="458"/>
      <c r="H892" s="81" t="e">
        <f t="shared" si="275"/>
        <v>#DIV/0!</v>
      </c>
      <c r="I892" s="458"/>
      <c r="J892" s="458"/>
      <c r="K892" s="81" t="e">
        <f t="shared" si="276"/>
        <v>#DIV/0!</v>
      </c>
      <c r="L892" s="458">
        <f t="shared" si="280"/>
        <v>0</v>
      </c>
      <c r="M892" s="458">
        <f t="shared" si="281"/>
        <v>0</v>
      </c>
      <c r="N892" s="458">
        <f t="shared" si="282"/>
        <v>0</v>
      </c>
      <c r="O892" s="81" t="e">
        <f t="shared" si="283"/>
        <v>#DIV/0!</v>
      </c>
      <c r="P892" s="458">
        <f t="shared" si="284"/>
        <v>0</v>
      </c>
      <c r="Q892" s="458">
        <f t="shared" si="285"/>
        <v>0</v>
      </c>
      <c r="R892" s="1103" t="e">
        <f t="shared" si="277"/>
        <v>#DIV/0!</v>
      </c>
    </row>
    <row r="893" spans="1:18" s="28" customFormat="1" ht="25.5" x14ac:dyDescent="0.2">
      <c r="A893" s="498" t="s">
        <v>2381</v>
      </c>
      <c r="B893" s="498" t="s">
        <v>5639</v>
      </c>
      <c r="C893" s="499">
        <v>12</v>
      </c>
      <c r="D893" s="500" t="s">
        <v>2383</v>
      </c>
      <c r="E893" s="458"/>
      <c r="F893" s="458"/>
      <c r="G893" s="458"/>
      <c r="H893" s="81" t="e">
        <f t="shared" si="275"/>
        <v>#DIV/0!</v>
      </c>
      <c r="I893" s="458"/>
      <c r="J893" s="458"/>
      <c r="K893" s="81" t="e">
        <f t="shared" si="276"/>
        <v>#DIV/0!</v>
      </c>
      <c r="L893" s="458">
        <f t="shared" si="280"/>
        <v>0</v>
      </c>
      <c r="M893" s="458">
        <f t="shared" si="281"/>
        <v>0</v>
      </c>
      <c r="N893" s="458">
        <f t="shared" si="282"/>
        <v>0</v>
      </c>
      <c r="O893" s="81" t="e">
        <f t="shared" si="283"/>
        <v>#DIV/0!</v>
      </c>
      <c r="P893" s="458">
        <f t="shared" si="284"/>
        <v>0</v>
      </c>
      <c r="Q893" s="458">
        <f t="shared" si="285"/>
        <v>0</v>
      </c>
      <c r="R893" s="1103" t="e">
        <f t="shared" si="277"/>
        <v>#DIV/0!</v>
      </c>
    </row>
    <row r="894" spans="1:18" s="28" customFormat="1" x14ac:dyDescent="0.2">
      <c r="A894" s="612" t="s">
        <v>3321</v>
      </c>
      <c r="B894" s="498" t="s">
        <v>5674</v>
      </c>
      <c r="C894" s="613">
        <v>12</v>
      </c>
      <c r="D894" s="614" t="s">
        <v>3161</v>
      </c>
      <c r="E894" s="458"/>
      <c r="F894" s="458"/>
      <c r="G894" s="458"/>
      <c r="H894" s="81" t="e">
        <f t="shared" si="275"/>
        <v>#DIV/0!</v>
      </c>
      <c r="I894" s="458"/>
      <c r="J894" s="458"/>
      <c r="K894" s="81" t="e">
        <f t="shared" si="276"/>
        <v>#DIV/0!</v>
      </c>
      <c r="L894" s="458">
        <f t="shared" si="280"/>
        <v>0</v>
      </c>
      <c r="M894" s="458">
        <f t="shared" si="281"/>
        <v>0</v>
      </c>
      <c r="N894" s="458">
        <f t="shared" si="282"/>
        <v>0</v>
      </c>
      <c r="O894" s="81" t="e">
        <f t="shared" si="283"/>
        <v>#DIV/0!</v>
      </c>
      <c r="P894" s="458">
        <f t="shared" si="284"/>
        <v>0</v>
      </c>
      <c r="Q894" s="458">
        <f t="shared" si="285"/>
        <v>0</v>
      </c>
      <c r="R894" s="1103" t="e">
        <f t="shared" si="277"/>
        <v>#DIV/0!</v>
      </c>
    </row>
    <row r="895" spans="1:18" s="28" customFormat="1" ht="63.75" x14ac:dyDescent="0.2">
      <c r="A895" s="612" t="s">
        <v>4059</v>
      </c>
      <c r="B895" s="928" t="s">
        <v>5640</v>
      </c>
      <c r="C895" s="613">
        <v>16</v>
      </c>
      <c r="D895" s="614" t="s">
        <v>2384</v>
      </c>
      <c r="E895" s="27"/>
      <c r="F895" s="27"/>
      <c r="G895" s="27"/>
      <c r="H895" s="81" t="e">
        <f t="shared" si="275"/>
        <v>#DIV/0!</v>
      </c>
      <c r="I895" s="27"/>
      <c r="J895" s="27"/>
      <c r="K895" s="81" t="e">
        <f t="shared" si="276"/>
        <v>#DIV/0!</v>
      </c>
      <c r="L895" s="27">
        <f t="shared" si="280"/>
        <v>0</v>
      </c>
      <c r="M895" s="27">
        <f t="shared" si="281"/>
        <v>0</v>
      </c>
      <c r="N895" s="27">
        <f t="shared" si="282"/>
        <v>0</v>
      </c>
      <c r="O895" s="81" t="e">
        <f t="shared" si="283"/>
        <v>#DIV/0!</v>
      </c>
      <c r="P895" s="27">
        <f t="shared" si="284"/>
        <v>0</v>
      </c>
      <c r="Q895" s="27">
        <f t="shared" si="285"/>
        <v>0</v>
      </c>
      <c r="R895" s="1103" t="e">
        <f t="shared" si="277"/>
        <v>#DIV/0!</v>
      </c>
    </row>
    <row r="896" spans="1:18" s="28" customFormat="1" ht="51" x14ac:dyDescent="0.2">
      <c r="A896" s="612" t="s">
        <v>4060</v>
      </c>
      <c r="B896" s="928" t="s">
        <v>5641</v>
      </c>
      <c r="C896" s="613"/>
      <c r="D896" s="614" t="s">
        <v>2385</v>
      </c>
      <c r="E896" s="491"/>
      <c r="F896" s="491"/>
      <c r="G896" s="491"/>
      <c r="H896" s="81" t="e">
        <f t="shared" si="275"/>
        <v>#DIV/0!</v>
      </c>
      <c r="I896" s="491"/>
      <c r="J896" s="491"/>
      <c r="K896" s="81" t="e">
        <f t="shared" si="276"/>
        <v>#DIV/0!</v>
      </c>
      <c r="L896" s="491">
        <f t="shared" si="280"/>
        <v>0</v>
      </c>
      <c r="M896" s="491">
        <f t="shared" si="281"/>
        <v>0</v>
      </c>
      <c r="N896" s="491">
        <f t="shared" si="282"/>
        <v>0</v>
      </c>
      <c r="O896" s="81" t="e">
        <f t="shared" si="283"/>
        <v>#DIV/0!</v>
      </c>
      <c r="P896" s="491">
        <f t="shared" si="284"/>
        <v>0</v>
      </c>
      <c r="Q896" s="491">
        <f t="shared" si="285"/>
        <v>0</v>
      </c>
      <c r="R896" s="1103" t="e">
        <f t="shared" si="277"/>
        <v>#DIV/0!</v>
      </c>
    </row>
    <row r="897" spans="1:18" s="28" customFormat="1" ht="25.5" x14ac:dyDescent="0.2">
      <c r="A897" s="612" t="s">
        <v>4061</v>
      </c>
      <c r="B897" s="928" t="s">
        <v>5642</v>
      </c>
      <c r="C897" s="613"/>
      <c r="D897" s="614" t="s">
        <v>2386</v>
      </c>
      <c r="E897" s="491"/>
      <c r="F897" s="491"/>
      <c r="G897" s="491"/>
      <c r="H897" s="81" t="e">
        <f t="shared" si="275"/>
        <v>#DIV/0!</v>
      </c>
      <c r="I897" s="491"/>
      <c r="J897" s="491"/>
      <c r="K897" s="81" t="e">
        <f t="shared" si="276"/>
        <v>#DIV/0!</v>
      </c>
      <c r="L897" s="491">
        <f t="shared" si="280"/>
        <v>0</v>
      </c>
      <c r="M897" s="491">
        <f t="shared" si="281"/>
        <v>0</v>
      </c>
      <c r="N897" s="491">
        <f t="shared" si="282"/>
        <v>0</v>
      </c>
      <c r="O897" s="81" t="e">
        <f t="shared" si="283"/>
        <v>#DIV/0!</v>
      </c>
      <c r="P897" s="491">
        <f t="shared" si="284"/>
        <v>0</v>
      </c>
      <c r="Q897" s="491">
        <f t="shared" si="285"/>
        <v>0</v>
      </c>
      <c r="R897" s="1103" t="e">
        <f t="shared" si="277"/>
        <v>#DIV/0!</v>
      </c>
    </row>
    <row r="898" spans="1:18" s="47" customFormat="1" x14ac:dyDescent="0.2">
      <c r="A898" s="437" t="s">
        <v>1892</v>
      </c>
      <c r="B898" s="437" t="s">
        <v>5643</v>
      </c>
      <c r="C898" s="438">
        <v>14</v>
      </c>
      <c r="D898" s="439" t="s">
        <v>3746</v>
      </c>
      <c r="E898" s="51"/>
      <c r="F898" s="51"/>
      <c r="G898" s="51"/>
      <c r="H898" s="81" t="e">
        <f t="shared" si="275"/>
        <v>#DIV/0!</v>
      </c>
      <c r="I898" s="51"/>
      <c r="J898" s="51"/>
      <c r="K898" s="81" t="e">
        <f t="shared" si="276"/>
        <v>#DIV/0!</v>
      </c>
      <c r="L898" s="51">
        <f t="shared" si="280"/>
        <v>0</v>
      </c>
      <c r="M898" s="51">
        <f t="shared" si="281"/>
        <v>0</v>
      </c>
      <c r="N898" s="51">
        <f t="shared" si="282"/>
        <v>0</v>
      </c>
      <c r="O898" s="81" t="e">
        <f t="shared" si="283"/>
        <v>#DIV/0!</v>
      </c>
      <c r="P898" s="51">
        <f t="shared" si="284"/>
        <v>0</v>
      </c>
      <c r="Q898" s="51">
        <f t="shared" si="285"/>
        <v>0</v>
      </c>
      <c r="R898" s="1103" t="e">
        <f t="shared" si="277"/>
        <v>#DIV/0!</v>
      </c>
    </row>
    <row r="899" spans="1:18" s="47" customFormat="1" x14ac:dyDescent="0.2">
      <c r="A899" s="48">
        <v>17.600000000000001</v>
      </c>
      <c r="B899" s="48" t="s">
        <v>5644</v>
      </c>
      <c r="C899" s="49">
        <v>17</v>
      </c>
      <c r="D899" s="50" t="s">
        <v>3809</v>
      </c>
      <c r="E899" s="436"/>
      <c r="F899" s="436"/>
      <c r="G899" s="436"/>
      <c r="H899" s="81" t="e">
        <f t="shared" si="275"/>
        <v>#DIV/0!</v>
      </c>
      <c r="I899" s="436"/>
      <c r="J899" s="436"/>
      <c r="K899" s="81" t="e">
        <f t="shared" si="276"/>
        <v>#DIV/0!</v>
      </c>
      <c r="L899" s="436">
        <f t="shared" si="280"/>
        <v>0</v>
      </c>
      <c r="M899" s="436">
        <f t="shared" si="281"/>
        <v>0</v>
      </c>
      <c r="N899" s="436">
        <f t="shared" si="282"/>
        <v>0</v>
      </c>
      <c r="O899" s="81" t="e">
        <f t="shared" si="283"/>
        <v>#DIV/0!</v>
      </c>
      <c r="P899" s="436">
        <f t="shared" si="284"/>
        <v>0</v>
      </c>
      <c r="Q899" s="436">
        <f t="shared" si="285"/>
        <v>0</v>
      </c>
      <c r="R899" s="1103" t="e">
        <f t="shared" si="277"/>
        <v>#DIV/0!</v>
      </c>
    </row>
    <row r="900" spans="1:18" s="47" customFormat="1" ht="25.5" x14ac:dyDescent="0.2">
      <c r="A900" s="648">
        <v>17.7</v>
      </c>
      <c r="B900" s="48" t="s">
        <v>5675</v>
      </c>
      <c r="C900" s="649">
        <v>17</v>
      </c>
      <c r="D900" s="650" t="s">
        <v>4904</v>
      </c>
      <c r="E900" s="436"/>
      <c r="F900" s="436"/>
      <c r="G900" s="436"/>
      <c r="H900" s="81" t="e">
        <f t="shared" si="275"/>
        <v>#DIV/0!</v>
      </c>
      <c r="I900" s="436"/>
      <c r="J900" s="436"/>
      <c r="K900" s="81" t="e">
        <f t="shared" si="276"/>
        <v>#DIV/0!</v>
      </c>
      <c r="L900" s="436">
        <f t="shared" si="280"/>
        <v>0</v>
      </c>
      <c r="M900" s="436">
        <f t="shared" si="281"/>
        <v>0</v>
      </c>
      <c r="N900" s="436">
        <f t="shared" si="282"/>
        <v>0</v>
      </c>
      <c r="O900" s="81" t="e">
        <f t="shared" si="283"/>
        <v>#DIV/0!</v>
      </c>
      <c r="P900" s="436">
        <f t="shared" si="284"/>
        <v>0</v>
      </c>
      <c r="Q900" s="436">
        <f t="shared" si="285"/>
        <v>0</v>
      </c>
      <c r="R900" s="1103" t="e">
        <f t="shared" si="277"/>
        <v>#DIV/0!</v>
      </c>
    </row>
    <row r="901" spans="1:18" s="47" customFormat="1" x14ac:dyDescent="0.2">
      <c r="A901" s="501" t="s">
        <v>4785</v>
      </c>
      <c r="B901" s="48" t="s">
        <v>5676</v>
      </c>
      <c r="C901" s="502">
        <v>9</v>
      </c>
      <c r="D901" s="503" t="s">
        <v>4786</v>
      </c>
      <c r="E901" s="504"/>
      <c r="F901" s="504"/>
      <c r="G901" s="504"/>
      <c r="H901" s="81" t="e">
        <f t="shared" si="275"/>
        <v>#DIV/0!</v>
      </c>
      <c r="I901" s="504"/>
      <c r="J901" s="504"/>
      <c r="K901" s="81" t="e">
        <f t="shared" si="276"/>
        <v>#DIV/0!</v>
      </c>
      <c r="L901" s="504">
        <f t="shared" si="280"/>
        <v>0</v>
      </c>
      <c r="M901" s="504">
        <f t="shared" si="281"/>
        <v>0</v>
      </c>
      <c r="N901" s="504">
        <f t="shared" si="282"/>
        <v>0</v>
      </c>
      <c r="O901" s="81" t="e">
        <f t="shared" si="283"/>
        <v>#DIV/0!</v>
      </c>
      <c r="P901" s="504">
        <f t="shared" si="284"/>
        <v>0</v>
      </c>
      <c r="Q901" s="504">
        <f t="shared" si="285"/>
        <v>0</v>
      </c>
      <c r="R901" s="1103" t="e">
        <f t="shared" si="277"/>
        <v>#DIV/0!</v>
      </c>
    </row>
    <row r="902" spans="1:18" s="47" customFormat="1" ht="51" x14ac:dyDescent="0.2">
      <c r="A902" s="501" t="s">
        <v>4787</v>
      </c>
      <c r="B902" s="48" t="s">
        <v>5677</v>
      </c>
      <c r="C902" s="502">
        <v>9</v>
      </c>
      <c r="D902" s="503" t="s">
        <v>4788</v>
      </c>
      <c r="E902" s="504"/>
      <c r="F902" s="504"/>
      <c r="G902" s="504"/>
      <c r="H902" s="81" t="e">
        <f t="shared" si="275"/>
        <v>#DIV/0!</v>
      </c>
      <c r="I902" s="504"/>
      <c r="J902" s="504"/>
      <c r="K902" s="81" t="e">
        <f t="shared" si="276"/>
        <v>#DIV/0!</v>
      </c>
      <c r="L902" s="504">
        <f t="shared" si="280"/>
        <v>0</v>
      </c>
      <c r="M902" s="504">
        <f t="shared" si="281"/>
        <v>0</v>
      </c>
      <c r="N902" s="504">
        <f t="shared" si="282"/>
        <v>0</v>
      </c>
      <c r="O902" s="81" t="e">
        <f t="shared" si="283"/>
        <v>#DIV/0!</v>
      </c>
      <c r="P902" s="504">
        <f t="shared" si="284"/>
        <v>0</v>
      </c>
      <c r="Q902" s="504">
        <f t="shared" si="285"/>
        <v>0</v>
      </c>
      <c r="R902" s="1103" t="e">
        <f t="shared" si="277"/>
        <v>#DIV/0!</v>
      </c>
    </row>
    <row r="903" spans="1:18" s="89" customFormat="1" x14ac:dyDescent="0.2">
      <c r="A903" s="84"/>
      <c r="B903" s="84" t="s">
        <v>1477</v>
      </c>
      <c r="C903" s="85"/>
      <c r="D903" s="86" t="s">
        <v>195</v>
      </c>
      <c r="E903" s="87">
        <f>E904+E960+E1067</f>
        <v>0</v>
      </c>
      <c r="F903" s="87">
        <f t="shared" ref="F903:J903" si="291">F904+F960+F1067</f>
        <v>0</v>
      </c>
      <c r="G903" s="87">
        <f t="shared" si="291"/>
        <v>0</v>
      </c>
      <c r="H903" s="81" t="e">
        <f t="shared" si="275"/>
        <v>#DIV/0!</v>
      </c>
      <c r="I903" s="87">
        <f t="shared" si="291"/>
        <v>0</v>
      </c>
      <c r="J903" s="87">
        <f t="shared" si="291"/>
        <v>0</v>
      </c>
      <c r="K903" s="81" t="e">
        <f t="shared" si="276"/>
        <v>#DIV/0!</v>
      </c>
      <c r="L903" s="87">
        <f t="shared" si="280"/>
        <v>0</v>
      </c>
      <c r="M903" s="87">
        <f t="shared" si="281"/>
        <v>0</v>
      </c>
      <c r="N903" s="87">
        <f t="shared" si="282"/>
        <v>0</v>
      </c>
      <c r="O903" s="81" t="e">
        <f t="shared" si="283"/>
        <v>#DIV/0!</v>
      </c>
      <c r="P903" s="87">
        <f t="shared" si="284"/>
        <v>0</v>
      </c>
      <c r="Q903" s="87">
        <f t="shared" si="285"/>
        <v>0</v>
      </c>
      <c r="R903" s="1103" t="e">
        <f t="shared" si="277"/>
        <v>#DIV/0!</v>
      </c>
    </row>
    <row r="904" spans="1:18" s="39" customFormat="1" x14ac:dyDescent="0.2">
      <c r="A904" s="35"/>
      <c r="B904" s="35" t="s">
        <v>196</v>
      </c>
      <c r="C904" s="36"/>
      <c r="D904" s="37" t="s">
        <v>197</v>
      </c>
      <c r="E904" s="38">
        <f>+E905+E917+E923+E930+E944+E941+E947+E950+E957</f>
        <v>0</v>
      </c>
      <c r="F904" s="38">
        <f t="shared" ref="F904:J904" si="292">+F905+F917+F923+F930+F944+F941+F947+F950+F957</f>
        <v>0</v>
      </c>
      <c r="G904" s="38">
        <f t="shared" si="292"/>
        <v>0</v>
      </c>
      <c r="H904" s="81" t="e">
        <f t="shared" si="275"/>
        <v>#DIV/0!</v>
      </c>
      <c r="I904" s="38">
        <f t="shared" si="292"/>
        <v>0</v>
      </c>
      <c r="J904" s="38">
        <f t="shared" si="292"/>
        <v>0</v>
      </c>
      <c r="K904" s="81" t="e">
        <f t="shared" si="276"/>
        <v>#DIV/0!</v>
      </c>
      <c r="L904" s="38">
        <f t="shared" si="280"/>
        <v>0</v>
      </c>
      <c r="M904" s="38">
        <f t="shared" si="281"/>
        <v>0</v>
      </c>
      <c r="N904" s="38">
        <f t="shared" si="282"/>
        <v>0</v>
      </c>
      <c r="O904" s="81" t="e">
        <f t="shared" si="283"/>
        <v>#DIV/0!</v>
      </c>
      <c r="P904" s="38">
        <f t="shared" si="284"/>
        <v>0</v>
      </c>
      <c r="Q904" s="38">
        <f t="shared" si="285"/>
        <v>0</v>
      </c>
      <c r="R904" s="1103" t="e">
        <f t="shared" si="277"/>
        <v>#DIV/0!</v>
      </c>
    </row>
    <row r="905" spans="1:18" s="47" customFormat="1" x14ac:dyDescent="0.2">
      <c r="A905" s="55"/>
      <c r="B905" s="55" t="s">
        <v>198</v>
      </c>
      <c r="C905" s="53"/>
      <c r="D905" s="56" t="s">
        <v>199</v>
      </c>
      <c r="E905" s="51">
        <f>+E906+E909+SUM(E914:E916)</f>
        <v>0</v>
      </c>
      <c r="F905" s="51">
        <f t="shared" ref="F905:J905" si="293">+F906+F909+SUM(F914:F916)</f>
        <v>0</v>
      </c>
      <c r="G905" s="51">
        <f t="shared" si="293"/>
        <v>0</v>
      </c>
      <c r="H905" s="81" t="e">
        <f t="shared" si="275"/>
        <v>#DIV/0!</v>
      </c>
      <c r="I905" s="51">
        <f t="shared" si="293"/>
        <v>0</v>
      </c>
      <c r="J905" s="51">
        <f t="shared" si="293"/>
        <v>0</v>
      </c>
      <c r="K905" s="81" t="e">
        <f t="shared" si="276"/>
        <v>#DIV/0!</v>
      </c>
      <c r="L905" s="51">
        <f t="shared" si="280"/>
        <v>0</v>
      </c>
      <c r="M905" s="51">
        <f t="shared" si="281"/>
        <v>0</v>
      </c>
      <c r="N905" s="51">
        <f t="shared" si="282"/>
        <v>0</v>
      </c>
      <c r="O905" s="81" t="e">
        <f t="shared" si="283"/>
        <v>#DIV/0!</v>
      </c>
      <c r="P905" s="51">
        <f t="shared" si="284"/>
        <v>0</v>
      </c>
      <c r="Q905" s="51">
        <f t="shared" si="285"/>
        <v>0</v>
      </c>
      <c r="R905" s="1103" t="e">
        <f t="shared" si="277"/>
        <v>#DIV/0!</v>
      </c>
    </row>
    <row r="906" spans="1:18" s="28" customFormat="1" x14ac:dyDescent="0.2">
      <c r="A906" s="537" t="s">
        <v>1893</v>
      </c>
      <c r="B906" s="537" t="s">
        <v>1750</v>
      </c>
      <c r="C906" s="499"/>
      <c r="D906" s="538" t="s">
        <v>1747</v>
      </c>
      <c r="E906" s="27">
        <f>SUM(E907:E908)</f>
        <v>0</v>
      </c>
      <c r="F906" s="27">
        <f t="shared" ref="F906:J906" si="294">SUM(F907:F908)</f>
        <v>0</v>
      </c>
      <c r="G906" s="27">
        <f t="shared" si="294"/>
        <v>0</v>
      </c>
      <c r="H906" s="81" t="e">
        <f t="shared" si="275"/>
        <v>#DIV/0!</v>
      </c>
      <c r="I906" s="27">
        <f t="shared" si="294"/>
        <v>0</v>
      </c>
      <c r="J906" s="27">
        <f t="shared" si="294"/>
        <v>0</v>
      </c>
      <c r="K906" s="81" t="e">
        <f t="shared" si="276"/>
        <v>#DIV/0!</v>
      </c>
      <c r="L906" s="27">
        <f t="shared" si="280"/>
        <v>0</v>
      </c>
      <c r="M906" s="27">
        <f t="shared" si="281"/>
        <v>0</v>
      </c>
      <c r="N906" s="27">
        <f t="shared" si="282"/>
        <v>0</v>
      </c>
      <c r="O906" s="81" t="e">
        <f t="shared" si="283"/>
        <v>#DIV/0!</v>
      </c>
      <c r="P906" s="27">
        <f t="shared" si="284"/>
        <v>0</v>
      </c>
      <c r="Q906" s="27">
        <f t="shared" si="285"/>
        <v>0</v>
      </c>
      <c r="R906" s="1103" t="e">
        <f t="shared" si="277"/>
        <v>#DIV/0!</v>
      </c>
    </row>
    <row r="907" spans="1:18" s="515" customFormat="1" x14ac:dyDescent="0.2">
      <c r="A907" s="689" t="s">
        <v>4594</v>
      </c>
      <c r="B907" s="689" t="s">
        <v>5678</v>
      </c>
      <c r="C907" s="690">
        <v>6</v>
      </c>
      <c r="D907" s="691" t="s">
        <v>4593</v>
      </c>
      <c r="E907" s="615"/>
      <c r="F907" s="615"/>
      <c r="G907" s="615"/>
      <c r="H907" s="81" t="e">
        <f t="shared" si="275"/>
        <v>#DIV/0!</v>
      </c>
      <c r="I907" s="615"/>
      <c r="J907" s="615"/>
      <c r="K907" s="81" t="e">
        <f t="shared" si="276"/>
        <v>#DIV/0!</v>
      </c>
      <c r="L907" s="615">
        <f t="shared" si="280"/>
        <v>0</v>
      </c>
      <c r="M907" s="615">
        <f t="shared" si="281"/>
        <v>0</v>
      </c>
      <c r="N907" s="615">
        <f t="shared" si="282"/>
        <v>0</v>
      </c>
      <c r="O907" s="81" t="e">
        <f t="shared" si="283"/>
        <v>#DIV/0!</v>
      </c>
      <c r="P907" s="615">
        <f t="shared" si="284"/>
        <v>0</v>
      </c>
      <c r="Q907" s="615">
        <f t="shared" si="285"/>
        <v>0</v>
      </c>
      <c r="R907" s="1103" t="e">
        <f t="shared" si="277"/>
        <v>#DIV/0!</v>
      </c>
    </row>
    <row r="908" spans="1:18" s="515" customFormat="1" x14ac:dyDescent="0.2">
      <c r="A908" s="689" t="s">
        <v>4595</v>
      </c>
      <c r="B908" s="689" t="s">
        <v>5679</v>
      </c>
      <c r="C908" s="690">
        <v>6</v>
      </c>
      <c r="D908" s="691" t="s">
        <v>4596</v>
      </c>
      <c r="E908" s="615"/>
      <c r="F908" s="615"/>
      <c r="G908" s="615"/>
      <c r="H908" s="81" t="e">
        <f t="shared" si="275"/>
        <v>#DIV/0!</v>
      </c>
      <c r="I908" s="615"/>
      <c r="J908" s="615"/>
      <c r="K908" s="81" t="e">
        <f t="shared" si="276"/>
        <v>#DIV/0!</v>
      </c>
      <c r="L908" s="615">
        <f t="shared" si="280"/>
        <v>0</v>
      </c>
      <c r="M908" s="615">
        <f t="shared" si="281"/>
        <v>0</v>
      </c>
      <c r="N908" s="615">
        <f t="shared" si="282"/>
        <v>0</v>
      </c>
      <c r="O908" s="81" t="e">
        <f t="shared" si="283"/>
        <v>#DIV/0!</v>
      </c>
      <c r="P908" s="615">
        <f t="shared" si="284"/>
        <v>0</v>
      </c>
      <c r="Q908" s="615">
        <f t="shared" si="285"/>
        <v>0</v>
      </c>
      <c r="R908" s="1103" t="e">
        <f t="shared" si="277"/>
        <v>#DIV/0!</v>
      </c>
    </row>
    <row r="909" spans="1:18" s="28" customFormat="1" x14ac:dyDescent="0.2">
      <c r="A909" s="692"/>
      <c r="B909" s="692" t="s">
        <v>1751</v>
      </c>
      <c r="C909" s="693"/>
      <c r="D909" s="694" t="s">
        <v>1748</v>
      </c>
      <c r="E909" s="461">
        <f>SUM(E910:E913)</f>
        <v>0</v>
      </c>
      <c r="F909" s="461">
        <f t="shared" ref="F909:J909" si="295">SUM(F910:F913)</f>
        <v>0</v>
      </c>
      <c r="G909" s="461">
        <f t="shared" si="295"/>
        <v>0</v>
      </c>
      <c r="H909" s="81" t="e">
        <f t="shared" si="275"/>
        <v>#DIV/0!</v>
      </c>
      <c r="I909" s="461">
        <f t="shared" si="295"/>
        <v>0</v>
      </c>
      <c r="J909" s="461">
        <f t="shared" si="295"/>
        <v>0</v>
      </c>
      <c r="K909" s="81" t="e">
        <f t="shared" si="276"/>
        <v>#DIV/0!</v>
      </c>
      <c r="L909" s="461">
        <f t="shared" si="280"/>
        <v>0</v>
      </c>
      <c r="M909" s="461">
        <f t="shared" si="281"/>
        <v>0</v>
      </c>
      <c r="N909" s="461">
        <f t="shared" si="282"/>
        <v>0</v>
      </c>
      <c r="O909" s="81" t="e">
        <f t="shared" si="283"/>
        <v>#DIV/0!</v>
      </c>
      <c r="P909" s="461">
        <f t="shared" si="284"/>
        <v>0</v>
      </c>
      <c r="Q909" s="461">
        <f t="shared" si="285"/>
        <v>0</v>
      </c>
      <c r="R909" s="1103" t="e">
        <f t="shared" si="277"/>
        <v>#DIV/0!</v>
      </c>
    </row>
    <row r="910" spans="1:18" s="515" customFormat="1" x14ac:dyDescent="0.2">
      <c r="A910" s="689" t="s">
        <v>4562</v>
      </c>
      <c r="B910" s="689" t="s">
        <v>5680</v>
      </c>
      <c r="C910" s="690">
        <v>6</v>
      </c>
      <c r="D910" s="691" t="s">
        <v>1748</v>
      </c>
      <c r="E910" s="615"/>
      <c r="F910" s="615"/>
      <c r="G910" s="615"/>
      <c r="H910" s="81" t="e">
        <f t="shared" si="275"/>
        <v>#DIV/0!</v>
      </c>
      <c r="I910" s="615"/>
      <c r="J910" s="615"/>
      <c r="K910" s="81" t="e">
        <f t="shared" si="276"/>
        <v>#DIV/0!</v>
      </c>
      <c r="L910" s="615">
        <f t="shared" si="280"/>
        <v>0</v>
      </c>
      <c r="M910" s="615">
        <f t="shared" si="281"/>
        <v>0</v>
      </c>
      <c r="N910" s="615">
        <f t="shared" si="282"/>
        <v>0</v>
      </c>
      <c r="O910" s="81" t="e">
        <f t="shared" si="283"/>
        <v>#DIV/0!</v>
      </c>
      <c r="P910" s="615">
        <f t="shared" si="284"/>
        <v>0</v>
      </c>
      <c r="Q910" s="615">
        <f t="shared" si="285"/>
        <v>0</v>
      </c>
      <c r="R910" s="1103" t="e">
        <f t="shared" si="277"/>
        <v>#DIV/0!</v>
      </c>
    </row>
    <row r="911" spans="1:18" s="515" customFormat="1" x14ac:dyDescent="0.2">
      <c r="A911" s="689" t="s">
        <v>4563</v>
      </c>
      <c r="B911" s="689" t="s">
        <v>5681</v>
      </c>
      <c r="C911" s="690">
        <v>6</v>
      </c>
      <c r="D911" s="691" t="s">
        <v>2387</v>
      </c>
      <c r="E911" s="615"/>
      <c r="F911" s="615"/>
      <c r="G911" s="615"/>
      <c r="H911" s="81" t="e">
        <f t="shared" ref="H911:H974" si="296">+(F911-G911)/F911</f>
        <v>#DIV/0!</v>
      </c>
      <c r="I911" s="615"/>
      <c r="J911" s="615"/>
      <c r="K911" s="81" t="e">
        <f t="shared" ref="K911:K974" si="297">+(I911-J911)/I911</f>
        <v>#DIV/0!</v>
      </c>
      <c r="L911" s="615">
        <f t="shared" si="280"/>
        <v>0</v>
      </c>
      <c r="M911" s="615">
        <f t="shared" si="281"/>
        <v>0</v>
      </c>
      <c r="N911" s="615">
        <f t="shared" si="282"/>
        <v>0</v>
      </c>
      <c r="O911" s="81" t="e">
        <f t="shared" si="283"/>
        <v>#DIV/0!</v>
      </c>
      <c r="P911" s="615">
        <f t="shared" si="284"/>
        <v>0</v>
      </c>
      <c r="Q911" s="615">
        <f t="shared" si="285"/>
        <v>0</v>
      </c>
      <c r="R911" s="1103" t="e">
        <f t="shared" si="277"/>
        <v>#DIV/0!</v>
      </c>
    </row>
    <row r="912" spans="1:18" s="515" customFormat="1" ht="25.5" x14ac:dyDescent="0.2">
      <c r="A912" s="689" t="s">
        <v>4564</v>
      </c>
      <c r="B912" s="689" t="s">
        <v>5682</v>
      </c>
      <c r="C912" s="690">
        <v>6</v>
      </c>
      <c r="D912" s="691" t="s">
        <v>2388</v>
      </c>
      <c r="E912" s="615"/>
      <c r="F912" s="615"/>
      <c r="G912" s="615"/>
      <c r="H912" s="81" t="e">
        <f t="shared" si="296"/>
        <v>#DIV/0!</v>
      </c>
      <c r="I912" s="615"/>
      <c r="J912" s="615"/>
      <c r="K912" s="81" t="e">
        <f t="shared" si="297"/>
        <v>#DIV/0!</v>
      </c>
      <c r="L912" s="615">
        <f t="shared" si="280"/>
        <v>0</v>
      </c>
      <c r="M912" s="615">
        <f t="shared" si="281"/>
        <v>0</v>
      </c>
      <c r="N912" s="615">
        <f t="shared" si="282"/>
        <v>0</v>
      </c>
      <c r="O912" s="81" t="e">
        <f t="shared" si="283"/>
        <v>#DIV/0!</v>
      </c>
      <c r="P912" s="615">
        <f t="shared" si="284"/>
        <v>0</v>
      </c>
      <c r="Q912" s="615">
        <f t="shared" si="285"/>
        <v>0</v>
      </c>
      <c r="R912" s="1103" t="e">
        <f t="shared" ref="R912:R975" si="298">+(P912-Q912)/P912</f>
        <v>#DIV/0!</v>
      </c>
    </row>
    <row r="913" spans="1:18" s="515" customFormat="1" x14ac:dyDescent="0.2">
      <c r="A913" s="689" t="s">
        <v>4565</v>
      </c>
      <c r="B913" s="689" t="s">
        <v>1752</v>
      </c>
      <c r="C913" s="690">
        <v>6</v>
      </c>
      <c r="D913" s="691" t="s">
        <v>2389</v>
      </c>
      <c r="E913" s="615"/>
      <c r="F913" s="615"/>
      <c r="G913" s="615"/>
      <c r="H913" s="81" t="e">
        <f t="shared" si="296"/>
        <v>#DIV/0!</v>
      </c>
      <c r="I913" s="615"/>
      <c r="J913" s="615"/>
      <c r="K913" s="81" t="e">
        <f t="shared" si="297"/>
        <v>#DIV/0!</v>
      </c>
      <c r="L913" s="615">
        <f t="shared" si="280"/>
        <v>0</v>
      </c>
      <c r="M913" s="615">
        <f t="shared" si="281"/>
        <v>0</v>
      </c>
      <c r="N913" s="615">
        <f t="shared" si="282"/>
        <v>0</v>
      </c>
      <c r="O913" s="81" t="e">
        <f t="shared" si="283"/>
        <v>#DIV/0!</v>
      </c>
      <c r="P913" s="615">
        <f t="shared" si="284"/>
        <v>0</v>
      </c>
      <c r="Q913" s="615">
        <f t="shared" si="285"/>
        <v>0</v>
      </c>
      <c r="R913" s="1103" t="e">
        <f t="shared" si="298"/>
        <v>#DIV/0!</v>
      </c>
    </row>
    <row r="914" spans="1:18" s="28" customFormat="1" x14ac:dyDescent="0.2">
      <c r="A914" s="488" t="s">
        <v>4672</v>
      </c>
      <c r="B914" s="488" t="s">
        <v>5683</v>
      </c>
      <c r="C914" s="489">
        <v>6</v>
      </c>
      <c r="D914" s="490" t="s">
        <v>4671</v>
      </c>
      <c r="E914" s="491"/>
      <c r="F914" s="491"/>
      <c r="G914" s="491"/>
      <c r="H914" s="81" t="e">
        <f t="shared" si="296"/>
        <v>#DIV/0!</v>
      </c>
      <c r="I914" s="491"/>
      <c r="J914" s="491"/>
      <c r="K914" s="81" t="e">
        <f t="shared" si="297"/>
        <v>#DIV/0!</v>
      </c>
      <c r="L914" s="491">
        <f t="shared" si="280"/>
        <v>0</v>
      </c>
      <c r="M914" s="491">
        <f t="shared" si="281"/>
        <v>0</v>
      </c>
      <c r="N914" s="491">
        <f t="shared" si="282"/>
        <v>0</v>
      </c>
      <c r="O914" s="81" t="e">
        <f t="shared" si="283"/>
        <v>#DIV/0!</v>
      </c>
      <c r="P914" s="491">
        <f t="shared" si="284"/>
        <v>0</v>
      </c>
      <c r="Q914" s="491">
        <f t="shared" si="285"/>
        <v>0</v>
      </c>
      <c r="R914" s="1103" t="e">
        <f t="shared" si="298"/>
        <v>#DIV/0!</v>
      </c>
    </row>
    <row r="915" spans="1:18" s="28" customFormat="1" ht="25.5" x14ac:dyDescent="0.2">
      <c r="A915" s="488" t="s">
        <v>4670</v>
      </c>
      <c r="B915" s="488" t="s">
        <v>5684</v>
      </c>
      <c r="C915" s="489">
        <v>6</v>
      </c>
      <c r="D915" s="695" t="s">
        <v>4669</v>
      </c>
      <c r="E915" s="491"/>
      <c r="F915" s="491"/>
      <c r="G915" s="491"/>
      <c r="H915" s="81" t="e">
        <f t="shared" si="296"/>
        <v>#DIV/0!</v>
      </c>
      <c r="I915" s="491"/>
      <c r="J915" s="491"/>
      <c r="K915" s="81" t="e">
        <f t="shared" si="297"/>
        <v>#DIV/0!</v>
      </c>
      <c r="L915" s="491">
        <f t="shared" si="280"/>
        <v>0</v>
      </c>
      <c r="M915" s="491">
        <f t="shared" si="281"/>
        <v>0</v>
      </c>
      <c r="N915" s="491">
        <f t="shared" si="282"/>
        <v>0</v>
      </c>
      <c r="O915" s="81" t="e">
        <f t="shared" si="283"/>
        <v>#DIV/0!</v>
      </c>
      <c r="P915" s="491">
        <f t="shared" si="284"/>
        <v>0</v>
      </c>
      <c r="Q915" s="491">
        <f t="shared" si="285"/>
        <v>0</v>
      </c>
      <c r="R915" s="1103" t="e">
        <f t="shared" si="298"/>
        <v>#DIV/0!</v>
      </c>
    </row>
    <row r="916" spans="1:18" s="28" customFormat="1" x14ac:dyDescent="0.2">
      <c r="A916" s="488" t="s">
        <v>4673</v>
      </c>
      <c r="B916" s="488" t="s">
        <v>5685</v>
      </c>
      <c r="C916" s="489">
        <v>6</v>
      </c>
      <c r="D916" s="490" t="s">
        <v>5088</v>
      </c>
      <c r="E916" s="491"/>
      <c r="F916" s="491"/>
      <c r="G916" s="491"/>
      <c r="H916" s="81" t="e">
        <f t="shared" si="296"/>
        <v>#DIV/0!</v>
      </c>
      <c r="I916" s="491"/>
      <c r="J916" s="491"/>
      <c r="K916" s="81" t="e">
        <f t="shared" si="297"/>
        <v>#DIV/0!</v>
      </c>
      <c r="L916" s="491">
        <f t="shared" si="280"/>
        <v>0</v>
      </c>
      <c r="M916" s="491">
        <f t="shared" si="281"/>
        <v>0</v>
      </c>
      <c r="N916" s="491">
        <f t="shared" si="282"/>
        <v>0</v>
      </c>
      <c r="O916" s="81" t="e">
        <f t="shared" si="283"/>
        <v>#DIV/0!</v>
      </c>
      <c r="P916" s="491">
        <f t="shared" si="284"/>
        <v>0</v>
      </c>
      <c r="Q916" s="491">
        <f t="shared" si="285"/>
        <v>0</v>
      </c>
      <c r="R916" s="1103" t="e">
        <f t="shared" si="298"/>
        <v>#DIV/0!</v>
      </c>
    </row>
    <row r="917" spans="1:18" s="47" customFormat="1" x14ac:dyDescent="0.2">
      <c r="A917" s="52" t="s">
        <v>1894</v>
      </c>
      <c r="B917" s="52" t="s">
        <v>200</v>
      </c>
      <c r="C917" s="53"/>
      <c r="D917" s="54" t="s">
        <v>201</v>
      </c>
      <c r="E917" s="51">
        <f>SUM(E918:E922)</f>
        <v>0</v>
      </c>
      <c r="F917" s="51">
        <f t="shared" ref="F917:J917" si="299">SUM(F918:F922)</f>
        <v>0</v>
      </c>
      <c r="G917" s="51">
        <f t="shared" si="299"/>
        <v>0</v>
      </c>
      <c r="H917" s="81" t="e">
        <f t="shared" si="296"/>
        <v>#DIV/0!</v>
      </c>
      <c r="I917" s="51">
        <f t="shared" si="299"/>
        <v>0</v>
      </c>
      <c r="J917" s="51">
        <f t="shared" si="299"/>
        <v>0</v>
      </c>
      <c r="K917" s="81" t="e">
        <f t="shared" si="297"/>
        <v>#DIV/0!</v>
      </c>
      <c r="L917" s="51">
        <f t="shared" si="280"/>
        <v>0</v>
      </c>
      <c r="M917" s="51">
        <f t="shared" si="281"/>
        <v>0</v>
      </c>
      <c r="N917" s="51">
        <f t="shared" si="282"/>
        <v>0</v>
      </c>
      <c r="O917" s="81" t="e">
        <f t="shared" si="283"/>
        <v>#DIV/0!</v>
      </c>
      <c r="P917" s="51">
        <f t="shared" si="284"/>
        <v>0</v>
      </c>
      <c r="Q917" s="51">
        <f t="shared" si="285"/>
        <v>0</v>
      </c>
      <c r="R917" s="1103" t="e">
        <f t="shared" si="298"/>
        <v>#DIV/0!</v>
      </c>
    </row>
    <row r="918" spans="1:18" s="28" customFormat="1" ht="25.5" x14ac:dyDescent="0.2">
      <c r="A918" s="488" t="s">
        <v>4567</v>
      </c>
      <c r="B918" s="488" t="s">
        <v>2588</v>
      </c>
      <c r="C918" s="489">
        <v>6</v>
      </c>
      <c r="D918" s="490" t="s">
        <v>4566</v>
      </c>
      <c r="E918" s="491"/>
      <c r="F918" s="491"/>
      <c r="G918" s="491"/>
      <c r="H918" s="81" t="e">
        <f t="shared" si="296"/>
        <v>#DIV/0!</v>
      </c>
      <c r="I918" s="491"/>
      <c r="J918" s="491"/>
      <c r="K918" s="81" t="e">
        <f t="shared" si="297"/>
        <v>#DIV/0!</v>
      </c>
      <c r="L918" s="491">
        <f t="shared" si="280"/>
        <v>0</v>
      </c>
      <c r="M918" s="491">
        <f t="shared" si="281"/>
        <v>0</v>
      </c>
      <c r="N918" s="491">
        <f t="shared" si="282"/>
        <v>0</v>
      </c>
      <c r="O918" s="81" t="e">
        <f t="shared" si="283"/>
        <v>#DIV/0!</v>
      </c>
      <c r="P918" s="491">
        <f t="shared" si="284"/>
        <v>0</v>
      </c>
      <c r="Q918" s="491">
        <f t="shared" si="285"/>
        <v>0</v>
      </c>
      <c r="R918" s="1103" t="e">
        <f t="shared" si="298"/>
        <v>#DIV/0!</v>
      </c>
    </row>
    <row r="919" spans="1:18" s="28" customFormat="1" ht="38.25" x14ac:dyDescent="0.2">
      <c r="A919" s="488" t="s">
        <v>4571</v>
      </c>
      <c r="B919" s="488" t="s">
        <v>5686</v>
      </c>
      <c r="C919" s="489">
        <v>6</v>
      </c>
      <c r="D919" s="490" t="s">
        <v>4568</v>
      </c>
      <c r="E919" s="491"/>
      <c r="F919" s="491"/>
      <c r="G919" s="491"/>
      <c r="H919" s="81" t="e">
        <f t="shared" si="296"/>
        <v>#DIV/0!</v>
      </c>
      <c r="I919" s="491"/>
      <c r="J919" s="491"/>
      <c r="K919" s="81" t="e">
        <f t="shared" si="297"/>
        <v>#DIV/0!</v>
      </c>
      <c r="L919" s="491">
        <f t="shared" si="280"/>
        <v>0</v>
      </c>
      <c r="M919" s="491">
        <f t="shared" si="281"/>
        <v>0</v>
      </c>
      <c r="N919" s="491">
        <f t="shared" si="282"/>
        <v>0</v>
      </c>
      <c r="O919" s="81" t="e">
        <f t="shared" si="283"/>
        <v>#DIV/0!</v>
      </c>
      <c r="P919" s="491">
        <f t="shared" si="284"/>
        <v>0</v>
      </c>
      <c r="Q919" s="491">
        <f t="shared" si="285"/>
        <v>0</v>
      </c>
      <c r="R919" s="1103" t="e">
        <f t="shared" si="298"/>
        <v>#DIV/0!</v>
      </c>
    </row>
    <row r="920" spans="1:18" s="28" customFormat="1" x14ac:dyDescent="0.2">
      <c r="A920" s="488" t="s">
        <v>4572</v>
      </c>
      <c r="B920" s="488" t="s">
        <v>5687</v>
      </c>
      <c r="C920" s="489">
        <v>6</v>
      </c>
      <c r="D920" s="490" t="s">
        <v>4569</v>
      </c>
      <c r="E920" s="491"/>
      <c r="F920" s="491"/>
      <c r="G920" s="491"/>
      <c r="H920" s="81" t="e">
        <f t="shared" si="296"/>
        <v>#DIV/0!</v>
      </c>
      <c r="I920" s="491"/>
      <c r="J920" s="491"/>
      <c r="K920" s="81" t="e">
        <f t="shared" si="297"/>
        <v>#DIV/0!</v>
      </c>
      <c r="L920" s="491">
        <f t="shared" ref="L920:L983" si="300">E920</f>
        <v>0</v>
      </c>
      <c r="M920" s="491">
        <f t="shared" ref="M920:M983" si="301">F920</f>
        <v>0</v>
      </c>
      <c r="N920" s="491">
        <f t="shared" ref="N920:N983" si="302">G920</f>
        <v>0</v>
      </c>
      <c r="O920" s="81" t="e">
        <f t="shared" ref="O920:O983" si="303">+(M920-N920)/M920</f>
        <v>#DIV/0!</v>
      </c>
      <c r="P920" s="491">
        <f t="shared" ref="P920:P983" si="304">I920</f>
        <v>0</v>
      </c>
      <c r="Q920" s="491">
        <f t="shared" ref="Q920:Q983" si="305">J920</f>
        <v>0</v>
      </c>
      <c r="R920" s="1103" t="e">
        <f t="shared" si="298"/>
        <v>#DIV/0!</v>
      </c>
    </row>
    <row r="921" spans="1:18" s="28" customFormat="1" ht="25.5" x14ac:dyDescent="0.2">
      <c r="A921" s="488" t="s">
        <v>4573</v>
      </c>
      <c r="B921" s="488" t="s">
        <v>2589</v>
      </c>
      <c r="C921" s="489">
        <v>6</v>
      </c>
      <c r="D921" s="490" t="s">
        <v>4570</v>
      </c>
      <c r="E921" s="491"/>
      <c r="F921" s="491"/>
      <c r="G921" s="491"/>
      <c r="H921" s="81" t="e">
        <f t="shared" si="296"/>
        <v>#DIV/0!</v>
      </c>
      <c r="I921" s="491"/>
      <c r="J921" s="491"/>
      <c r="K921" s="81" t="e">
        <f t="shared" si="297"/>
        <v>#DIV/0!</v>
      </c>
      <c r="L921" s="491">
        <f t="shared" si="300"/>
        <v>0</v>
      </c>
      <c r="M921" s="491">
        <f t="shared" si="301"/>
        <v>0</v>
      </c>
      <c r="N921" s="491">
        <f t="shared" si="302"/>
        <v>0</v>
      </c>
      <c r="O921" s="81" t="e">
        <f t="shared" si="303"/>
        <v>#DIV/0!</v>
      </c>
      <c r="P921" s="491">
        <f t="shared" si="304"/>
        <v>0</v>
      </c>
      <c r="Q921" s="491">
        <f t="shared" si="305"/>
        <v>0</v>
      </c>
      <c r="R921" s="1103" t="e">
        <f t="shared" si="298"/>
        <v>#DIV/0!</v>
      </c>
    </row>
    <row r="922" spans="1:18" s="28" customFormat="1" x14ac:dyDescent="0.2">
      <c r="A922" s="696" t="s">
        <v>4412</v>
      </c>
      <c r="B922" s="488" t="s">
        <v>5688</v>
      </c>
      <c r="C922" s="697">
        <v>6</v>
      </c>
      <c r="D922" s="694" t="s">
        <v>2590</v>
      </c>
      <c r="E922" s="458"/>
      <c r="F922" s="458"/>
      <c r="G922" s="458"/>
      <c r="H922" s="81" t="e">
        <f t="shared" si="296"/>
        <v>#DIV/0!</v>
      </c>
      <c r="I922" s="458"/>
      <c r="J922" s="458"/>
      <c r="K922" s="81" t="e">
        <f t="shared" si="297"/>
        <v>#DIV/0!</v>
      </c>
      <c r="L922" s="458">
        <f t="shared" si="300"/>
        <v>0</v>
      </c>
      <c r="M922" s="458">
        <f t="shared" si="301"/>
        <v>0</v>
      </c>
      <c r="N922" s="458">
        <f t="shared" si="302"/>
        <v>0</v>
      </c>
      <c r="O922" s="81" t="e">
        <f t="shared" si="303"/>
        <v>#DIV/0!</v>
      </c>
      <c r="P922" s="458">
        <f t="shared" si="304"/>
        <v>0</v>
      </c>
      <c r="Q922" s="458">
        <f t="shared" si="305"/>
        <v>0</v>
      </c>
      <c r="R922" s="1103" t="e">
        <f t="shared" si="298"/>
        <v>#DIV/0!</v>
      </c>
    </row>
    <row r="923" spans="1:18" s="47" customFormat="1" x14ac:dyDescent="0.2">
      <c r="A923" s="52" t="s">
        <v>1895</v>
      </c>
      <c r="B923" s="52" t="s">
        <v>202</v>
      </c>
      <c r="C923" s="53"/>
      <c r="D923" s="54" t="s">
        <v>203</v>
      </c>
      <c r="E923" s="51">
        <f>SUM(E924:E929)</f>
        <v>0</v>
      </c>
      <c r="F923" s="51">
        <f t="shared" ref="F923:J923" si="306">SUM(F924:F929)</f>
        <v>0</v>
      </c>
      <c r="G923" s="51">
        <f t="shared" si="306"/>
        <v>0</v>
      </c>
      <c r="H923" s="81" t="e">
        <f t="shared" si="296"/>
        <v>#DIV/0!</v>
      </c>
      <c r="I923" s="51">
        <f t="shared" si="306"/>
        <v>0</v>
      </c>
      <c r="J923" s="51">
        <f t="shared" si="306"/>
        <v>0</v>
      </c>
      <c r="K923" s="81" t="e">
        <f t="shared" si="297"/>
        <v>#DIV/0!</v>
      </c>
      <c r="L923" s="51">
        <f t="shared" si="300"/>
        <v>0</v>
      </c>
      <c r="M923" s="51">
        <f t="shared" si="301"/>
        <v>0</v>
      </c>
      <c r="N923" s="51">
        <f t="shared" si="302"/>
        <v>0</v>
      </c>
      <c r="O923" s="81" t="e">
        <f t="shared" si="303"/>
        <v>#DIV/0!</v>
      </c>
      <c r="P923" s="51">
        <f t="shared" si="304"/>
        <v>0</v>
      </c>
      <c r="Q923" s="51">
        <f t="shared" si="305"/>
        <v>0</v>
      </c>
      <c r="R923" s="1103" t="e">
        <f t="shared" si="298"/>
        <v>#DIV/0!</v>
      </c>
    </row>
    <row r="924" spans="1:18" s="28" customFormat="1" x14ac:dyDescent="0.2">
      <c r="A924" s="488" t="s">
        <v>4574</v>
      </c>
      <c r="B924" s="488" t="s">
        <v>2591</v>
      </c>
      <c r="C924" s="489">
        <v>6</v>
      </c>
      <c r="D924" s="490" t="s">
        <v>2592</v>
      </c>
      <c r="E924" s="491"/>
      <c r="F924" s="491"/>
      <c r="G924" s="491"/>
      <c r="H924" s="81" t="e">
        <f t="shared" si="296"/>
        <v>#DIV/0!</v>
      </c>
      <c r="I924" s="491"/>
      <c r="J924" s="491"/>
      <c r="K924" s="81" t="e">
        <f t="shared" si="297"/>
        <v>#DIV/0!</v>
      </c>
      <c r="L924" s="491">
        <f t="shared" si="300"/>
        <v>0</v>
      </c>
      <c r="M924" s="491">
        <f t="shared" si="301"/>
        <v>0</v>
      </c>
      <c r="N924" s="491">
        <f t="shared" si="302"/>
        <v>0</v>
      </c>
      <c r="O924" s="81" t="e">
        <f t="shared" si="303"/>
        <v>#DIV/0!</v>
      </c>
      <c r="P924" s="491">
        <f t="shared" si="304"/>
        <v>0</v>
      </c>
      <c r="Q924" s="491">
        <f t="shared" si="305"/>
        <v>0</v>
      </c>
      <c r="R924" s="1103" t="e">
        <f t="shared" si="298"/>
        <v>#DIV/0!</v>
      </c>
    </row>
    <row r="925" spans="1:18" s="28" customFormat="1" x14ac:dyDescent="0.2">
      <c r="A925" s="488" t="s">
        <v>4575</v>
      </c>
      <c r="B925" s="488" t="s">
        <v>2593</v>
      </c>
      <c r="C925" s="489">
        <v>6</v>
      </c>
      <c r="D925" s="490" t="s">
        <v>2594</v>
      </c>
      <c r="E925" s="491"/>
      <c r="F925" s="491"/>
      <c r="G925" s="491"/>
      <c r="H925" s="81" t="e">
        <f t="shared" si="296"/>
        <v>#DIV/0!</v>
      </c>
      <c r="I925" s="491"/>
      <c r="J925" s="491"/>
      <c r="K925" s="81" t="e">
        <f t="shared" si="297"/>
        <v>#DIV/0!</v>
      </c>
      <c r="L925" s="491">
        <f t="shared" si="300"/>
        <v>0</v>
      </c>
      <c r="M925" s="491">
        <f t="shared" si="301"/>
        <v>0</v>
      </c>
      <c r="N925" s="491">
        <f t="shared" si="302"/>
        <v>0</v>
      </c>
      <c r="O925" s="81" t="e">
        <f t="shared" si="303"/>
        <v>#DIV/0!</v>
      </c>
      <c r="P925" s="491">
        <f t="shared" si="304"/>
        <v>0</v>
      </c>
      <c r="Q925" s="491">
        <f t="shared" si="305"/>
        <v>0</v>
      </c>
      <c r="R925" s="1103" t="e">
        <f t="shared" si="298"/>
        <v>#DIV/0!</v>
      </c>
    </row>
    <row r="926" spans="1:18" s="28" customFormat="1" x14ac:dyDescent="0.2">
      <c r="A926" s="488" t="s">
        <v>4576</v>
      </c>
      <c r="B926" s="488" t="s">
        <v>2595</v>
      </c>
      <c r="C926" s="489">
        <v>6</v>
      </c>
      <c r="D926" s="490" t="s">
        <v>2596</v>
      </c>
      <c r="E926" s="491"/>
      <c r="F926" s="491"/>
      <c r="G926" s="491"/>
      <c r="H926" s="81" t="e">
        <f t="shared" si="296"/>
        <v>#DIV/0!</v>
      </c>
      <c r="I926" s="491"/>
      <c r="J926" s="491"/>
      <c r="K926" s="81" t="e">
        <f t="shared" si="297"/>
        <v>#DIV/0!</v>
      </c>
      <c r="L926" s="491">
        <f t="shared" si="300"/>
        <v>0</v>
      </c>
      <c r="M926" s="491">
        <f t="shared" si="301"/>
        <v>0</v>
      </c>
      <c r="N926" s="491">
        <f t="shared" si="302"/>
        <v>0</v>
      </c>
      <c r="O926" s="81" t="e">
        <f t="shared" si="303"/>
        <v>#DIV/0!</v>
      </c>
      <c r="P926" s="491">
        <f t="shared" si="304"/>
        <v>0</v>
      </c>
      <c r="Q926" s="491">
        <f t="shared" si="305"/>
        <v>0</v>
      </c>
      <c r="R926" s="1103" t="e">
        <f t="shared" si="298"/>
        <v>#DIV/0!</v>
      </c>
    </row>
    <row r="927" spans="1:18" s="28" customFormat="1" x14ac:dyDescent="0.2">
      <c r="A927" s="488" t="s">
        <v>4577</v>
      </c>
      <c r="B927" s="488" t="s">
        <v>2597</v>
      </c>
      <c r="C927" s="489">
        <v>6</v>
      </c>
      <c r="D927" s="490" t="s">
        <v>2598</v>
      </c>
      <c r="E927" s="491"/>
      <c r="F927" s="491"/>
      <c r="G927" s="491"/>
      <c r="H927" s="81" t="e">
        <f t="shared" si="296"/>
        <v>#DIV/0!</v>
      </c>
      <c r="I927" s="491"/>
      <c r="J927" s="491"/>
      <c r="K927" s="81" t="e">
        <f t="shared" si="297"/>
        <v>#DIV/0!</v>
      </c>
      <c r="L927" s="491">
        <f t="shared" si="300"/>
        <v>0</v>
      </c>
      <c r="M927" s="491">
        <f t="shared" si="301"/>
        <v>0</v>
      </c>
      <c r="N927" s="491">
        <f t="shared" si="302"/>
        <v>0</v>
      </c>
      <c r="O927" s="81" t="e">
        <f t="shared" si="303"/>
        <v>#DIV/0!</v>
      </c>
      <c r="P927" s="491">
        <f t="shared" si="304"/>
        <v>0</v>
      </c>
      <c r="Q927" s="491">
        <f t="shared" si="305"/>
        <v>0</v>
      </c>
      <c r="R927" s="1103" t="e">
        <f t="shared" si="298"/>
        <v>#DIV/0!</v>
      </c>
    </row>
    <row r="928" spans="1:18" s="28" customFormat="1" x14ac:dyDescent="0.2">
      <c r="A928" s="488" t="s">
        <v>4578</v>
      </c>
      <c r="B928" s="488" t="s">
        <v>2599</v>
      </c>
      <c r="C928" s="489">
        <v>6</v>
      </c>
      <c r="D928" s="490" t="s">
        <v>2600</v>
      </c>
      <c r="E928" s="491"/>
      <c r="F928" s="491"/>
      <c r="G928" s="491"/>
      <c r="H928" s="81" t="e">
        <f t="shared" si="296"/>
        <v>#DIV/0!</v>
      </c>
      <c r="I928" s="491"/>
      <c r="J928" s="491"/>
      <c r="K928" s="81" t="e">
        <f t="shared" si="297"/>
        <v>#DIV/0!</v>
      </c>
      <c r="L928" s="491">
        <f t="shared" si="300"/>
        <v>0</v>
      </c>
      <c r="M928" s="491">
        <f t="shared" si="301"/>
        <v>0</v>
      </c>
      <c r="N928" s="491">
        <f t="shared" si="302"/>
        <v>0</v>
      </c>
      <c r="O928" s="81" t="e">
        <f t="shared" si="303"/>
        <v>#DIV/0!</v>
      </c>
      <c r="P928" s="491">
        <f t="shared" si="304"/>
        <v>0</v>
      </c>
      <c r="Q928" s="491">
        <f t="shared" si="305"/>
        <v>0</v>
      </c>
      <c r="R928" s="1103" t="e">
        <f t="shared" si="298"/>
        <v>#DIV/0!</v>
      </c>
    </row>
    <row r="929" spans="1:18" s="28" customFormat="1" x14ac:dyDescent="0.2">
      <c r="A929" s="488" t="s">
        <v>4579</v>
      </c>
      <c r="B929" s="488" t="s">
        <v>2601</v>
      </c>
      <c r="C929" s="489">
        <v>6</v>
      </c>
      <c r="D929" s="490" t="s">
        <v>2389</v>
      </c>
      <c r="E929" s="491"/>
      <c r="F929" s="491"/>
      <c r="G929" s="491"/>
      <c r="H929" s="81" t="e">
        <f t="shared" si="296"/>
        <v>#DIV/0!</v>
      </c>
      <c r="I929" s="491"/>
      <c r="J929" s="491"/>
      <c r="K929" s="81" t="e">
        <f t="shared" si="297"/>
        <v>#DIV/0!</v>
      </c>
      <c r="L929" s="491">
        <f t="shared" si="300"/>
        <v>0</v>
      </c>
      <c r="M929" s="491">
        <f t="shared" si="301"/>
        <v>0</v>
      </c>
      <c r="N929" s="491">
        <f t="shared" si="302"/>
        <v>0</v>
      </c>
      <c r="O929" s="81" t="e">
        <f t="shared" si="303"/>
        <v>#DIV/0!</v>
      </c>
      <c r="P929" s="491">
        <f t="shared" si="304"/>
        <v>0</v>
      </c>
      <c r="Q929" s="491">
        <f t="shared" si="305"/>
        <v>0</v>
      </c>
      <c r="R929" s="1103" t="e">
        <f t="shared" si="298"/>
        <v>#DIV/0!</v>
      </c>
    </row>
    <row r="930" spans="1:18" s="47" customFormat="1" x14ac:dyDescent="0.2">
      <c r="A930" s="52"/>
      <c r="B930" s="52" t="s">
        <v>345</v>
      </c>
      <c r="C930" s="53"/>
      <c r="D930" s="54" t="s">
        <v>849</v>
      </c>
      <c r="E930" s="51">
        <f>SUM(E931:E933)</f>
        <v>0</v>
      </c>
      <c r="F930" s="51">
        <f t="shared" ref="F930:J930" si="307">SUM(F931:F933)</f>
        <v>0</v>
      </c>
      <c r="G930" s="51">
        <f t="shared" si="307"/>
        <v>0</v>
      </c>
      <c r="H930" s="81" t="e">
        <f t="shared" si="296"/>
        <v>#DIV/0!</v>
      </c>
      <c r="I930" s="51">
        <f t="shared" si="307"/>
        <v>0</v>
      </c>
      <c r="J930" s="51">
        <f t="shared" si="307"/>
        <v>0</v>
      </c>
      <c r="K930" s="81" t="e">
        <f t="shared" si="297"/>
        <v>#DIV/0!</v>
      </c>
      <c r="L930" s="51">
        <f t="shared" si="300"/>
        <v>0</v>
      </c>
      <c r="M930" s="51">
        <f t="shared" si="301"/>
        <v>0</v>
      </c>
      <c r="N930" s="51">
        <f t="shared" si="302"/>
        <v>0</v>
      </c>
      <c r="O930" s="81" t="e">
        <f t="shared" si="303"/>
        <v>#DIV/0!</v>
      </c>
      <c r="P930" s="51">
        <f t="shared" si="304"/>
        <v>0</v>
      </c>
      <c r="Q930" s="51">
        <f t="shared" si="305"/>
        <v>0</v>
      </c>
      <c r="R930" s="1103" t="e">
        <f t="shared" si="298"/>
        <v>#DIV/0!</v>
      </c>
    </row>
    <row r="931" spans="1:18" s="28" customFormat="1" x14ac:dyDescent="0.2">
      <c r="A931" s="488" t="s">
        <v>4580</v>
      </c>
      <c r="B931" s="488" t="s">
        <v>400</v>
      </c>
      <c r="C931" s="489">
        <v>6</v>
      </c>
      <c r="D931" s="490" t="s">
        <v>559</v>
      </c>
      <c r="E931" s="491"/>
      <c r="F931" s="491"/>
      <c r="G931" s="491"/>
      <c r="H931" s="81" t="e">
        <f t="shared" si="296"/>
        <v>#DIV/0!</v>
      </c>
      <c r="I931" s="491"/>
      <c r="J931" s="491"/>
      <c r="K931" s="81" t="e">
        <f t="shared" si="297"/>
        <v>#DIV/0!</v>
      </c>
      <c r="L931" s="491">
        <f t="shared" si="300"/>
        <v>0</v>
      </c>
      <c r="M931" s="491">
        <f t="shared" si="301"/>
        <v>0</v>
      </c>
      <c r="N931" s="491">
        <f t="shared" si="302"/>
        <v>0</v>
      </c>
      <c r="O931" s="81" t="e">
        <f t="shared" si="303"/>
        <v>#DIV/0!</v>
      </c>
      <c r="P931" s="491">
        <f t="shared" si="304"/>
        <v>0</v>
      </c>
      <c r="Q931" s="491">
        <f t="shared" si="305"/>
        <v>0</v>
      </c>
      <c r="R931" s="1103" t="e">
        <f t="shared" si="298"/>
        <v>#DIV/0!</v>
      </c>
    </row>
    <row r="932" spans="1:18" s="28" customFormat="1" x14ac:dyDescent="0.2">
      <c r="A932" s="488" t="s">
        <v>4581</v>
      </c>
      <c r="B932" s="488" t="s">
        <v>401</v>
      </c>
      <c r="C932" s="489">
        <v>6</v>
      </c>
      <c r="D932" s="490" t="s">
        <v>2389</v>
      </c>
      <c r="E932" s="491"/>
      <c r="F932" s="491"/>
      <c r="G932" s="491"/>
      <c r="H932" s="81" t="e">
        <f t="shared" si="296"/>
        <v>#DIV/0!</v>
      </c>
      <c r="I932" s="491"/>
      <c r="J932" s="491"/>
      <c r="K932" s="81" t="e">
        <f t="shared" si="297"/>
        <v>#DIV/0!</v>
      </c>
      <c r="L932" s="491">
        <f t="shared" si="300"/>
        <v>0</v>
      </c>
      <c r="M932" s="491">
        <f t="shared" si="301"/>
        <v>0</v>
      </c>
      <c r="N932" s="491">
        <f t="shared" si="302"/>
        <v>0</v>
      </c>
      <c r="O932" s="81" t="e">
        <f t="shared" si="303"/>
        <v>#DIV/0!</v>
      </c>
      <c r="P932" s="491">
        <f t="shared" si="304"/>
        <v>0</v>
      </c>
      <c r="Q932" s="491">
        <f t="shared" si="305"/>
        <v>0</v>
      </c>
      <c r="R932" s="1103" t="e">
        <f t="shared" si="298"/>
        <v>#DIV/0!</v>
      </c>
    </row>
    <row r="933" spans="1:18" s="28" customFormat="1" x14ac:dyDescent="0.2">
      <c r="A933" s="692"/>
      <c r="B933" s="692" t="s">
        <v>809</v>
      </c>
      <c r="C933" s="693"/>
      <c r="D933" s="694" t="s">
        <v>584</v>
      </c>
      <c r="E933" s="461">
        <f>+SUM(E934:E940)</f>
        <v>0</v>
      </c>
      <c r="F933" s="461">
        <f t="shared" ref="F933:J933" si="308">+SUM(F934:F940)</f>
        <v>0</v>
      </c>
      <c r="G933" s="461">
        <f t="shared" si="308"/>
        <v>0</v>
      </c>
      <c r="H933" s="81" t="e">
        <f t="shared" si="296"/>
        <v>#DIV/0!</v>
      </c>
      <c r="I933" s="461">
        <f t="shared" si="308"/>
        <v>0</v>
      </c>
      <c r="J933" s="461">
        <f t="shared" si="308"/>
        <v>0</v>
      </c>
      <c r="K933" s="81" t="e">
        <f t="shared" si="297"/>
        <v>#DIV/0!</v>
      </c>
      <c r="L933" s="461">
        <f t="shared" si="300"/>
        <v>0</v>
      </c>
      <c r="M933" s="461">
        <f t="shared" si="301"/>
        <v>0</v>
      </c>
      <c r="N933" s="461">
        <f t="shared" si="302"/>
        <v>0</v>
      </c>
      <c r="O933" s="81" t="e">
        <f t="shared" si="303"/>
        <v>#DIV/0!</v>
      </c>
      <c r="P933" s="461">
        <f t="shared" si="304"/>
        <v>0</v>
      </c>
      <c r="Q933" s="461">
        <f t="shared" si="305"/>
        <v>0</v>
      </c>
      <c r="R933" s="1103" t="e">
        <f t="shared" si="298"/>
        <v>#DIV/0!</v>
      </c>
    </row>
    <row r="934" spans="1:18" s="515" customFormat="1" x14ac:dyDescent="0.2">
      <c r="A934" s="689" t="s">
        <v>4582</v>
      </c>
      <c r="B934" s="689" t="s">
        <v>810</v>
      </c>
      <c r="C934" s="690">
        <v>6</v>
      </c>
      <c r="D934" s="691" t="s">
        <v>585</v>
      </c>
      <c r="E934" s="615"/>
      <c r="F934" s="615"/>
      <c r="G934" s="615"/>
      <c r="H934" s="81" t="e">
        <f t="shared" si="296"/>
        <v>#DIV/0!</v>
      </c>
      <c r="I934" s="615"/>
      <c r="J934" s="615"/>
      <c r="K934" s="81" t="e">
        <f t="shared" si="297"/>
        <v>#DIV/0!</v>
      </c>
      <c r="L934" s="615">
        <f t="shared" si="300"/>
        <v>0</v>
      </c>
      <c r="M934" s="615">
        <f t="shared" si="301"/>
        <v>0</v>
      </c>
      <c r="N934" s="615">
        <f t="shared" si="302"/>
        <v>0</v>
      </c>
      <c r="O934" s="81" t="e">
        <f t="shared" si="303"/>
        <v>#DIV/0!</v>
      </c>
      <c r="P934" s="615">
        <f t="shared" si="304"/>
        <v>0</v>
      </c>
      <c r="Q934" s="615">
        <f t="shared" si="305"/>
        <v>0</v>
      </c>
      <c r="R934" s="1103" t="e">
        <f t="shared" si="298"/>
        <v>#DIV/0!</v>
      </c>
    </row>
    <row r="935" spans="1:18" s="515" customFormat="1" x14ac:dyDescent="0.2">
      <c r="A935" s="689" t="s">
        <v>4583</v>
      </c>
      <c r="B935" s="689" t="s">
        <v>811</v>
      </c>
      <c r="C935" s="690">
        <v>6</v>
      </c>
      <c r="D935" s="691" t="s">
        <v>586</v>
      </c>
      <c r="E935" s="615"/>
      <c r="F935" s="615"/>
      <c r="G935" s="615"/>
      <c r="H935" s="81" t="e">
        <f t="shared" si="296"/>
        <v>#DIV/0!</v>
      </c>
      <c r="I935" s="615"/>
      <c r="J935" s="615"/>
      <c r="K935" s="81" t="e">
        <f t="shared" si="297"/>
        <v>#DIV/0!</v>
      </c>
      <c r="L935" s="615">
        <f t="shared" si="300"/>
        <v>0</v>
      </c>
      <c r="M935" s="615">
        <f t="shared" si="301"/>
        <v>0</v>
      </c>
      <c r="N935" s="615">
        <f t="shared" si="302"/>
        <v>0</v>
      </c>
      <c r="O935" s="81" t="e">
        <f t="shared" si="303"/>
        <v>#DIV/0!</v>
      </c>
      <c r="P935" s="615">
        <f t="shared" si="304"/>
        <v>0</v>
      </c>
      <c r="Q935" s="615">
        <f t="shared" si="305"/>
        <v>0</v>
      </c>
      <c r="R935" s="1103" t="e">
        <f t="shared" si="298"/>
        <v>#DIV/0!</v>
      </c>
    </row>
    <row r="936" spans="1:18" s="515" customFormat="1" x14ac:dyDescent="0.2">
      <c r="A936" s="689" t="s">
        <v>4647</v>
      </c>
      <c r="B936" s="689" t="s">
        <v>812</v>
      </c>
      <c r="C936" s="690">
        <v>6</v>
      </c>
      <c r="D936" s="691" t="s">
        <v>587</v>
      </c>
      <c r="E936" s="615"/>
      <c r="F936" s="615"/>
      <c r="G936" s="615"/>
      <c r="H936" s="81" t="e">
        <f t="shared" si="296"/>
        <v>#DIV/0!</v>
      </c>
      <c r="I936" s="615"/>
      <c r="J936" s="615"/>
      <c r="K936" s="81" t="e">
        <f t="shared" si="297"/>
        <v>#DIV/0!</v>
      </c>
      <c r="L936" s="615">
        <f t="shared" si="300"/>
        <v>0</v>
      </c>
      <c r="M936" s="615">
        <f t="shared" si="301"/>
        <v>0</v>
      </c>
      <c r="N936" s="615">
        <f t="shared" si="302"/>
        <v>0</v>
      </c>
      <c r="O936" s="81" t="e">
        <f t="shared" si="303"/>
        <v>#DIV/0!</v>
      </c>
      <c r="P936" s="615">
        <f t="shared" si="304"/>
        <v>0</v>
      </c>
      <c r="Q936" s="615">
        <f t="shared" si="305"/>
        <v>0</v>
      </c>
      <c r="R936" s="1103" t="e">
        <f t="shared" si="298"/>
        <v>#DIV/0!</v>
      </c>
    </row>
    <row r="937" spans="1:18" s="515" customFormat="1" x14ac:dyDescent="0.2">
      <c r="A937" s="689" t="s">
        <v>4648</v>
      </c>
      <c r="B937" s="689" t="s">
        <v>813</v>
      </c>
      <c r="C937" s="690">
        <v>6</v>
      </c>
      <c r="D937" s="691" t="s">
        <v>588</v>
      </c>
      <c r="E937" s="615"/>
      <c r="F937" s="615"/>
      <c r="G937" s="615"/>
      <c r="H937" s="81" t="e">
        <f t="shared" si="296"/>
        <v>#DIV/0!</v>
      </c>
      <c r="I937" s="615"/>
      <c r="J937" s="615"/>
      <c r="K937" s="81" t="e">
        <f t="shared" si="297"/>
        <v>#DIV/0!</v>
      </c>
      <c r="L937" s="615">
        <f t="shared" si="300"/>
        <v>0</v>
      </c>
      <c r="M937" s="615">
        <f t="shared" si="301"/>
        <v>0</v>
      </c>
      <c r="N937" s="615">
        <f t="shared" si="302"/>
        <v>0</v>
      </c>
      <c r="O937" s="81" t="e">
        <f t="shared" si="303"/>
        <v>#DIV/0!</v>
      </c>
      <c r="P937" s="615">
        <f t="shared" si="304"/>
        <v>0</v>
      </c>
      <c r="Q937" s="615">
        <f t="shared" si="305"/>
        <v>0</v>
      </c>
      <c r="R937" s="1103" t="e">
        <f t="shared" si="298"/>
        <v>#DIV/0!</v>
      </c>
    </row>
    <row r="938" spans="1:18" s="515" customFormat="1" x14ac:dyDescent="0.2">
      <c r="A938" s="689" t="s">
        <v>4584</v>
      </c>
      <c r="B938" s="689" t="s">
        <v>5689</v>
      </c>
      <c r="C938" s="690">
        <v>6</v>
      </c>
      <c r="D938" s="691" t="s">
        <v>2389</v>
      </c>
      <c r="E938" s="615"/>
      <c r="F938" s="615"/>
      <c r="G938" s="615"/>
      <c r="H938" s="81" t="e">
        <f t="shared" si="296"/>
        <v>#DIV/0!</v>
      </c>
      <c r="I938" s="615"/>
      <c r="J938" s="615"/>
      <c r="K938" s="81" t="e">
        <f t="shared" si="297"/>
        <v>#DIV/0!</v>
      </c>
      <c r="L938" s="615">
        <f t="shared" si="300"/>
        <v>0</v>
      </c>
      <c r="M938" s="615">
        <f t="shared" si="301"/>
        <v>0</v>
      </c>
      <c r="N938" s="615">
        <f t="shared" si="302"/>
        <v>0</v>
      </c>
      <c r="O938" s="81" t="e">
        <f t="shared" si="303"/>
        <v>#DIV/0!</v>
      </c>
      <c r="P938" s="615">
        <f t="shared" si="304"/>
        <v>0</v>
      </c>
      <c r="Q938" s="615">
        <f t="shared" si="305"/>
        <v>0</v>
      </c>
      <c r="R938" s="1103" t="e">
        <f t="shared" si="298"/>
        <v>#DIV/0!</v>
      </c>
    </row>
    <row r="939" spans="1:18" s="515" customFormat="1" x14ac:dyDescent="0.2">
      <c r="A939" s="689" t="s">
        <v>4649</v>
      </c>
      <c r="B939" s="689" t="s">
        <v>5690</v>
      </c>
      <c r="C939" s="690">
        <v>6</v>
      </c>
      <c r="D939" s="691" t="s">
        <v>3277</v>
      </c>
      <c r="E939" s="615"/>
      <c r="F939" s="615"/>
      <c r="G939" s="615"/>
      <c r="H939" s="81" t="e">
        <f t="shared" si="296"/>
        <v>#DIV/0!</v>
      </c>
      <c r="I939" s="615"/>
      <c r="J939" s="615"/>
      <c r="K939" s="81" t="e">
        <f t="shared" si="297"/>
        <v>#DIV/0!</v>
      </c>
      <c r="L939" s="615">
        <f t="shared" si="300"/>
        <v>0</v>
      </c>
      <c r="M939" s="615">
        <f t="shared" si="301"/>
        <v>0</v>
      </c>
      <c r="N939" s="615">
        <f t="shared" si="302"/>
        <v>0</v>
      </c>
      <c r="O939" s="81" t="e">
        <f t="shared" si="303"/>
        <v>#DIV/0!</v>
      </c>
      <c r="P939" s="615">
        <f t="shared" si="304"/>
        <v>0</v>
      </c>
      <c r="Q939" s="615">
        <f t="shared" si="305"/>
        <v>0</v>
      </c>
      <c r="R939" s="1103" t="e">
        <f t="shared" si="298"/>
        <v>#DIV/0!</v>
      </c>
    </row>
    <row r="940" spans="1:18" s="515" customFormat="1" ht="25.5" x14ac:dyDescent="0.2">
      <c r="A940" s="698" t="s">
        <v>2527</v>
      </c>
      <c r="B940" s="698" t="s">
        <v>814</v>
      </c>
      <c r="C940" s="699">
        <v>2</v>
      </c>
      <c r="D940" s="700" t="s">
        <v>2528</v>
      </c>
      <c r="E940" s="513"/>
      <c r="F940" s="513"/>
      <c r="G940" s="513"/>
      <c r="H940" s="81" t="e">
        <f t="shared" si="296"/>
        <v>#DIV/0!</v>
      </c>
      <c r="I940" s="513"/>
      <c r="J940" s="513"/>
      <c r="K940" s="81" t="e">
        <f t="shared" si="297"/>
        <v>#DIV/0!</v>
      </c>
      <c r="L940" s="513">
        <f t="shared" si="300"/>
        <v>0</v>
      </c>
      <c r="M940" s="513">
        <f t="shared" si="301"/>
        <v>0</v>
      </c>
      <c r="N940" s="513">
        <f t="shared" si="302"/>
        <v>0</v>
      </c>
      <c r="O940" s="81" t="e">
        <f t="shared" si="303"/>
        <v>#DIV/0!</v>
      </c>
      <c r="P940" s="513">
        <f t="shared" si="304"/>
        <v>0</v>
      </c>
      <c r="Q940" s="513">
        <f t="shared" si="305"/>
        <v>0</v>
      </c>
      <c r="R940" s="1103" t="e">
        <f t="shared" si="298"/>
        <v>#DIV/0!</v>
      </c>
    </row>
    <row r="941" spans="1:18" s="47" customFormat="1" x14ac:dyDescent="0.2">
      <c r="A941" s="52" t="s">
        <v>2578</v>
      </c>
      <c r="B941" s="698" t="s">
        <v>5691</v>
      </c>
      <c r="C941" s="53"/>
      <c r="D941" s="54" t="s">
        <v>2579</v>
      </c>
      <c r="E941" s="51">
        <f>SUM(E942:E943)</f>
        <v>0</v>
      </c>
      <c r="F941" s="51">
        <f t="shared" ref="F941:J941" si="309">SUM(F942:F943)</f>
        <v>0</v>
      </c>
      <c r="G941" s="51">
        <f t="shared" si="309"/>
        <v>0</v>
      </c>
      <c r="H941" s="81" t="e">
        <f t="shared" si="296"/>
        <v>#DIV/0!</v>
      </c>
      <c r="I941" s="51">
        <f t="shared" si="309"/>
        <v>0</v>
      </c>
      <c r="J941" s="51">
        <f t="shared" si="309"/>
        <v>0</v>
      </c>
      <c r="K941" s="81" t="e">
        <f t="shared" si="297"/>
        <v>#DIV/0!</v>
      </c>
      <c r="L941" s="51">
        <f t="shared" si="300"/>
        <v>0</v>
      </c>
      <c r="M941" s="51">
        <f t="shared" si="301"/>
        <v>0</v>
      </c>
      <c r="N941" s="51">
        <f t="shared" si="302"/>
        <v>0</v>
      </c>
      <c r="O941" s="81" t="e">
        <f t="shared" si="303"/>
        <v>#DIV/0!</v>
      </c>
      <c r="P941" s="51">
        <f t="shared" si="304"/>
        <v>0</v>
      </c>
      <c r="Q941" s="51">
        <f t="shared" si="305"/>
        <v>0</v>
      </c>
      <c r="R941" s="1103" t="e">
        <f t="shared" si="298"/>
        <v>#DIV/0!</v>
      </c>
    </row>
    <row r="942" spans="1:18" s="28" customFormat="1" x14ac:dyDescent="0.2">
      <c r="A942" s="488" t="s">
        <v>4409</v>
      </c>
      <c r="B942" s="488" t="s">
        <v>5692</v>
      </c>
      <c r="C942" s="489">
        <v>6</v>
      </c>
      <c r="D942" s="490" t="s">
        <v>3276</v>
      </c>
      <c r="E942" s="491"/>
      <c r="F942" s="491"/>
      <c r="G942" s="491"/>
      <c r="H942" s="81" t="e">
        <f t="shared" si="296"/>
        <v>#DIV/0!</v>
      </c>
      <c r="I942" s="491"/>
      <c r="J942" s="491"/>
      <c r="K942" s="81" t="e">
        <f t="shared" si="297"/>
        <v>#DIV/0!</v>
      </c>
      <c r="L942" s="491">
        <f t="shared" si="300"/>
        <v>0</v>
      </c>
      <c r="M942" s="491">
        <f t="shared" si="301"/>
        <v>0</v>
      </c>
      <c r="N942" s="491">
        <f t="shared" si="302"/>
        <v>0</v>
      </c>
      <c r="O942" s="81" t="e">
        <f t="shared" si="303"/>
        <v>#DIV/0!</v>
      </c>
      <c r="P942" s="491">
        <f t="shared" si="304"/>
        <v>0</v>
      </c>
      <c r="Q942" s="491">
        <f t="shared" si="305"/>
        <v>0</v>
      </c>
      <c r="R942" s="1103" t="e">
        <f t="shared" si="298"/>
        <v>#DIV/0!</v>
      </c>
    </row>
    <row r="943" spans="1:18" s="28" customFormat="1" x14ac:dyDescent="0.2">
      <c r="A943" s="488" t="s">
        <v>4410</v>
      </c>
      <c r="B943" s="488" t="s">
        <v>5693</v>
      </c>
      <c r="C943" s="489">
        <v>6</v>
      </c>
      <c r="D943" s="490" t="s">
        <v>2389</v>
      </c>
      <c r="E943" s="491"/>
      <c r="F943" s="491"/>
      <c r="G943" s="491"/>
      <c r="H943" s="81" t="e">
        <f t="shared" si="296"/>
        <v>#DIV/0!</v>
      </c>
      <c r="I943" s="491"/>
      <c r="J943" s="491"/>
      <c r="K943" s="81" t="e">
        <f t="shared" si="297"/>
        <v>#DIV/0!</v>
      </c>
      <c r="L943" s="491">
        <f t="shared" si="300"/>
        <v>0</v>
      </c>
      <c r="M943" s="491">
        <f t="shared" si="301"/>
        <v>0</v>
      </c>
      <c r="N943" s="491">
        <f t="shared" si="302"/>
        <v>0</v>
      </c>
      <c r="O943" s="81" t="e">
        <f t="shared" si="303"/>
        <v>#DIV/0!</v>
      </c>
      <c r="P943" s="491">
        <f t="shared" si="304"/>
        <v>0</v>
      </c>
      <c r="Q943" s="491">
        <f t="shared" si="305"/>
        <v>0</v>
      </c>
      <c r="R943" s="1103" t="e">
        <f t="shared" si="298"/>
        <v>#DIV/0!</v>
      </c>
    </row>
    <row r="944" spans="1:18" s="47" customFormat="1" x14ac:dyDescent="0.2">
      <c r="A944" s="52" t="s">
        <v>1898</v>
      </c>
      <c r="B944" s="52" t="s">
        <v>346</v>
      </c>
      <c r="C944" s="53"/>
      <c r="D944" s="54" t="s">
        <v>340</v>
      </c>
      <c r="E944" s="51">
        <f>SUM(E945:E946)</f>
        <v>0</v>
      </c>
      <c r="F944" s="51">
        <f t="shared" ref="F944:J944" si="310">SUM(F945:F946)</f>
        <v>0</v>
      </c>
      <c r="G944" s="51">
        <f t="shared" si="310"/>
        <v>0</v>
      </c>
      <c r="H944" s="81" t="e">
        <f t="shared" si="296"/>
        <v>#DIV/0!</v>
      </c>
      <c r="I944" s="51">
        <f t="shared" si="310"/>
        <v>0</v>
      </c>
      <c r="J944" s="51">
        <f t="shared" si="310"/>
        <v>0</v>
      </c>
      <c r="K944" s="81" t="e">
        <f t="shared" si="297"/>
        <v>#DIV/0!</v>
      </c>
      <c r="L944" s="51">
        <f t="shared" si="300"/>
        <v>0</v>
      </c>
      <c r="M944" s="51">
        <f t="shared" si="301"/>
        <v>0</v>
      </c>
      <c r="N944" s="51">
        <f t="shared" si="302"/>
        <v>0</v>
      </c>
      <c r="O944" s="81" t="e">
        <f t="shared" si="303"/>
        <v>#DIV/0!</v>
      </c>
      <c r="P944" s="51">
        <f t="shared" si="304"/>
        <v>0</v>
      </c>
      <c r="Q944" s="51">
        <f t="shared" si="305"/>
        <v>0</v>
      </c>
      <c r="R944" s="1103" t="e">
        <f t="shared" si="298"/>
        <v>#DIV/0!</v>
      </c>
    </row>
    <row r="945" spans="1:18" s="28" customFormat="1" x14ac:dyDescent="0.2">
      <c r="A945" s="488" t="s">
        <v>4591</v>
      </c>
      <c r="B945" s="537" t="s">
        <v>5694</v>
      </c>
      <c r="C945" s="489">
        <v>6</v>
      </c>
      <c r="D945" s="490" t="s">
        <v>161</v>
      </c>
      <c r="E945" s="491"/>
      <c r="F945" s="491"/>
      <c r="G945" s="491"/>
      <c r="H945" s="81" t="e">
        <f t="shared" si="296"/>
        <v>#DIV/0!</v>
      </c>
      <c r="I945" s="491"/>
      <c r="J945" s="491"/>
      <c r="K945" s="81" t="e">
        <f t="shared" si="297"/>
        <v>#DIV/0!</v>
      </c>
      <c r="L945" s="491">
        <f t="shared" si="300"/>
        <v>0</v>
      </c>
      <c r="M945" s="491">
        <f t="shared" si="301"/>
        <v>0</v>
      </c>
      <c r="N945" s="491">
        <f t="shared" si="302"/>
        <v>0</v>
      </c>
      <c r="O945" s="81" t="e">
        <f t="shared" si="303"/>
        <v>#DIV/0!</v>
      </c>
      <c r="P945" s="491">
        <f t="shared" si="304"/>
        <v>0</v>
      </c>
      <c r="Q945" s="491">
        <f t="shared" si="305"/>
        <v>0</v>
      </c>
      <c r="R945" s="1103" t="e">
        <f t="shared" si="298"/>
        <v>#DIV/0!</v>
      </c>
    </row>
    <row r="946" spans="1:18" s="28" customFormat="1" x14ac:dyDescent="0.2">
      <c r="A946" s="488" t="s">
        <v>4592</v>
      </c>
      <c r="B946" s="537" t="s">
        <v>5695</v>
      </c>
      <c r="C946" s="489">
        <v>6</v>
      </c>
      <c r="D946" s="490" t="s">
        <v>161</v>
      </c>
      <c r="E946" s="491"/>
      <c r="F946" s="491"/>
      <c r="G946" s="491"/>
      <c r="H946" s="81" t="e">
        <f t="shared" si="296"/>
        <v>#DIV/0!</v>
      </c>
      <c r="I946" s="491"/>
      <c r="J946" s="491"/>
      <c r="K946" s="81" t="e">
        <f t="shared" si="297"/>
        <v>#DIV/0!</v>
      </c>
      <c r="L946" s="491">
        <f t="shared" si="300"/>
        <v>0</v>
      </c>
      <c r="M946" s="491">
        <f t="shared" si="301"/>
        <v>0</v>
      </c>
      <c r="N946" s="491">
        <f t="shared" si="302"/>
        <v>0</v>
      </c>
      <c r="O946" s="81" t="e">
        <f t="shared" si="303"/>
        <v>#DIV/0!</v>
      </c>
      <c r="P946" s="491">
        <f t="shared" si="304"/>
        <v>0</v>
      </c>
      <c r="Q946" s="491">
        <f t="shared" si="305"/>
        <v>0</v>
      </c>
      <c r="R946" s="1103" t="e">
        <f t="shared" si="298"/>
        <v>#DIV/0!</v>
      </c>
    </row>
    <row r="947" spans="1:18" s="47" customFormat="1" x14ac:dyDescent="0.2">
      <c r="A947" s="52" t="s">
        <v>2604</v>
      </c>
      <c r="B947" s="930" t="s">
        <v>5696</v>
      </c>
      <c r="C947" s="53"/>
      <c r="D947" s="54" t="s">
        <v>2605</v>
      </c>
      <c r="E947" s="51">
        <f>+E948+E949</f>
        <v>0</v>
      </c>
      <c r="F947" s="51">
        <f t="shared" ref="F947:J947" si="311">+F948+F949</f>
        <v>0</v>
      </c>
      <c r="G947" s="51">
        <f t="shared" si="311"/>
        <v>0</v>
      </c>
      <c r="H947" s="81" t="e">
        <f t="shared" si="296"/>
        <v>#DIV/0!</v>
      </c>
      <c r="I947" s="51">
        <f t="shared" si="311"/>
        <v>0</v>
      </c>
      <c r="J947" s="51">
        <f t="shared" si="311"/>
        <v>0</v>
      </c>
      <c r="K947" s="81" t="e">
        <f t="shared" si="297"/>
        <v>#DIV/0!</v>
      </c>
      <c r="L947" s="51">
        <f t="shared" si="300"/>
        <v>0</v>
      </c>
      <c r="M947" s="51">
        <f t="shared" si="301"/>
        <v>0</v>
      </c>
      <c r="N947" s="51">
        <f t="shared" si="302"/>
        <v>0</v>
      </c>
      <c r="O947" s="81" t="e">
        <f t="shared" si="303"/>
        <v>#DIV/0!</v>
      </c>
      <c r="P947" s="51">
        <f t="shared" si="304"/>
        <v>0</v>
      </c>
      <c r="Q947" s="51">
        <f t="shared" si="305"/>
        <v>0</v>
      </c>
      <c r="R947" s="1103" t="e">
        <f t="shared" si="298"/>
        <v>#DIV/0!</v>
      </c>
    </row>
    <row r="948" spans="1:18" s="894" customFormat="1" x14ac:dyDescent="0.2">
      <c r="A948" s="899" t="s">
        <v>4660</v>
      </c>
      <c r="B948" s="899" t="s">
        <v>5697</v>
      </c>
      <c r="C948" s="900">
        <v>6</v>
      </c>
      <c r="D948" s="901" t="s">
        <v>2606</v>
      </c>
      <c r="E948" s="902"/>
      <c r="F948" s="902"/>
      <c r="G948" s="902"/>
      <c r="H948" s="81" t="e">
        <f t="shared" si="296"/>
        <v>#DIV/0!</v>
      </c>
      <c r="I948" s="902"/>
      <c r="J948" s="902"/>
      <c r="K948" s="81" t="e">
        <f t="shared" si="297"/>
        <v>#DIV/0!</v>
      </c>
      <c r="L948" s="902">
        <f t="shared" si="300"/>
        <v>0</v>
      </c>
      <c r="M948" s="902">
        <f t="shared" si="301"/>
        <v>0</v>
      </c>
      <c r="N948" s="902">
        <f t="shared" si="302"/>
        <v>0</v>
      </c>
      <c r="O948" s="81" t="e">
        <f t="shared" si="303"/>
        <v>#DIV/0!</v>
      </c>
      <c r="P948" s="902">
        <f t="shared" si="304"/>
        <v>0</v>
      </c>
      <c r="Q948" s="902">
        <f t="shared" si="305"/>
        <v>0</v>
      </c>
      <c r="R948" s="1103" t="e">
        <f t="shared" si="298"/>
        <v>#DIV/0!</v>
      </c>
    </row>
    <row r="949" spans="1:18" s="28" customFormat="1" x14ac:dyDescent="0.2">
      <c r="A949" s="488" t="s">
        <v>4661</v>
      </c>
      <c r="B949" s="488" t="s">
        <v>5698</v>
      </c>
      <c r="C949" s="489">
        <v>6</v>
      </c>
      <c r="D949" s="490" t="s">
        <v>2607</v>
      </c>
      <c r="E949" s="491"/>
      <c r="F949" s="491"/>
      <c r="G949" s="491"/>
      <c r="H949" s="81" t="e">
        <f t="shared" si="296"/>
        <v>#DIV/0!</v>
      </c>
      <c r="I949" s="491"/>
      <c r="J949" s="491"/>
      <c r="K949" s="81" t="e">
        <f t="shared" si="297"/>
        <v>#DIV/0!</v>
      </c>
      <c r="L949" s="491">
        <f t="shared" si="300"/>
        <v>0</v>
      </c>
      <c r="M949" s="491">
        <f t="shared" si="301"/>
        <v>0</v>
      </c>
      <c r="N949" s="491">
        <f t="shared" si="302"/>
        <v>0</v>
      </c>
      <c r="O949" s="81" t="e">
        <f t="shared" si="303"/>
        <v>#DIV/0!</v>
      </c>
      <c r="P949" s="491">
        <f t="shared" si="304"/>
        <v>0</v>
      </c>
      <c r="Q949" s="491">
        <f t="shared" si="305"/>
        <v>0</v>
      </c>
      <c r="R949" s="1103" t="e">
        <f t="shared" si="298"/>
        <v>#DIV/0!</v>
      </c>
    </row>
    <row r="950" spans="1:18" s="47" customFormat="1" x14ac:dyDescent="0.2">
      <c r="A950" s="52" t="s">
        <v>2609</v>
      </c>
      <c r="B950" s="931" t="s">
        <v>5699</v>
      </c>
      <c r="C950" s="53"/>
      <c r="D950" s="54" t="s">
        <v>2610</v>
      </c>
      <c r="E950" s="51">
        <f>SUM(E951:E956)</f>
        <v>0</v>
      </c>
      <c r="F950" s="51">
        <f t="shared" ref="F950:J950" si="312">SUM(F951:F956)</f>
        <v>0</v>
      </c>
      <c r="G950" s="51">
        <f t="shared" si="312"/>
        <v>0</v>
      </c>
      <c r="H950" s="81" t="e">
        <f t="shared" si="296"/>
        <v>#DIV/0!</v>
      </c>
      <c r="I950" s="51">
        <f t="shared" si="312"/>
        <v>0</v>
      </c>
      <c r="J950" s="51">
        <f t="shared" si="312"/>
        <v>0</v>
      </c>
      <c r="K950" s="81" t="e">
        <f t="shared" si="297"/>
        <v>#DIV/0!</v>
      </c>
      <c r="L950" s="51">
        <f t="shared" si="300"/>
        <v>0</v>
      </c>
      <c r="M950" s="51">
        <f t="shared" si="301"/>
        <v>0</v>
      </c>
      <c r="N950" s="51">
        <f t="shared" si="302"/>
        <v>0</v>
      </c>
      <c r="O950" s="81" t="e">
        <f t="shared" si="303"/>
        <v>#DIV/0!</v>
      </c>
      <c r="P950" s="51">
        <f t="shared" si="304"/>
        <v>0</v>
      </c>
      <c r="Q950" s="51">
        <f t="shared" si="305"/>
        <v>0</v>
      </c>
      <c r="R950" s="1103" t="e">
        <f t="shared" si="298"/>
        <v>#DIV/0!</v>
      </c>
    </row>
    <row r="951" spans="1:18" s="28" customFormat="1" ht="25.5" x14ac:dyDescent="0.2">
      <c r="A951" s="701" t="s">
        <v>4644</v>
      </c>
      <c r="B951" s="488" t="s">
        <v>5700</v>
      </c>
      <c r="C951" s="702">
        <v>6</v>
      </c>
      <c r="D951" s="703" t="s">
        <v>4642</v>
      </c>
      <c r="E951" s="588"/>
      <c r="F951" s="588"/>
      <c r="G951" s="588"/>
      <c r="H951" s="81" t="e">
        <f t="shared" si="296"/>
        <v>#DIV/0!</v>
      </c>
      <c r="I951" s="588"/>
      <c r="J951" s="588"/>
      <c r="K951" s="81" t="e">
        <f t="shared" si="297"/>
        <v>#DIV/0!</v>
      </c>
      <c r="L951" s="588">
        <f t="shared" si="300"/>
        <v>0</v>
      </c>
      <c r="M951" s="588">
        <f t="shared" si="301"/>
        <v>0</v>
      </c>
      <c r="N951" s="588">
        <f t="shared" si="302"/>
        <v>0</v>
      </c>
      <c r="O951" s="81" t="e">
        <f t="shared" si="303"/>
        <v>#DIV/0!</v>
      </c>
      <c r="P951" s="588">
        <f t="shared" si="304"/>
        <v>0</v>
      </c>
      <c r="Q951" s="588">
        <f t="shared" si="305"/>
        <v>0</v>
      </c>
      <c r="R951" s="1103" t="e">
        <f t="shared" si="298"/>
        <v>#DIV/0!</v>
      </c>
    </row>
    <row r="952" spans="1:18" s="28" customFormat="1" ht="25.5" x14ac:dyDescent="0.2">
      <c r="A952" s="701" t="s">
        <v>4645</v>
      </c>
      <c r="B952" s="488" t="s">
        <v>5701</v>
      </c>
      <c r="C952" s="702">
        <v>6</v>
      </c>
      <c r="D952" s="703" t="s">
        <v>4643</v>
      </c>
      <c r="E952" s="588"/>
      <c r="F952" s="588"/>
      <c r="G952" s="588"/>
      <c r="H952" s="81" t="e">
        <f t="shared" si="296"/>
        <v>#DIV/0!</v>
      </c>
      <c r="I952" s="588"/>
      <c r="J952" s="588"/>
      <c r="K952" s="81" t="e">
        <f t="shared" si="297"/>
        <v>#DIV/0!</v>
      </c>
      <c r="L952" s="588">
        <f t="shared" si="300"/>
        <v>0</v>
      </c>
      <c r="M952" s="588">
        <f t="shared" si="301"/>
        <v>0</v>
      </c>
      <c r="N952" s="588">
        <f t="shared" si="302"/>
        <v>0</v>
      </c>
      <c r="O952" s="81" t="e">
        <f t="shared" si="303"/>
        <v>#DIV/0!</v>
      </c>
      <c r="P952" s="588">
        <f t="shared" si="304"/>
        <v>0</v>
      </c>
      <c r="Q952" s="588">
        <f t="shared" si="305"/>
        <v>0</v>
      </c>
      <c r="R952" s="1103" t="e">
        <f t="shared" si="298"/>
        <v>#DIV/0!</v>
      </c>
    </row>
    <row r="953" spans="1:18" s="28" customFormat="1" x14ac:dyDescent="0.2">
      <c r="A953" s="701" t="s">
        <v>4646</v>
      </c>
      <c r="B953" s="488" t="s">
        <v>5702</v>
      </c>
      <c r="C953" s="702">
        <v>6</v>
      </c>
      <c r="D953" s="703" t="s">
        <v>2330</v>
      </c>
      <c r="E953" s="588"/>
      <c r="F953" s="588"/>
      <c r="G953" s="588"/>
      <c r="H953" s="81" t="e">
        <f t="shared" si="296"/>
        <v>#DIV/0!</v>
      </c>
      <c r="I953" s="588"/>
      <c r="J953" s="588"/>
      <c r="K953" s="81" t="e">
        <f t="shared" si="297"/>
        <v>#DIV/0!</v>
      </c>
      <c r="L953" s="588">
        <f t="shared" si="300"/>
        <v>0</v>
      </c>
      <c r="M953" s="588">
        <f t="shared" si="301"/>
        <v>0</v>
      </c>
      <c r="N953" s="588">
        <f t="shared" si="302"/>
        <v>0</v>
      </c>
      <c r="O953" s="81" t="e">
        <f t="shared" si="303"/>
        <v>#DIV/0!</v>
      </c>
      <c r="P953" s="588">
        <f t="shared" si="304"/>
        <v>0</v>
      </c>
      <c r="Q953" s="588">
        <f t="shared" si="305"/>
        <v>0</v>
      </c>
      <c r="R953" s="1103" t="e">
        <f t="shared" si="298"/>
        <v>#DIV/0!</v>
      </c>
    </row>
    <row r="954" spans="1:18" s="28" customFormat="1" x14ac:dyDescent="0.2">
      <c r="A954" s="701" t="s">
        <v>4662</v>
      </c>
      <c r="B954" s="488" t="s">
        <v>5703</v>
      </c>
      <c r="C954" s="702">
        <v>6</v>
      </c>
      <c r="D954" s="703" t="s">
        <v>2608</v>
      </c>
      <c r="E954" s="588"/>
      <c r="F954" s="588"/>
      <c r="G954" s="588"/>
      <c r="H954" s="81" t="e">
        <f t="shared" si="296"/>
        <v>#DIV/0!</v>
      </c>
      <c r="I954" s="588"/>
      <c r="J954" s="588"/>
      <c r="K954" s="81" t="e">
        <f t="shared" si="297"/>
        <v>#DIV/0!</v>
      </c>
      <c r="L954" s="588">
        <f t="shared" si="300"/>
        <v>0</v>
      </c>
      <c r="M954" s="588">
        <f t="shared" si="301"/>
        <v>0</v>
      </c>
      <c r="N954" s="588">
        <f t="shared" si="302"/>
        <v>0</v>
      </c>
      <c r="O954" s="81" t="e">
        <f t="shared" si="303"/>
        <v>#DIV/0!</v>
      </c>
      <c r="P954" s="588">
        <f t="shared" si="304"/>
        <v>0</v>
      </c>
      <c r="Q954" s="588">
        <f t="shared" si="305"/>
        <v>0</v>
      </c>
      <c r="R954" s="1103" t="e">
        <f t="shared" si="298"/>
        <v>#DIV/0!</v>
      </c>
    </row>
    <row r="955" spans="1:18" s="28" customFormat="1" ht="38.25" x14ac:dyDescent="0.2">
      <c r="A955" s="701" t="s">
        <v>4663</v>
      </c>
      <c r="B955" s="488" t="s">
        <v>5704</v>
      </c>
      <c r="C955" s="702">
        <v>6</v>
      </c>
      <c r="D955" s="703" t="s">
        <v>4665</v>
      </c>
      <c r="E955" s="588"/>
      <c r="F955" s="588"/>
      <c r="G955" s="588"/>
      <c r="H955" s="81" t="e">
        <f t="shared" si="296"/>
        <v>#DIV/0!</v>
      </c>
      <c r="I955" s="588"/>
      <c r="J955" s="588"/>
      <c r="K955" s="81" t="e">
        <f t="shared" si="297"/>
        <v>#DIV/0!</v>
      </c>
      <c r="L955" s="588">
        <f t="shared" si="300"/>
        <v>0</v>
      </c>
      <c r="M955" s="588">
        <f t="shared" si="301"/>
        <v>0</v>
      </c>
      <c r="N955" s="588">
        <f t="shared" si="302"/>
        <v>0</v>
      </c>
      <c r="O955" s="81" t="e">
        <f t="shared" si="303"/>
        <v>#DIV/0!</v>
      </c>
      <c r="P955" s="588">
        <f t="shared" si="304"/>
        <v>0</v>
      </c>
      <c r="Q955" s="588">
        <f t="shared" si="305"/>
        <v>0</v>
      </c>
      <c r="R955" s="1103" t="e">
        <f t="shared" si="298"/>
        <v>#DIV/0!</v>
      </c>
    </row>
    <row r="956" spans="1:18" s="28" customFormat="1" x14ac:dyDescent="0.2">
      <c r="A956" s="701" t="s">
        <v>4664</v>
      </c>
      <c r="B956" s="488" t="s">
        <v>5705</v>
      </c>
      <c r="C956" s="702">
        <v>6</v>
      </c>
      <c r="D956" s="703" t="s">
        <v>2330</v>
      </c>
      <c r="E956" s="588"/>
      <c r="F956" s="588"/>
      <c r="G956" s="588"/>
      <c r="H956" s="81" t="e">
        <f t="shared" si="296"/>
        <v>#DIV/0!</v>
      </c>
      <c r="I956" s="588"/>
      <c r="J956" s="588"/>
      <c r="K956" s="81" t="e">
        <f t="shared" si="297"/>
        <v>#DIV/0!</v>
      </c>
      <c r="L956" s="588">
        <f t="shared" si="300"/>
        <v>0</v>
      </c>
      <c r="M956" s="588">
        <f t="shared" si="301"/>
        <v>0</v>
      </c>
      <c r="N956" s="588">
        <f t="shared" si="302"/>
        <v>0</v>
      </c>
      <c r="O956" s="81" t="e">
        <f t="shared" si="303"/>
        <v>#DIV/0!</v>
      </c>
      <c r="P956" s="588">
        <f t="shared" si="304"/>
        <v>0</v>
      </c>
      <c r="Q956" s="588">
        <f t="shared" si="305"/>
        <v>0</v>
      </c>
      <c r="R956" s="1103" t="e">
        <f t="shared" si="298"/>
        <v>#DIV/0!</v>
      </c>
    </row>
    <row r="957" spans="1:18" s="47" customFormat="1" x14ac:dyDescent="0.2">
      <c r="A957" s="501" t="s">
        <v>2580</v>
      </c>
      <c r="B957" s="501" t="s">
        <v>5706</v>
      </c>
      <c r="C957" s="502"/>
      <c r="D957" s="503" t="s">
        <v>3482</v>
      </c>
      <c r="E957" s="504">
        <f>SUM(E958:E959)</f>
        <v>0</v>
      </c>
      <c r="F957" s="504">
        <f t="shared" ref="F957:J957" si="313">SUM(F958:F959)</f>
        <v>0</v>
      </c>
      <c r="G957" s="504">
        <f t="shared" si="313"/>
        <v>0</v>
      </c>
      <c r="H957" s="81" t="e">
        <f t="shared" si="296"/>
        <v>#DIV/0!</v>
      </c>
      <c r="I957" s="504">
        <f t="shared" si="313"/>
        <v>0</v>
      </c>
      <c r="J957" s="504">
        <f t="shared" si="313"/>
        <v>0</v>
      </c>
      <c r="K957" s="81" t="e">
        <f t="shared" si="297"/>
        <v>#DIV/0!</v>
      </c>
      <c r="L957" s="504">
        <f t="shared" si="300"/>
        <v>0</v>
      </c>
      <c r="M957" s="504">
        <f t="shared" si="301"/>
        <v>0</v>
      </c>
      <c r="N957" s="504">
        <f t="shared" si="302"/>
        <v>0</v>
      </c>
      <c r="O957" s="81" t="e">
        <f t="shared" si="303"/>
        <v>#DIV/0!</v>
      </c>
      <c r="P957" s="504">
        <f t="shared" si="304"/>
        <v>0</v>
      </c>
      <c r="Q957" s="504">
        <f t="shared" si="305"/>
        <v>0</v>
      </c>
      <c r="R957" s="1103" t="e">
        <f t="shared" si="298"/>
        <v>#DIV/0!</v>
      </c>
    </row>
    <row r="958" spans="1:18" s="28" customFormat="1" x14ac:dyDescent="0.2">
      <c r="A958" s="488" t="s">
        <v>4598</v>
      </c>
      <c r="B958" s="488" t="s">
        <v>5707</v>
      </c>
      <c r="C958" s="489">
        <v>6</v>
      </c>
      <c r="D958" s="490" t="s">
        <v>5087</v>
      </c>
      <c r="E958" s="491"/>
      <c r="F958" s="491"/>
      <c r="G958" s="491"/>
      <c r="H958" s="81" t="e">
        <f t="shared" si="296"/>
        <v>#DIV/0!</v>
      </c>
      <c r="I958" s="491"/>
      <c r="J958" s="491"/>
      <c r="K958" s="81" t="e">
        <f t="shared" si="297"/>
        <v>#DIV/0!</v>
      </c>
      <c r="L958" s="491">
        <f t="shared" si="300"/>
        <v>0</v>
      </c>
      <c r="M958" s="491">
        <f t="shared" si="301"/>
        <v>0</v>
      </c>
      <c r="N958" s="491">
        <f t="shared" si="302"/>
        <v>0</v>
      </c>
      <c r="O958" s="81" t="e">
        <f t="shared" si="303"/>
        <v>#DIV/0!</v>
      </c>
      <c r="P958" s="491">
        <f t="shared" si="304"/>
        <v>0</v>
      </c>
      <c r="Q958" s="491">
        <f t="shared" si="305"/>
        <v>0</v>
      </c>
      <c r="R958" s="1103" t="e">
        <f t="shared" si="298"/>
        <v>#DIV/0!</v>
      </c>
    </row>
    <row r="959" spans="1:18" s="28" customFormat="1" x14ac:dyDescent="0.2">
      <c r="A959" s="488" t="s">
        <v>4599</v>
      </c>
      <c r="B959" s="488" t="s">
        <v>5708</v>
      </c>
      <c r="C959" s="489">
        <v>6</v>
      </c>
      <c r="D959" s="490" t="s">
        <v>5087</v>
      </c>
      <c r="E959" s="491"/>
      <c r="F959" s="491"/>
      <c r="G959" s="491"/>
      <c r="H959" s="81" t="e">
        <f t="shared" si="296"/>
        <v>#DIV/0!</v>
      </c>
      <c r="I959" s="491"/>
      <c r="J959" s="491"/>
      <c r="K959" s="81" t="e">
        <f t="shared" si="297"/>
        <v>#DIV/0!</v>
      </c>
      <c r="L959" s="491">
        <f t="shared" si="300"/>
        <v>0</v>
      </c>
      <c r="M959" s="491">
        <f t="shared" si="301"/>
        <v>0</v>
      </c>
      <c r="N959" s="491">
        <f t="shared" si="302"/>
        <v>0</v>
      </c>
      <c r="O959" s="81" t="e">
        <f t="shared" si="303"/>
        <v>#DIV/0!</v>
      </c>
      <c r="P959" s="491">
        <f t="shared" si="304"/>
        <v>0</v>
      </c>
      <c r="Q959" s="491">
        <f t="shared" si="305"/>
        <v>0</v>
      </c>
      <c r="R959" s="1103" t="e">
        <f t="shared" si="298"/>
        <v>#DIV/0!</v>
      </c>
    </row>
    <row r="960" spans="1:18" s="39" customFormat="1" x14ac:dyDescent="0.2">
      <c r="A960" s="35"/>
      <c r="B960" s="35" t="s">
        <v>204</v>
      </c>
      <c r="C960" s="36"/>
      <c r="D960" s="37" t="s">
        <v>1216</v>
      </c>
      <c r="E960" s="38">
        <f>E961+E967+E974+E977+E980+E1002+E1005+E1008+E1009+E1016</f>
        <v>0</v>
      </c>
      <c r="F960" s="38">
        <f t="shared" ref="F960:J960" si="314">F961+F967+F974+F977+F980+F1002+F1005+F1008+F1009+F1016</f>
        <v>0</v>
      </c>
      <c r="G960" s="38">
        <f t="shared" si="314"/>
        <v>0</v>
      </c>
      <c r="H960" s="81" t="e">
        <f t="shared" si="296"/>
        <v>#DIV/0!</v>
      </c>
      <c r="I960" s="38">
        <f t="shared" si="314"/>
        <v>0</v>
      </c>
      <c r="J960" s="38">
        <f t="shared" si="314"/>
        <v>0</v>
      </c>
      <c r="K960" s="81" t="e">
        <f t="shared" si="297"/>
        <v>#DIV/0!</v>
      </c>
      <c r="L960" s="38">
        <f t="shared" si="300"/>
        <v>0</v>
      </c>
      <c r="M960" s="38">
        <f t="shared" si="301"/>
        <v>0</v>
      </c>
      <c r="N960" s="38">
        <f t="shared" si="302"/>
        <v>0</v>
      </c>
      <c r="O960" s="81" t="e">
        <f t="shared" si="303"/>
        <v>#DIV/0!</v>
      </c>
      <c r="P960" s="38">
        <f t="shared" si="304"/>
        <v>0</v>
      </c>
      <c r="Q960" s="38">
        <f t="shared" si="305"/>
        <v>0</v>
      </c>
      <c r="R960" s="1103" t="e">
        <f t="shared" si="298"/>
        <v>#DIV/0!</v>
      </c>
    </row>
    <row r="961" spans="1:18" s="47" customFormat="1" x14ac:dyDescent="0.2">
      <c r="A961" s="55"/>
      <c r="B961" s="55" t="s">
        <v>205</v>
      </c>
      <c r="C961" s="53"/>
      <c r="D961" s="56" t="s">
        <v>206</v>
      </c>
      <c r="E961" s="51">
        <f>SUM(E962:E966)</f>
        <v>0</v>
      </c>
      <c r="F961" s="51">
        <f t="shared" ref="F961:J961" si="315">SUM(F962:F966)</f>
        <v>0</v>
      </c>
      <c r="G961" s="51">
        <f t="shared" si="315"/>
        <v>0</v>
      </c>
      <c r="H961" s="81" t="e">
        <f t="shared" si="296"/>
        <v>#DIV/0!</v>
      </c>
      <c r="I961" s="51">
        <f t="shared" si="315"/>
        <v>0</v>
      </c>
      <c r="J961" s="51">
        <f t="shared" si="315"/>
        <v>0</v>
      </c>
      <c r="K961" s="81" t="e">
        <f t="shared" si="297"/>
        <v>#DIV/0!</v>
      </c>
      <c r="L961" s="51">
        <f t="shared" si="300"/>
        <v>0</v>
      </c>
      <c r="M961" s="51">
        <f t="shared" si="301"/>
        <v>0</v>
      </c>
      <c r="N961" s="51">
        <f t="shared" si="302"/>
        <v>0</v>
      </c>
      <c r="O961" s="81" t="e">
        <f t="shared" si="303"/>
        <v>#DIV/0!</v>
      </c>
      <c r="P961" s="51">
        <f t="shared" si="304"/>
        <v>0</v>
      </c>
      <c r="Q961" s="51">
        <f t="shared" si="305"/>
        <v>0</v>
      </c>
      <c r="R961" s="1103" t="e">
        <f t="shared" si="298"/>
        <v>#DIV/0!</v>
      </c>
    </row>
    <row r="962" spans="1:18" s="28" customFormat="1" x14ac:dyDescent="0.2">
      <c r="A962" s="692" t="s">
        <v>1899</v>
      </c>
      <c r="B962" s="692" t="s">
        <v>1667</v>
      </c>
      <c r="C962" s="693">
        <v>6</v>
      </c>
      <c r="D962" s="694" t="s">
        <v>1668</v>
      </c>
      <c r="E962" s="461"/>
      <c r="F962" s="461"/>
      <c r="G962" s="461"/>
      <c r="H962" s="81" t="e">
        <f t="shared" si="296"/>
        <v>#DIV/0!</v>
      </c>
      <c r="I962" s="461"/>
      <c r="J962" s="461"/>
      <c r="K962" s="81" t="e">
        <f t="shared" si="297"/>
        <v>#DIV/0!</v>
      </c>
      <c r="L962" s="461">
        <f t="shared" si="300"/>
        <v>0</v>
      </c>
      <c r="M962" s="461">
        <f t="shared" si="301"/>
        <v>0</v>
      </c>
      <c r="N962" s="461">
        <f t="shared" si="302"/>
        <v>0</v>
      </c>
      <c r="O962" s="81" t="e">
        <f t="shared" si="303"/>
        <v>#DIV/0!</v>
      </c>
      <c r="P962" s="461">
        <f t="shared" si="304"/>
        <v>0</v>
      </c>
      <c r="Q962" s="461">
        <f t="shared" si="305"/>
        <v>0</v>
      </c>
      <c r="R962" s="1103" t="e">
        <f t="shared" si="298"/>
        <v>#DIV/0!</v>
      </c>
    </row>
    <row r="963" spans="1:18" s="28" customFormat="1" x14ac:dyDescent="0.2">
      <c r="A963" s="692" t="s">
        <v>1900</v>
      </c>
      <c r="B963" s="692" t="s">
        <v>1669</v>
      </c>
      <c r="C963" s="693">
        <v>6</v>
      </c>
      <c r="D963" s="694" t="s">
        <v>1670</v>
      </c>
      <c r="E963" s="461"/>
      <c r="F963" s="461"/>
      <c r="G963" s="461"/>
      <c r="H963" s="81" t="e">
        <f t="shared" si="296"/>
        <v>#DIV/0!</v>
      </c>
      <c r="I963" s="461"/>
      <c r="J963" s="461"/>
      <c r="K963" s="81" t="e">
        <f t="shared" si="297"/>
        <v>#DIV/0!</v>
      </c>
      <c r="L963" s="461">
        <f t="shared" si="300"/>
        <v>0</v>
      </c>
      <c r="M963" s="461">
        <f t="shared" si="301"/>
        <v>0</v>
      </c>
      <c r="N963" s="461">
        <f t="shared" si="302"/>
        <v>0</v>
      </c>
      <c r="O963" s="81" t="e">
        <f t="shared" si="303"/>
        <v>#DIV/0!</v>
      </c>
      <c r="P963" s="461">
        <f t="shared" si="304"/>
        <v>0</v>
      </c>
      <c r="Q963" s="461">
        <f t="shared" si="305"/>
        <v>0</v>
      </c>
      <c r="R963" s="1103" t="e">
        <f t="shared" si="298"/>
        <v>#DIV/0!</v>
      </c>
    </row>
    <row r="964" spans="1:18" s="28" customFormat="1" x14ac:dyDescent="0.2">
      <c r="A964" s="498"/>
      <c r="B964" s="498" t="s">
        <v>1671</v>
      </c>
      <c r="C964" s="499"/>
      <c r="D964" s="500" t="s">
        <v>357</v>
      </c>
      <c r="E964" s="27"/>
      <c r="F964" s="27"/>
      <c r="G964" s="27"/>
      <c r="H964" s="81" t="e">
        <f t="shared" si="296"/>
        <v>#DIV/0!</v>
      </c>
      <c r="I964" s="27"/>
      <c r="J964" s="27"/>
      <c r="K964" s="81" t="e">
        <f t="shared" si="297"/>
        <v>#DIV/0!</v>
      </c>
      <c r="L964" s="27">
        <f t="shared" si="300"/>
        <v>0</v>
      </c>
      <c r="M964" s="27">
        <f t="shared" si="301"/>
        <v>0</v>
      </c>
      <c r="N964" s="27">
        <f t="shared" si="302"/>
        <v>0</v>
      </c>
      <c r="O964" s="81" t="e">
        <f t="shared" si="303"/>
        <v>#DIV/0!</v>
      </c>
      <c r="P964" s="27">
        <f t="shared" si="304"/>
        <v>0</v>
      </c>
      <c r="Q964" s="27">
        <f t="shared" si="305"/>
        <v>0</v>
      </c>
      <c r="R964" s="1103" t="e">
        <f t="shared" si="298"/>
        <v>#DIV/0!</v>
      </c>
    </row>
    <row r="965" spans="1:18" s="28" customFormat="1" x14ac:dyDescent="0.2">
      <c r="A965" s="692" t="s">
        <v>1902</v>
      </c>
      <c r="B965" s="692" t="s">
        <v>1674</v>
      </c>
      <c r="C965" s="693">
        <v>6</v>
      </c>
      <c r="D965" s="694" t="s">
        <v>1676</v>
      </c>
      <c r="E965" s="461"/>
      <c r="F965" s="461"/>
      <c r="G965" s="461"/>
      <c r="H965" s="81" t="e">
        <f t="shared" si="296"/>
        <v>#DIV/0!</v>
      </c>
      <c r="I965" s="461"/>
      <c r="J965" s="461"/>
      <c r="K965" s="81" t="e">
        <f t="shared" si="297"/>
        <v>#DIV/0!</v>
      </c>
      <c r="L965" s="461">
        <f t="shared" si="300"/>
        <v>0</v>
      </c>
      <c r="M965" s="461">
        <f t="shared" si="301"/>
        <v>0</v>
      </c>
      <c r="N965" s="461">
        <f t="shared" si="302"/>
        <v>0</v>
      </c>
      <c r="O965" s="81" t="e">
        <f t="shared" si="303"/>
        <v>#DIV/0!</v>
      </c>
      <c r="P965" s="461">
        <f t="shared" si="304"/>
        <v>0</v>
      </c>
      <c r="Q965" s="461">
        <f t="shared" si="305"/>
        <v>0</v>
      </c>
      <c r="R965" s="1103" t="e">
        <f t="shared" si="298"/>
        <v>#DIV/0!</v>
      </c>
    </row>
    <row r="966" spans="1:18" s="28" customFormat="1" x14ac:dyDescent="0.2">
      <c r="A966" s="692" t="s">
        <v>1903</v>
      </c>
      <c r="B966" s="692" t="s">
        <v>1675</v>
      </c>
      <c r="C966" s="693">
        <v>6</v>
      </c>
      <c r="D966" s="694" t="s">
        <v>1677</v>
      </c>
      <c r="E966" s="461"/>
      <c r="F966" s="461"/>
      <c r="G966" s="461"/>
      <c r="H966" s="81" t="e">
        <f t="shared" si="296"/>
        <v>#DIV/0!</v>
      </c>
      <c r="I966" s="461"/>
      <c r="J966" s="461"/>
      <c r="K966" s="81" t="e">
        <f t="shared" si="297"/>
        <v>#DIV/0!</v>
      </c>
      <c r="L966" s="461">
        <f t="shared" si="300"/>
        <v>0</v>
      </c>
      <c r="M966" s="461">
        <f t="shared" si="301"/>
        <v>0</v>
      </c>
      <c r="N966" s="461">
        <f t="shared" si="302"/>
        <v>0</v>
      </c>
      <c r="O966" s="81" t="e">
        <f t="shared" si="303"/>
        <v>#DIV/0!</v>
      </c>
      <c r="P966" s="461">
        <f t="shared" si="304"/>
        <v>0</v>
      </c>
      <c r="Q966" s="461">
        <f t="shared" si="305"/>
        <v>0</v>
      </c>
      <c r="R966" s="1103" t="e">
        <f t="shared" si="298"/>
        <v>#DIV/0!</v>
      </c>
    </row>
    <row r="967" spans="1:18" s="47" customFormat="1" x14ac:dyDescent="0.2">
      <c r="A967" s="55"/>
      <c r="B967" s="55" t="s">
        <v>207</v>
      </c>
      <c r="C967" s="53"/>
      <c r="D967" s="56" t="s">
        <v>208</v>
      </c>
      <c r="E967" s="51">
        <f>SUM(E968:E973)</f>
        <v>0</v>
      </c>
      <c r="F967" s="51">
        <f t="shared" ref="F967:J967" si="316">SUM(F968:F973)</f>
        <v>0</v>
      </c>
      <c r="G967" s="51">
        <f t="shared" si="316"/>
        <v>0</v>
      </c>
      <c r="H967" s="81" t="e">
        <f t="shared" si="296"/>
        <v>#DIV/0!</v>
      </c>
      <c r="I967" s="51">
        <f t="shared" si="316"/>
        <v>0</v>
      </c>
      <c r="J967" s="51">
        <f t="shared" si="316"/>
        <v>0</v>
      </c>
      <c r="K967" s="81" t="e">
        <f t="shared" si="297"/>
        <v>#DIV/0!</v>
      </c>
      <c r="L967" s="51">
        <f t="shared" si="300"/>
        <v>0</v>
      </c>
      <c r="M967" s="51">
        <f t="shared" si="301"/>
        <v>0</v>
      </c>
      <c r="N967" s="51">
        <f t="shared" si="302"/>
        <v>0</v>
      </c>
      <c r="O967" s="81" t="e">
        <f t="shared" si="303"/>
        <v>#DIV/0!</v>
      </c>
      <c r="P967" s="51">
        <f t="shared" si="304"/>
        <v>0</v>
      </c>
      <c r="Q967" s="51">
        <f t="shared" si="305"/>
        <v>0</v>
      </c>
      <c r="R967" s="1103" t="e">
        <f t="shared" si="298"/>
        <v>#DIV/0!</v>
      </c>
    </row>
    <row r="968" spans="1:18" s="28" customFormat="1" x14ac:dyDescent="0.2">
      <c r="A968" s="692" t="s">
        <v>1904</v>
      </c>
      <c r="B968" s="692" t="s">
        <v>1678</v>
      </c>
      <c r="C968" s="693">
        <v>6</v>
      </c>
      <c r="D968" s="694" t="s">
        <v>1673</v>
      </c>
      <c r="E968" s="461"/>
      <c r="F968" s="461"/>
      <c r="G968" s="461"/>
      <c r="H968" s="81" t="e">
        <f t="shared" si="296"/>
        <v>#DIV/0!</v>
      </c>
      <c r="I968" s="461"/>
      <c r="J968" s="461"/>
      <c r="K968" s="81" t="e">
        <f t="shared" si="297"/>
        <v>#DIV/0!</v>
      </c>
      <c r="L968" s="461">
        <f t="shared" si="300"/>
        <v>0</v>
      </c>
      <c r="M968" s="461">
        <f t="shared" si="301"/>
        <v>0</v>
      </c>
      <c r="N968" s="461">
        <f t="shared" si="302"/>
        <v>0</v>
      </c>
      <c r="O968" s="81" t="e">
        <f t="shared" si="303"/>
        <v>#DIV/0!</v>
      </c>
      <c r="P968" s="461">
        <f t="shared" si="304"/>
        <v>0</v>
      </c>
      <c r="Q968" s="461">
        <f t="shared" si="305"/>
        <v>0</v>
      </c>
      <c r="R968" s="1103" t="e">
        <f t="shared" si="298"/>
        <v>#DIV/0!</v>
      </c>
    </row>
    <row r="969" spans="1:18" s="28" customFormat="1" x14ac:dyDescent="0.2">
      <c r="A969" s="692" t="s">
        <v>1905</v>
      </c>
      <c r="B969" s="692" t="s">
        <v>1679</v>
      </c>
      <c r="C969" s="693">
        <v>6</v>
      </c>
      <c r="D969" s="694" t="s">
        <v>1682</v>
      </c>
      <c r="E969" s="461"/>
      <c r="F969" s="461"/>
      <c r="G969" s="461"/>
      <c r="H969" s="81" t="e">
        <f t="shared" si="296"/>
        <v>#DIV/0!</v>
      </c>
      <c r="I969" s="461"/>
      <c r="J969" s="461"/>
      <c r="K969" s="81" t="e">
        <f t="shared" si="297"/>
        <v>#DIV/0!</v>
      </c>
      <c r="L969" s="461">
        <f t="shared" si="300"/>
        <v>0</v>
      </c>
      <c r="M969" s="461">
        <f t="shared" si="301"/>
        <v>0</v>
      </c>
      <c r="N969" s="461">
        <f t="shared" si="302"/>
        <v>0</v>
      </c>
      <c r="O969" s="81" t="e">
        <f t="shared" si="303"/>
        <v>#DIV/0!</v>
      </c>
      <c r="P969" s="461">
        <f t="shared" si="304"/>
        <v>0</v>
      </c>
      <c r="Q969" s="461">
        <f t="shared" si="305"/>
        <v>0</v>
      </c>
      <c r="R969" s="1103" t="e">
        <f t="shared" si="298"/>
        <v>#DIV/0!</v>
      </c>
    </row>
    <row r="970" spans="1:18" s="28" customFormat="1" x14ac:dyDescent="0.2">
      <c r="A970" s="488" t="s">
        <v>4679</v>
      </c>
      <c r="B970" s="488" t="s">
        <v>1680</v>
      </c>
      <c r="C970" s="489">
        <v>6</v>
      </c>
      <c r="D970" s="490" t="s">
        <v>1683</v>
      </c>
      <c r="E970" s="491"/>
      <c r="F970" s="491"/>
      <c r="G970" s="491"/>
      <c r="H970" s="81" t="e">
        <f t="shared" si="296"/>
        <v>#DIV/0!</v>
      </c>
      <c r="I970" s="491"/>
      <c r="J970" s="491"/>
      <c r="K970" s="81" t="e">
        <f t="shared" si="297"/>
        <v>#DIV/0!</v>
      </c>
      <c r="L970" s="491">
        <f t="shared" si="300"/>
        <v>0</v>
      </c>
      <c r="M970" s="491">
        <f t="shared" si="301"/>
        <v>0</v>
      </c>
      <c r="N970" s="491">
        <f t="shared" si="302"/>
        <v>0</v>
      </c>
      <c r="O970" s="81" t="e">
        <f t="shared" si="303"/>
        <v>#DIV/0!</v>
      </c>
      <c r="P970" s="491">
        <f t="shared" si="304"/>
        <v>0</v>
      </c>
      <c r="Q970" s="491">
        <f t="shared" si="305"/>
        <v>0</v>
      </c>
      <c r="R970" s="1103" t="e">
        <f t="shared" si="298"/>
        <v>#DIV/0!</v>
      </c>
    </row>
    <row r="971" spans="1:18" s="28" customFormat="1" x14ac:dyDescent="0.2">
      <c r="A971" s="488" t="s">
        <v>4680</v>
      </c>
      <c r="B971" s="488" t="s">
        <v>1681</v>
      </c>
      <c r="C971" s="489">
        <v>6</v>
      </c>
      <c r="D971" s="490" t="s">
        <v>1684</v>
      </c>
      <c r="E971" s="491"/>
      <c r="F971" s="491"/>
      <c r="G971" s="491"/>
      <c r="H971" s="81" t="e">
        <f t="shared" si="296"/>
        <v>#DIV/0!</v>
      </c>
      <c r="I971" s="491"/>
      <c r="J971" s="491"/>
      <c r="K971" s="81" t="e">
        <f t="shared" si="297"/>
        <v>#DIV/0!</v>
      </c>
      <c r="L971" s="491">
        <f t="shared" si="300"/>
        <v>0</v>
      </c>
      <c r="M971" s="491">
        <f t="shared" si="301"/>
        <v>0</v>
      </c>
      <c r="N971" s="491">
        <f t="shared" si="302"/>
        <v>0</v>
      </c>
      <c r="O971" s="81" t="e">
        <f t="shared" si="303"/>
        <v>#DIV/0!</v>
      </c>
      <c r="P971" s="491">
        <f t="shared" si="304"/>
        <v>0</v>
      </c>
      <c r="Q971" s="491">
        <f t="shared" si="305"/>
        <v>0</v>
      </c>
      <c r="R971" s="1103" t="e">
        <f t="shared" si="298"/>
        <v>#DIV/0!</v>
      </c>
    </row>
    <row r="972" spans="1:18" s="28" customFormat="1" x14ac:dyDescent="0.2">
      <c r="A972" s="488" t="s">
        <v>4681</v>
      </c>
      <c r="B972" s="488" t="s">
        <v>5709</v>
      </c>
      <c r="C972" s="489">
        <v>6</v>
      </c>
      <c r="D972" s="490" t="s">
        <v>1749</v>
      </c>
      <c r="E972" s="491"/>
      <c r="F972" s="491"/>
      <c r="G972" s="491"/>
      <c r="H972" s="81" t="e">
        <f t="shared" si="296"/>
        <v>#DIV/0!</v>
      </c>
      <c r="I972" s="491"/>
      <c r="J972" s="491"/>
      <c r="K972" s="81" t="e">
        <f t="shared" si="297"/>
        <v>#DIV/0!</v>
      </c>
      <c r="L972" s="491">
        <f t="shared" si="300"/>
        <v>0</v>
      </c>
      <c r="M972" s="491">
        <f t="shared" si="301"/>
        <v>0</v>
      </c>
      <c r="N972" s="491">
        <f t="shared" si="302"/>
        <v>0</v>
      </c>
      <c r="O972" s="81" t="e">
        <f t="shared" si="303"/>
        <v>#DIV/0!</v>
      </c>
      <c r="P972" s="491">
        <f t="shared" si="304"/>
        <v>0</v>
      </c>
      <c r="Q972" s="491">
        <f t="shared" si="305"/>
        <v>0</v>
      </c>
      <c r="R972" s="1103" t="e">
        <f t="shared" si="298"/>
        <v>#DIV/0!</v>
      </c>
    </row>
    <row r="973" spans="1:18" s="28" customFormat="1" x14ac:dyDescent="0.2">
      <c r="A973" s="488" t="s">
        <v>2612</v>
      </c>
      <c r="B973" s="488" t="s">
        <v>5710</v>
      </c>
      <c r="C973" s="489">
        <v>6</v>
      </c>
      <c r="D973" s="490" t="s">
        <v>2400</v>
      </c>
      <c r="E973" s="491"/>
      <c r="F973" s="491"/>
      <c r="G973" s="491"/>
      <c r="H973" s="81" t="e">
        <f t="shared" si="296"/>
        <v>#DIV/0!</v>
      </c>
      <c r="I973" s="491"/>
      <c r="J973" s="491"/>
      <c r="K973" s="81" t="e">
        <f t="shared" si="297"/>
        <v>#DIV/0!</v>
      </c>
      <c r="L973" s="491">
        <f t="shared" si="300"/>
        <v>0</v>
      </c>
      <c r="M973" s="491">
        <f t="shared" si="301"/>
        <v>0</v>
      </c>
      <c r="N973" s="491">
        <f t="shared" si="302"/>
        <v>0</v>
      </c>
      <c r="O973" s="81" t="e">
        <f t="shared" si="303"/>
        <v>#DIV/0!</v>
      </c>
      <c r="P973" s="491">
        <f t="shared" si="304"/>
        <v>0</v>
      </c>
      <c r="Q973" s="491">
        <f t="shared" si="305"/>
        <v>0</v>
      </c>
      <c r="R973" s="1103" t="e">
        <f t="shared" si="298"/>
        <v>#DIV/0!</v>
      </c>
    </row>
    <row r="974" spans="1:18" s="47" customFormat="1" x14ac:dyDescent="0.2">
      <c r="A974" s="430" t="s">
        <v>1906</v>
      </c>
      <c r="B974" s="430" t="s">
        <v>209</v>
      </c>
      <c r="C974" s="431"/>
      <c r="D974" s="432" t="s">
        <v>210</v>
      </c>
      <c r="E974" s="51">
        <f>SUM(E975:E976)</f>
        <v>0</v>
      </c>
      <c r="F974" s="51">
        <f t="shared" ref="F974:J974" si="317">SUM(F975:F976)</f>
        <v>0</v>
      </c>
      <c r="G974" s="51">
        <f t="shared" si="317"/>
        <v>0</v>
      </c>
      <c r="H974" s="81" t="e">
        <f t="shared" si="296"/>
        <v>#DIV/0!</v>
      </c>
      <c r="I974" s="51">
        <f t="shared" si="317"/>
        <v>0</v>
      </c>
      <c r="J974" s="51">
        <f t="shared" si="317"/>
        <v>0</v>
      </c>
      <c r="K974" s="81" t="e">
        <f t="shared" si="297"/>
        <v>#DIV/0!</v>
      </c>
      <c r="L974" s="51">
        <f t="shared" si="300"/>
        <v>0</v>
      </c>
      <c r="M974" s="51">
        <f t="shared" si="301"/>
        <v>0</v>
      </c>
      <c r="N974" s="51">
        <f t="shared" si="302"/>
        <v>0</v>
      </c>
      <c r="O974" s="81" t="e">
        <f t="shared" si="303"/>
        <v>#DIV/0!</v>
      </c>
      <c r="P974" s="51">
        <f t="shared" si="304"/>
        <v>0</v>
      </c>
      <c r="Q974" s="51">
        <f t="shared" si="305"/>
        <v>0</v>
      </c>
      <c r="R974" s="1103" t="e">
        <f t="shared" si="298"/>
        <v>#DIV/0!</v>
      </c>
    </row>
    <row r="975" spans="1:18" s="28" customFormat="1" x14ac:dyDescent="0.2">
      <c r="A975" s="696" t="s">
        <v>2616</v>
      </c>
      <c r="B975" s="696" t="s">
        <v>2617</v>
      </c>
      <c r="C975" s="697">
        <v>6</v>
      </c>
      <c r="D975" s="694" t="s">
        <v>2400</v>
      </c>
      <c r="E975" s="458"/>
      <c r="F975" s="458"/>
      <c r="G975" s="458"/>
      <c r="H975" s="81" t="e">
        <f t="shared" ref="H975:H1038" si="318">+(F975-G975)/F975</f>
        <v>#DIV/0!</v>
      </c>
      <c r="I975" s="458"/>
      <c r="J975" s="458"/>
      <c r="K975" s="81" t="e">
        <f t="shared" ref="K975:K1038" si="319">+(I975-J975)/I975</f>
        <v>#DIV/0!</v>
      </c>
      <c r="L975" s="458">
        <f t="shared" si="300"/>
        <v>0</v>
      </c>
      <c r="M975" s="458">
        <f t="shared" si="301"/>
        <v>0</v>
      </c>
      <c r="N975" s="458">
        <f t="shared" si="302"/>
        <v>0</v>
      </c>
      <c r="O975" s="81" t="e">
        <f t="shared" si="303"/>
        <v>#DIV/0!</v>
      </c>
      <c r="P975" s="458">
        <f t="shared" si="304"/>
        <v>0</v>
      </c>
      <c r="Q975" s="458">
        <f t="shared" si="305"/>
        <v>0</v>
      </c>
      <c r="R975" s="1103" t="e">
        <f t="shared" si="298"/>
        <v>#DIV/0!</v>
      </c>
    </row>
    <row r="976" spans="1:18" s="28" customFormat="1" x14ac:dyDescent="0.2">
      <c r="A976" s="452" t="s">
        <v>2618</v>
      </c>
      <c r="B976" s="452" t="s">
        <v>211</v>
      </c>
      <c r="C976" s="453">
        <v>6</v>
      </c>
      <c r="D976" s="454" t="s">
        <v>2619</v>
      </c>
      <c r="E976" s="27"/>
      <c r="F976" s="27"/>
      <c r="G976" s="27"/>
      <c r="H976" s="81" t="e">
        <f t="shared" si="318"/>
        <v>#DIV/0!</v>
      </c>
      <c r="I976" s="27"/>
      <c r="J976" s="27"/>
      <c r="K976" s="81" t="e">
        <f t="shared" si="319"/>
        <v>#DIV/0!</v>
      </c>
      <c r="L976" s="27">
        <f t="shared" si="300"/>
        <v>0</v>
      </c>
      <c r="M976" s="27">
        <f t="shared" si="301"/>
        <v>0</v>
      </c>
      <c r="N976" s="27">
        <f t="shared" si="302"/>
        <v>0</v>
      </c>
      <c r="O976" s="81" t="e">
        <f t="shared" si="303"/>
        <v>#DIV/0!</v>
      </c>
      <c r="P976" s="27">
        <f t="shared" si="304"/>
        <v>0</v>
      </c>
      <c r="Q976" s="27">
        <f t="shared" si="305"/>
        <v>0</v>
      </c>
      <c r="R976" s="1103" t="e">
        <f t="shared" ref="R976:R1039" si="320">+(P976-Q976)/P976</f>
        <v>#DIV/0!</v>
      </c>
    </row>
    <row r="977" spans="1:18" s="47" customFormat="1" x14ac:dyDescent="0.2">
      <c r="A977" s="52" t="s">
        <v>3576</v>
      </c>
      <c r="B977" s="52" t="s">
        <v>213</v>
      </c>
      <c r="C977" s="53"/>
      <c r="D977" s="54" t="s">
        <v>3577</v>
      </c>
      <c r="E977" s="51">
        <f>SUM(E978:E979)</f>
        <v>0</v>
      </c>
      <c r="F977" s="51">
        <f t="shared" ref="F977:J977" si="321">SUM(F978:F979)</f>
        <v>0</v>
      </c>
      <c r="G977" s="51">
        <f t="shared" si="321"/>
        <v>0</v>
      </c>
      <c r="H977" s="81" t="e">
        <f t="shared" si="318"/>
        <v>#DIV/0!</v>
      </c>
      <c r="I977" s="51">
        <f t="shared" si="321"/>
        <v>0</v>
      </c>
      <c r="J977" s="51">
        <f t="shared" si="321"/>
        <v>0</v>
      </c>
      <c r="K977" s="81" t="e">
        <f t="shared" si="319"/>
        <v>#DIV/0!</v>
      </c>
      <c r="L977" s="51">
        <f t="shared" si="300"/>
        <v>0</v>
      </c>
      <c r="M977" s="51">
        <f t="shared" si="301"/>
        <v>0</v>
      </c>
      <c r="N977" s="51">
        <f t="shared" si="302"/>
        <v>0</v>
      </c>
      <c r="O977" s="81" t="e">
        <f t="shared" si="303"/>
        <v>#DIV/0!</v>
      </c>
      <c r="P977" s="51">
        <f t="shared" si="304"/>
        <v>0</v>
      </c>
      <c r="Q977" s="51">
        <f t="shared" si="305"/>
        <v>0</v>
      </c>
      <c r="R977" s="1103" t="e">
        <f t="shared" si="320"/>
        <v>#DIV/0!</v>
      </c>
    </row>
    <row r="978" spans="1:18" s="28" customFormat="1" x14ac:dyDescent="0.2">
      <c r="A978" s="692" t="s">
        <v>1907</v>
      </c>
      <c r="B978" s="692" t="s">
        <v>402</v>
      </c>
      <c r="C978" s="693">
        <v>6</v>
      </c>
      <c r="D978" s="694" t="s">
        <v>1192</v>
      </c>
      <c r="E978" s="461"/>
      <c r="F978" s="461"/>
      <c r="G978" s="461"/>
      <c r="H978" s="81" t="e">
        <f t="shared" si="318"/>
        <v>#DIV/0!</v>
      </c>
      <c r="I978" s="461"/>
      <c r="J978" s="461"/>
      <c r="K978" s="81" t="e">
        <f t="shared" si="319"/>
        <v>#DIV/0!</v>
      </c>
      <c r="L978" s="461">
        <f t="shared" si="300"/>
        <v>0</v>
      </c>
      <c r="M978" s="461">
        <f t="shared" si="301"/>
        <v>0</v>
      </c>
      <c r="N978" s="461">
        <f t="shared" si="302"/>
        <v>0</v>
      </c>
      <c r="O978" s="81" t="e">
        <f t="shared" si="303"/>
        <v>#DIV/0!</v>
      </c>
      <c r="P978" s="461">
        <f t="shared" si="304"/>
        <v>0</v>
      </c>
      <c r="Q978" s="461">
        <f t="shared" si="305"/>
        <v>0</v>
      </c>
      <c r="R978" s="1103" t="e">
        <f t="shared" si="320"/>
        <v>#DIV/0!</v>
      </c>
    </row>
    <row r="979" spans="1:18" s="28" customFormat="1" x14ac:dyDescent="0.2">
      <c r="A979" s="692" t="s">
        <v>1908</v>
      </c>
      <c r="B979" s="692" t="s">
        <v>403</v>
      </c>
      <c r="C979" s="693">
        <v>6</v>
      </c>
      <c r="D979" s="694" t="s">
        <v>3578</v>
      </c>
      <c r="E979" s="461"/>
      <c r="F979" s="461"/>
      <c r="G979" s="461"/>
      <c r="H979" s="81" t="e">
        <f t="shared" si="318"/>
        <v>#DIV/0!</v>
      </c>
      <c r="I979" s="461"/>
      <c r="J979" s="461"/>
      <c r="K979" s="81" t="e">
        <f t="shared" si="319"/>
        <v>#DIV/0!</v>
      </c>
      <c r="L979" s="461">
        <f t="shared" si="300"/>
        <v>0</v>
      </c>
      <c r="M979" s="461">
        <f t="shared" si="301"/>
        <v>0</v>
      </c>
      <c r="N979" s="461">
        <f t="shared" si="302"/>
        <v>0</v>
      </c>
      <c r="O979" s="81" t="e">
        <f t="shared" si="303"/>
        <v>#DIV/0!</v>
      </c>
      <c r="P979" s="461">
        <f t="shared" si="304"/>
        <v>0</v>
      </c>
      <c r="Q979" s="461">
        <f t="shared" si="305"/>
        <v>0</v>
      </c>
      <c r="R979" s="1103" t="e">
        <f t="shared" si="320"/>
        <v>#DIV/0!</v>
      </c>
    </row>
    <row r="980" spans="1:18" s="47" customFormat="1" ht="25.5" x14ac:dyDescent="0.2">
      <c r="A980" s="55"/>
      <c r="B980" s="55" t="s">
        <v>341</v>
      </c>
      <c r="C980" s="53"/>
      <c r="D980" s="56" t="s">
        <v>1465</v>
      </c>
      <c r="E980" s="51">
        <f>E981+E982+E985+E988+E992+E995+E1000+E1001</f>
        <v>0</v>
      </c>
      <c r="F980" s="51">
        <f t="shared" ref="F980:J980" si="322">F981+F982+F985+F988+F992+F995+F1000+F1001</f>
        <v>0</v>
      </c>
      <c r="G980" s="51">
        <f t="shared" si="322"/>
        <v>0</v>
      </c>
      <c r="H980" s="81" t="e">
        <f t="shared" si="318"/>
        <v>#DIV/0!</v>
      </c>
      <c r="I980" s="51">
        <f t="shared" si="322"/>
        <v>0</v>
      </c>
      <c r="J980" s="51">
        <f t="shared" si="322"/>
        <v>0</v>
      </c>
      <c r="K980" s="81" t="e">
        <f t="shared" si="319"/>
        <v>#DIV/0!</v>
      </c>
      <c r="L980" s="51">
        <f t="shared" si="300"/>
        <v>0</v>
      </c>
      <c r="M980" s="51">
        <f t="shared" si="301"/>
        <v>0</v>
      </c>
      <c r="N980" s="51">
        <f t="shared" si="302"/>
        <v>0</v>
      </c>
      <c r="O980" s="81" t="e">
        <f t="shared" si="303"/>
        <v>#DIV/0!</v>
      </c>
      <c r="P980" s="51">
        <f t="shared" si="304"/>
        <v>0</v>
      </c>
      <c r="Q980" s="51">
        <f t="shared" si="305"/>
        <v>0</v>
      </c>
      <c r="R980" s="1103" t="e">
        <f t="shared" si="320"/>
        <v>#DIV/0!</v>
      </c>
    </row>
    <row r="981" spans="1:18" s="28" customFormat="1" ht="25.5" x14ac:dyDescent="0.2">
      <c r="A981" s="692" t="s">
        <v>2945</v>
      </c>
      <c r="B981" s="692" t="s">
        <v>5711</v>
      </c>
      <c r="C981" s="693">
        <v>6</v>
      </c>
      <c r="D981" s="694" t="s">
        <v>2946</v>
      </c>
      <c r="E981" s="461"/>
      <c r="F981" s="461"/>
      <c r="G981" s="461"/>
      <c r="H981" s="81" t="e">
        <f t="shared" si="318"/>
        <v>#DIV/0!</v>
      </c>
      <c r="I981" s="461"/>
      <c r="J981" s="461"/>
      <c r="K981" s="81" t="e">
        <f t="shared" si="319"/>
        <v>#DIV/0!</v>
      </c>
      <c r="L981" s="461">
        <f t="shared" si="300"/>
        <v>0</v>
      </c>
      <c r="M981" s="461">
        <f t="shared" si="301"/>
        <v>0</v>
      </c>
      <c r="N981" s="461">
        <f t="shared" si="302"/>
        <v>0</v>
      </c>
      <c r="O981" s="81" t="e">
        <f t="shared" si="303"/>
        <v>#DIV/0!</v>
      </c>
      <c r="P981" s="461">
        <f t="shared" si="304"/>
        <v>0</v>
      </c>
      <c r="Q981" s="461">
        <f t="shared" si="305"/>
        <v>0</v>
      </c>
      <c r="R981" s="1103" t="e">
        <f t="shared" si="320"/>
        <v>#DIV/0!</v>
      </c>
    </row>
    <row r="982" spans="1:18" s="28" customFormat="1" x14ac:dyDescent="0.2">
      <c r="A982" s="692"/>
      <c r="B982" s="692" t="s">
        <v>404</v>
      </c>
      <c r="C982" s="693"/>
      <c r="D982" s="694" t="s">
        <v>815</v>
      </c>
      <c r="E982" s="461">
        <f>SUM(E983:E984)</f>
        <v>0</v>
      </c>
      <c r="F982" s="461">
        <f t="shared" ref="F982:J982" si="323">SUM(F983:F984)</f>
        <v>0</v>
      </c>
      <c r="G982" s="461">
        <f t="shared" si="323"/>
        <v>0</v>
      </c>
      <c r="H982" s="81" t="e">
        <f t="shared" si="318"/>
        <v>#DIV/0!</v>
      </c>
      <c r="I982" s="461">
        <f t="shared" si="323"/>
        <v>0</v>
      </c>
      <c r="J982" s="461">
        <f t="shared" si="323"/>
        <v>0</v>
      </c>
      <c r="K982" s="81" t="e">
        <f t="shared" si="319"/>
        <v>#DIV/0!</v>
      </c>
      <c r="L982" s="461">
        <f t="shared" si="300"/>
        <v>0</v>
      </c>
      <c r="M982" s="461">
        <f t="shared" si="301"/>
        <v>0</v>
      </c>
      <c r="N982" s="461">
        <f t="shared" si="302"/>
        <v>0</v>
      </c>
      <c r="O982" s="81" t="e">
        <f t="shared" si="303"/>
        <v>#DIV/0!</v>
      </c>
      <c r="P982" s="461">
        <f t="shared" si="304"/>
        <v>0</v>
      </c>
      <c r="Q982" s="461">
        <f t="shared" si="305"/>
        <v>0</v>
      </c>
      <c r="R982" s="1103" t="e">
        <f t="shared" si="320"/>
        <v>#DIV/0!</v>
      </c>
    </row>
    <row r="983" spans="1:18" s="515" customFormat="1" ht="25.5" x14ac:dyDescent="0.2">
      <c r="A983" s="707" t="s">
        <v>2390</v>
      </c>
      <c r="B983" s="707" t="s">
        <v>816</v>
      </c>
      <c r="C983" s="708">
        <v>6</v>
      </c>
      <c r="D983" s="709" t="s">
        <v>2392</v>
      </c>
      <c r="E983" s="513"/>
      <c r="F983" s="513"/>
      <c r="G983" s="513"/>
      <c r="H983" s="81" t="e">
        <f t="shared" si="318"/>
        <v>#DIV/0!</v>
      </c>
      <c r="I983" s="513"/>
      <c r="J983" s="513"/>
      <c r="K983" s="81" t="e">
        <f t="shared" si="319"/>
        <v>#DIV/0!</v>
      </c>
      <c r="L983" s="513">
        <f t="shared" si="300"/>
        <v>0</v>
      </c>
      <c r="M983" s="513">
        <f t="shared" si="301"/>
        <v>0</v>
      </c>
      <c r="N983" s="513">
        <f t="shared" si="302"/>
        <v>0</v>
      </c>
      <c r="O983" s="81" t="e">
        <f t="shared" si="303"/>
        <v>#DIV/0!</v>
      </c>
      <c r="P983" s="513">
        <f t="shared" si="304"/>
        <v>0</v>
      </c>
      <c r="Q983" s="513">
        <f t="shared" si="305"/>
        <v>0</v>
      </c>
      <c r="R983" s="1103" t="e">
        <f t="shared" si="320"/>
        <v>#DIV/0!</v>
      </c>
    </row>
    <row r="984" spans="1:18" s="515" customFormat="1" x14ac:dyDescent="0.2">
      <c r="A984" s="707" t="s">
        <v>2391</v>
      </c>
      <c r="B984" s="707" t="s">
        <v>817</v>
      </c>
      <c r="C984" s="708">
        <v>6</v>
      </c>
      <c r="D984" s="709" t="s">
        <v>2393</v>
      </c>
      <c r="E984" s="513"/>
      <c r="F984" s="513"/>
      <c r="G984" s="513"/>
      <c r="H984" s="81" t="e">
        <f t="shared" si="318"/>
        <v>#DIV/0!</v>
      </c>
      <c r="I984" s="513"/>
      <c r="J984" s="513"/>
      <c r="K984" s="81" t="e">
        <f t="shared" si="319"/>
        <v>#DIV/0!</v>
      </c>
      <c r="L984" s="513">
        <f t="shared" ref="L984:L1047" si="324">E984</f>
        <v>0</v>
      </c>
      <c r="M984" s="513">
        <f t="shared" ref="M984:M1047" si="325">F984</f>
        <v>0</v>
      </c>
      <c r="N984" s="513">
        <f t="shared" ref="N984:N1047" si="326">G984</f>
        <v>0</v>
      </c>
      <c r="O984" s="81" t="e">
        <f t="shared" ref="O984:O1047" si="327">+(M984-N984)/M984</f>
        <v>#DIV/0!</v>
      </c>
      <c r="P984" s="513">
        <f t="shared" ref="P984:P1047" si="328">I984</f>
        <v>0</v>
      </c>
      <c r="Q984" s="513">
        <f t="shared" ref="Q984:Q1047" si="329">J984</f>
        <v>0</v>
      </c>
      <c r="R984" s="1103" t="e">
        <f t="shared" si="320"/>
        <v>#DIV/0!</v>
      </c>
    </row>
    <row r="985" spans="1:18" s="28" customFormat="1" x14ac:dyDescent="0.2">
      <c r="A985" s="692"/>
      <c r="B985" s="692" t="s">
        <v>405</v>
      </c>
      <c r="C985" s="693"/>
      <c r="D985" s="694" t="s">
        <v>818</v>
      </c>
      <c r="E985" s="461">
        <f>SUM(E986:E987)</f>
        <v>0</v>
      </c>
      <c r="F985" s="461">
        <f t="shared" ref="F985:J985" si="330">SUM(F986:F987)</f>
        <v>0</v>
      </c>
      <c r="G985" s="461">
        <f t="shared" si="330"/>
        <v>0</v>
      </c>
      <c r="H985" s="81" t="e">
        <f t="shared" si="318"/>
        <v>#DIV/0!</v>
      </c>
      <c r="I985" s="461">
        <f t="shared" si="330"/>
        <v>0</v>
      </c>
      <c r="J985" s="461">
        <f t="shared" si="330"/>
        <v>0</v>
      </c>
      <c r="K985" s="81" t="e">
        <f t="shared" si="319"/>
        <v>#DIV/0!</v>
      </c>
      <c r="L985" s="461">
        <f t="shared" si="324"/>
        <v>0</v>
      </c>
      <c r="M985" s="461">
        <f t="shared" si="325"/>
        <v>0</v>
      </c>
      <c r="N985" s="461">
        <f t="shared" si="326"/>
        <v>0</v>
      </c>
      <c r="O985" s="81" t="e">
        <f t="shared" si="327"/>
        <v>#DIV/0!</v>
      </c>
      <c r="P985" s="461">
        <f t="shared" si="328"/>
        <v>0</v>
      </c>
      <c r="Q985" s="461">
        <f t="shared" si="329"/>
        <v>0</v>
      </c>
      <c r="R985" s="1103" t="e">
        <f t="shared" si="320"/>
        <v>#DIV/0!</v>
      </c>
    </row>
    <row r="986" spans="1:18" s="515" customFormat="1" ht="25.5" x14ac:dyDescent="0.2">
      <c r="A986" s="707" t="s">
        <v>2394</v>
      </c>
      <c r="B986" s="707" t="s">
        <v>819</v>
      </c>
      <c r="C986" s="708">
        <v>6</v>
      </c>
      <c r="D986" s="709" t="s">
        <v>2396</v>
      </c>
      <c r="E986" s="513"/>
      <c r="F986" s="513"/>
      <c r="G986" s="513"/>
      <c r="H986" s="81" t="e">
        <f t="shared" si="318"/>
        <v>#DIV/0!</v>
      </c>
      <c r="I986" s="513"/>
      <c r="J986" s="513"/>
      <c r="K986" s="81" t="e">
        <f t="shared" si="319"/>
        <v>#DIV/0!</v>
      </c>
      <c r="L986" s="513">
        <f t="shared" si="324"/>
        <v>0</v>
      </c>
      <c r="M986" s="513">
        <f t="shared" si="325"/>
        <v>0</v>
      </c>
      <c r="N986" s="513">
        <f t="shared" si="326"/>
        <v>0</v>
      </c>
      <c r="O986" s="81" t="e">
        <f t="shared" si="327"/>
        <v>#DIV/0!</v>
      </c>
      <c r="P986" s="513">
        <f t="shared" si="328"/>
        <v>0</v>
      </c>
      <c r="Q986" s="513">
        <f t="shared" si="329"/>
        <v>0</v>
      </c>
      <c r="R986" s="1103" t="e">
        <f t="shared" si="320"/>
        <v>#DIV/0!</v>
      </c>
    </row>
    <row r="987" spans="1:18" s="515" customFormat="1" x14ac:dyDescent="0.2">
      <c r="A987" s="707" t="s">
        <v>2395</v>
      </c>
      <c r="B987" s="707" t="s">
        <v>820</v>
      </c>
      <c r="C987" s="708">
        <v>6</v>
      </c>
      <c r="D987" s="709" t="s">
        <v>2397</v>
      </c>
      <c r="E987" s="513"/>
      <c r="F987" s="513"/>
      <c r="G987" s="513"/>
      <c r="H987" s="81" t="e">
        <f t="shared" si="318"/>
        <v>#DIV/0!</v>
      </c>
      <c r="I987" s="513"/>
      <c r="J987" s="513"/>
      <c r="K987" s="81" t="e">
        <f t="shared" si="319"/>
        <v>#DIV/0!</v>
      </c>
      <c r="L987" s="513">
        <f t="shared" si="324"/>
        <v>0</v>
      </c>
      <c r="M987" s="513">
        <f t="shared" si="325"/>
        <v>0</v>
      </c>
      <c r="N987" s="513">
        <f t="shared" si="326"/>
        <v>0</v>
      </c>
      <c r="O987" s="81" t="e">
        <f t="shared" si="327"/>
        <v>#DIV/0!</v>
      </c>
      <c r="P987" s="513">
        <f t="shared" si="328"/>
        <v>0</v>
      </c>
      <c r="Q987" s="513">
        <f t="shared" si="329"/>
        <v>0</v>
      </c>
      <c r="R987" s="1103" t="e">
        <f t="shared" si="320"/>
        <v>#DIV/0!</v>
      </c>
    </row>
    <row r="988" spans="1:18" s="28" customFormat="1" x14ac:dyDescent="0.2">
      <c r="A988" s="692"/>
      <c r="B988" s="692" t="s">
        <v>624</v>
      </c>
      <c r="C988" s="693"/>
      <c r="D988" s="694" t="s">
        <v>821</v>
      </c>
      <c r="E988" s="461">
        <f>SUM(E989:E991)</f>
        <v>0</v>
      </c>
      <c r="F988" s="461">
        <f t="shared" ref="F988:J988" si="331">SUM(F989:F991)</f>
        <v>0</v>
      </c>
      <c r="G988" s="461">
        <f t="shared" si="331"/>
        <v>0</v>
      </c>
      <c r="H988" s="81" t="e">
        <f t="shared" si="318"/>
        <v>#DIV/0!</v>
      </c>
      <c r="I988" s="461">
        <f t="shared" si="331"/>
        <v>0</v>
      </c>
      <c r="J988" s="461">
        <f t="shared" si="331"/>
        <v>0</v>
      </c>
      <c r="K988" s="81" t="e">
        <f t="shared" si="319"/>
        <v>#DIV/0!</v>
      </c>
      <c r="L988" s="461">
        <f t="shared" si="324"/>
        <v>0</v>
      </c>
      <c r="M988" s="461">
        <f t="shared" si="325"/>
        <v>0</v>
      </c>
      <c r="N988" s="461">
        <f t="shared" si="326"/>
        <v>0</v>
      </c>
      <c r="O988" s="81" t="e">
        <f t="shared" si="327"/>
        <v>#DIV/0!</v>
      </c>
      <c r="P988" s="461">
        <f t="shared" si="328"/>
        <v>0</v>
      </c>
      <c r="Q988" s="461">
        <f t="shared" si="329"/>
        <v>0</v>
      </c>
      <c r="R988" s="1103" t="e">
        <f t="shared" si="320"/>
        <v>#DIV/0!</v>
      </c>
    </row>
    <row r="989" spans="1:18" s="515" customFormat="1" x14ac:dyDescent="0.2">
      <c r="A989" s="707" t="s">
        <v>2148</v>
      </c>
      <c r="B989" s="707" t="s">
        <v>822</v>
      </c>
      <c r="C989" s="708">
        <v>6</v>
      </c>
      <c r="D989" s="709" t="s">
        <v>2398</v>
      </c>
      <c r="E989" s="513"/>
      <c r="F989" s="513"/>
      <c r="G989" s="513"/>
      <c r="H989" s="81" t="e">
        <f t="shared" si="318"/>
        <v>#DIV/0!</v>
      </c>
      <c r="I989" s="513"/>
      <c r="J989" s="513"/>
      <c r="K989" s="81" t="e">
        <f t="shared" si="319"/>
        <v>#DIV/0!</v>
      </c>
      <c r="L989" s="513">
        <f t="shared" si="324"/>
        <v>0</v>
      </c>
      <c r="M989" s="513">
        <f t="shared" si="325"/>
        <v>0</v>
      </c>
      <c r="N989" s="513">
        <f t="shared" si="326"/>
        <v>0</v>
      </c>
      <c r="O989" s="81" t="e">
        <f t="shared" si="327"/>
        <v>#DIV/0!</v>
      </c>
      <c r="P989" s="513">
        <f t="shared" si="328"/>
        <v>0</v>
      </c>
      <c r="Q989" s="513">
        <f t="shared" si="329"/>
        <v>0</v>
      </c>
      <c r="R989" s="1103" t="e">
        <f t="shared" si="320"/>
        <v>#DIV/0!</v>
      </c>
    </row>
    <row r="990" spans="1:18" s="515" customFormat="1" x14ac:dyDescent="0.2">
      <c r="A990" s="707" t="s">
        <v>2149</v>
      </c>
      <c r="B990" s="707" t="s">
        <v>823</v>
      </c>
      <c r="C990" s="708">
        <v>6</v>
      </c>
      <c r="D990" s="709" t="s">
        <v>2399</v>
      </c>
      <c r="E990" s="513"/>
      <c r="F990" s="513"/>
      <c r="G990" s="513"/>
      <c r="H990" s="81" t="e">
        <f t="shared" si="318"/>
        <v>#DIV/0!</v>
      </c>
      <c r="I990" s="513"/>
      <c r="J990" s="513"/>
      <c r="K990" s="81" t="e">
        <f t="shared" si="319"/>
        <v>#DIV/0!</v>
      </c>
      <c r="L990" s="513">
        <f t="shared" si="324"/>
        <v>0</v>
      </c>
      <c r="M990" s="513">
        <f t="shared" si="325"/>
        <v>0</v>
      </c>
      <c r="N990" s="513">
        <f t="shared" si="326"/>
        <v>0</v>
      </c>
      <c r="O990" s="81" t="e">
        <f t="shared" si="327"/>
        <v>#DIV/0!</v>
      </c>
      <c r="P990" s="513">
        <f t="shared" si="328"/>
        <v>0</v>
      </c>
      <c r="Q990" s="513">
        <f t="shared" si="329"/>
        <v>0</v>
      </c>
      <c r="R990" s="1103" t="e">
        <f t="shared" si="320"/>
        <v>#DIV/0!</v>
      </c>
    </row>
    <row r="991" spans="1:18" s="515" customFormat="1" x14ac:dyDescent="0.2">
      <c r="A991" s="710" t="s">
        <v>2401</v>
      </c>
      <c r="B991" s="707" t="s">
        <v>5712</v>
      </c>
      <c r="C991" s="711">
        <v>6</v>
      </c>
      <c r="D991" s="709" t="s">
        <v>2400</v>
      </c>
      <c r="E991" s="712"/>
      <c r="F991" s="712"/>
      <c r="G991" s="712"/>
      <c r="H991" s="81" t="e">
        <f t="shared" si="318"/>
        <v>#DIV/0!</v>
      </c>
      <c r="I991" s="712"/>
      <c r="J991" s="712"/>
      <c r="K991" s="81" t="e">
        <f t="shared" si="319"/>
        <v>#DIV/0!</v>
      </c>
      <c r="L991" s="712">
        <f t="shared" si="324"/>
        <v>0</v>
      </c>
      <c r="M991" s="712">
        <f t="shared" si="325"/>
        <v>0</v>
      </c>
      <c r="N991" s="712">
        <f t="shared" si="326"/>
        <v>0</v>
      </c>
      <c r="O991" s="81" t="e">
        <f t="shared" si="327"/>
        <v>#DIV/0!</v>
      </c>
      <c r="P991" s="712">
        <f t="shared" si="328"/>
        <v>0</v>
      </c>
      <c r="Q991" s="712">
        <f t="shared" si="329"/>
        <v>0</v>
      </c>
      <c r="R991" s="1103" t="e">
        <f t="shared" si="320"/>
        <v>#DIV/0!</v>
      </c>
    </row>
    <row r="992" spans="1:18" s="28" customFormat="1" ht="25.5" x14ac:dyDescent="0.2">
      <c r="A992" s="692"/>
      <c r="B992" s="692" t="s">
        <v>625</v>
      </c>
      <c r="C992" s="693"/>
      <c r="D992" s="694" t="s">
        <v>824</v>
      </c>
      <c r="E992" s="461">
        <f>SUM(E993:E994)</f>
        <v>0</v>
      </c>
      <c r="F992" s="461">
        <f t="shared" ref="F992:J992" si="332">SUM(F993:F994)</f>
        <v>0</v>
      </c>
      <c r="G992" s="461">
        <f t="shared" si="332"/>
        <v>0</v>
      </c>
      <c r="H992" s="81" t="e">
        <f t="shared" si="318"/>
        <v>#DIV/0!</v>
      </c>
      <c r="I992" s="461">
        <f t="shared" si="332"/>
        <v>0</v>
      </c>
      <c r="J992" s="461">
        <f t="shared" si="332"/>
        <v>0</v>
      </c>
      <c r="K992" s="81" t="e">
        <f t="shared" si="319"/>
        <v>#DIV/0!</v>
      </c>
      <c r="L992" s="461">
        <f t="shared" si="324"/>
        <v>0</v>
      </c>
      <c r="M992" s="461">
        <f t="shared" si="325"/>
        <v>0</v>
      </c>
      <c r="N992" s="461">
        <f t="shared" si="326"/>
        <v>0</v>
      </c>
      <c r="O992" s="81" t="e">
        <f t="shared" si="327"/>
        <v>#DIV/0!</v>
      </c>
      <c r="P992" s="461">
        <f t="shared" si="328"/>
        <v>0</v>
      </c>
      <c r="Q992" s="461">
        <f t="shared" si="329"/>
        <v>0</v>
      </c>
      <c r="R992" s="1103" t="e">
        <f t="shared" si="320"/>
        <v>#DIV/0!</v>
      </c>
    </row>
    <row r="993" spans="1:18" s="515" customFormat="1" ht="25.5" x14ac:dyDescent="0.2">
      <c r="A993" s="707" t="s">
        <v>2402</v>
      </c>
      <c r="B993" s="707" t="s">
        <v>825</v>
      </c>
      <c r="C993" s="708">
        <v>6</v>
      </c>
      <c r="D993" s="709" t="s">
        <v>2404</v>
      </c>
      <c r="E993" s="513"/>
      <c r="F993" s="513"/>
      <c r="G993" s="513"/>
      <c r="H993" s="81" t="e">
        <f t="shared" si="318"/>
        <v>#DIV/0!</v>
      </c>
      <c r="I993" s="513"/>
      <c r="J993" s="513"/>
      <c r="K993" s="81" t="e">
        <f t="shared" si="319"/>
        <v>#DIV/0!</v>
      </c>
      <c r="L993" s="513">
        <f t="shared" si="324"/>
        <v>0</v>
      </c>
      <c r="M993" s="513">
        <f t="shared" si="325"/>
        <v>0</v>
      </c>
      <c r="N993" s="513">
        <f t="shared" si="326"/>
        <v>0</v>
      </c>
      <c r="O993" s="81" t="e">
        <f t="shared" si="327"/>
        <v>#DIV/0!</v>
      </c>
      <c r="P993" s="513">
        <f t="shared" si="328"/>
        <v>0</v>
      </c>
      <c r="Q993" s="513">
        <f t="shared" si="329"/>
        <v>0</v>
      </c>
      <c r="R993" s="1103" t="e">
        <f t="shared" si="320"/>
        <v>#DIV/0!</v>
      </c>
    </row>
    <row r="994" spans="1:18" s="515" customFormat="1" ht="25.5" x14ac:dyDescent="0.2">
      <c r="A994" s="707" t="s">
        <v>2403</v>
      </c>
      <c r="B994" s="707" t="s">
        <v>826</v>
      </c>
      <c r="C994" s="708">
        <v>6</v>
      </c>
      <c r="D994" s="709" t="s">
        <v>2405</v>
      </c>
      <c r="E994" s="513"/>
      <c r="F994" s="513"/>
      <c r="G994" s="513"/>
      <c r="H994" s="81" t="e">
        <f t="shared" si="318"/>
        <v>#DIV/0!</v>
      </c>
      <c r="I994" s="513"/>
      <c r="J994" s="513"/>
      <c r="K994" s="81" t="e">
        <f t="shared" si="319"/>
        <v>#DIV/0!</v>
      </c>
      <c r="L994" s="513">
        <f t="shared" si="324"/>
        <v>0</v>
      </c>
      <c r="M994" s="513">
        <f t="shared" si="325"/>
        <v>0</v>
      </c>
      <c r="N994" s="513">
        <f t="shared" si="326"/>
        <v>0</v>
      </c>
      <c r="O994" s="81" t="e">
        <f t="shared" si="327"/>
        <v>#DIV/0!</v>
      </c>
      <c r="P994" s="513">
        <f t="shared" si="328"/>
        <v>0</v>
      </c>
      <c r="Q994" s="513">
        <f t="shared" si="329"/>
        <v>0</v>
      </c>
      <c r="R994" s="1103" t="e">
        <f t="shared" si="320"/>
        <v>#DIV/0!</v>
      </c>
    </row>
    <row r="995" spans="1:18" s="28" customFormat="1" x14ac:dyDescent="0.2">
      <c r="A995" s="692"/>
      <c r="B995" s="692" t="s">
        <v>827</v>
      </c>
      <c r="C995" s="693"/>
      <c r="D995" s="694" t="s">
        <v>828</v>
      </c>
      <c r="E995" s="461">
        <f>SUM(E996:E999)</f>
        <v>0</v>
      </c>
      <c r="F995" s="461">
        <f t="shared" ref="F995:J995" si="333">SUM(F996:F999)</f>
        <v>0</v>
      </c>
      <c r="G995" s="461">
        <f t="shared" si="333"/>
        <v>0</v>
      </c>
      <c r="H995" s="81" t="e">
        <f t="shared" si="318"/>
        <v>#DIV/0!</v>
      </c>
      <c r="I995" s="461">
        <f t="shared" si="333"/>
        <v>0</v>
      </c>
      <c r="J995" s="461">
        <f t="shared" si="333"/>
        <v>0</v>
      </c>
      <c r="K995" s="81" t="e">
        <f t="shared" si="319"/>
        <v>#DIV/0!</v>
      </c>
      <c r="L995" s="461">
        <f t="shared" si="324"/>
        <v>0</v>
      </c>
      <c r="M995" s="461">
        <f t="shared" si="325"/>
        <v>0</v>
      </c>
      <c r="N995" s="461">
        <f t="shared" si="326"/>
        <v>0</v>
      </c>
      <c r="O995" s="81" t="e">
        <f t="shared" si="327"/>
        <v>#DIV/0!</v>
      </c>
      <c r="P995" s="461">
        <f t="shared" si="328"/>
        <v>0</v>
      </c>
      <c r="Q995" s="461">
        <f t="shared" si="329"/>
        <v>0</v>
      </c>
      <c r="R995" s="1103" t="e">
        <f t="shared" si="320"/>
        <v>#DIV/0!</v>
      </c>
    </row>
    <row r="996" spans="1:18" s="515" customFormat="1" x14ac:dyDescent="0.2">
      <c r="A996" s="689" t="s">
        <v>4674</v>
      </c>
      <c r="B996" s="689" t="s">
        <v>829</v>
      </c>
      <c r="C996" s="690">
        <v>6</v>
      </c>
      <c r="D996" s="691" t="s">
        <v>2406</v>
      </c>
      <c r="E996" s="615"/>
      <c r="F996" s="615"/>
      <c r="G996" s="615"/>
      <c r="H996" s="81" t="e">
        <f t="shared" si="318"/>
        <v>#DIV/0!</v>
      </c>
      <c r="I996" s="615"/>
      <c r="J996" s="615"/>
      <c r="K996" s="81" t="e">
        <f t="shared" si="319"/>
        <v>#DIV/0!</v>
      </c>
      <c r="L996" s="615">
        <f t="shared" si="324"/>
        <v>0</v>
      </c>
      <c r="M996" s="615">
        <f t="shared" si="325"/>
        <v>0</v>
      </c>
      <c r="N996" s="615">
        <f t="shared" si="326"/>
        <v>0</v>
      </c>
      <c r="O996" s="81" t="e">
        <f t="shared" si="327"/>
        <v>#DIV/0!</v>
      </c>
      <c r="P996" s="615">
        <f t="shared" si="328"/>
        <v>0</v>
      </c>
      <c r="Q996" s="615">
        <f t="shared" si="329"/>
        <v>0</v>
      </c>
      <c r="R996" s="1103" t="e">
        <f t="shared" si="320"/>
        <v>#DIV/0!</v>
      </c>
    </row>
    <row r="997" spans="1:18" s="515" customFormat="1" ht="25.5" x14ac:dyDescent="0.2">
      <c r="A997" s="689" t="s">
        <v>4675</v>
      </c>
      <c r="B997" s="689" t="s">
        <v>830</v>
      </c>
      <c r="C997" s="690">
        <v>6</v>
      </c>
      <c r="D997" s="691" t="s">
        <v>2407</v>
      </c>
      <c r="E997" s="615"/>
      <c r="F997" s="615"/>
      <c r="G997" s="615"/>
      <c r="H997" s="81" t="e">
        <f t="shared" si="318"/>
        <v>#DIV/0!</v>
      </c>
      <c r="I997" s="615"/>
      <c r="J997" s="615"/>
      <c r="K997" s="81" t="e">
        <f t="shared" si="319"/>
        <v>#DIV/0!</v>
      </c>
      <c r="L997" s="615">
        <f t="shared" si="324"/>
        <v>0</v>
      </c>
      <c r="M997" s="615">
        <f t="shared" si="325"/>
        <v>0</v>
      </c>
      <c r="N997" s="615">
        <f t="shared" si="326"/>
        <v>0</v>
      </c>
      <c r="O997" s="81" t="e">
        <f t="shared" si="327"/>
        <v>#DIV/0!</v>
      </c>
      <c r="P997" s="615">
        <f t="shared" si="328"/>
        <v>0</v>
      </c>
      <c r="Q997" s="615">
        <f t="shared" si="329"/>
        <v>0</v>
      </c>
      <c r="R997" s="1103" t="e">
        <f t="shared" si="320"/>
        <v>#DIV/0!</v>
      </c>
    </row>
    <row r="998" spans="1:18" s="515" customFormat="1" x14ac:dyDescent="0.2">
      <c r="A998" s="689" t="s">
        <v>4676</v>
      </c>
      <c r="B998" s="689" t="s">
        <v>5713</v>
      </c>
      <c r="C998" s="690">
        <v>6</v>
      </c>
      <c r="D998" s="691" t="s">
        <v>2408</v>
      </c>
      <c r="E998" s="615"/>
      <c r="F998" s="615"/>
      <c r="G998" s="615"/>
      <c r="H998" s="81" t="e">
        <f t="shared" si="318"/>
        <v>#DIV/0!</v>
      </c>
      <c r="I998" s="615"/>
      <c r="J998" s="615"/>
      <c r="K998" s="81" t="e">
        <f t="shared" si="319"/>
        <v>#DIV/0!</v>
      </c>
      <c r="L998" s="615">
        <f t="shared" si="324"/>
        <v>0</v>
      </c>
      <c r="M998" s="615">
        <f t="shared" si="325"/>
        <v>0</v>
      </c>
      <c r="N998" s="615">
        <f t="shared" si="326"/>
        <v>0</v>
      </c>
      <c r="O998" s="81" t="e">
        <f t="shared" si="327"/>
        <v>#DIV/0!</v>
      </c>
      <c r="P998" s="615">
        <f t="shared" si="328"/>
        <v>0</v>
      </c>
      <c r="Q998" s="615">
        <f t="shared" si="329"/>
        <v>0</v>
      </c>
      <c r="R998" s="1103" t="e">
        <f t="shared" si="320"/>
        <v>#DIV/0!</v>
      </c>
    </row>
    <row r="999" spans="1:18" s="515" customFormat="1" x14ac:dyDescent="0.2">
      <c r="A999" s="689" t="s">
        <v>4677</v>
      </c>
      <c r="B999" s="689" t="s">
        <v>5714</v>
      </c>
      <c r="C999" s="690">
        <v>6</v>
      </c>
      <c r="D999" s="691" t="s">
        <v>2409</v>
      </c>
      <c r="E999" s="615"/>
      <c r="F999" s="615"/>
      <c r="G999" s="615"/>
      <c r="H999" s="81" t="e">
        <f t="shared" si="318"/>
        <v>#DIV/0!</v>
      </c>
      <c r="I999" s="615"/>
      <c r="J999" s="615"/>
      <c r="K999" s="81" t="e">
        <f t="shared" si="319"/>
        <v>#DIV/0!</v>
      </c>
      <c r="L999" s="615">
        <f t="shared" si="324"/>
        <v>0</v>
      </c>
      <c r="M999" s="615">
        <f t="shared" si="325"/>
        <v>0</v>
      </c>
      <c r="N999" s="615">
        <f t="shared" si="326"/>
        <v>0</v>
      </c>
      <c r="O999" s="81" t="e">
        <f t="shared" si="327"/>
        <v>#DIV/0!</v>
      </c>
      <c r="P999" s="615">
        <f t="shared" si="328"/>
        <v>0</v>
      </c>
      <c r="Q999" s="615">
        <f t="shared" si="329"/>
        <v>0</v>
      </c>
      <c r="R999" s="1103" t="e">
        <f t="shared" si="320"/>
        <v>#DIV/0!</v>
      </c>
    </row>
    <row r="1000" spans="1:18" s="28" customFormat="1" x14ac:dyDescent="0.2">
      <c r="A1000" s="488" t="s">
        <v>4678</v>
      </c>
      <c r="B1000" s="488" t="s">
        <v>1672</v>
      </c>
      <c r="C1000" s="489">
        <v>6</v>
      </c>
      <c r="D1000" s="490" t="s">
        <v>2410</v>
      </c>
      <c r="E1000" s="491"/>
      <c r="F1000" s="491"/>
      <c r="G1000" s="491"/>
      <c r="H1000" s="81" t="e">
        <f t="shared" si="318"/>
        <v>#DIV/0!</v>
      </c>
      <c r="I1000" s="491"/>
      <c r="J1000" s="491"/>
      <c r="K1000" s="81" t="e">
        <f t="shared" si="319"/>
        <v>#DIV/0!</v>
      </c>
      <c r="L1000" s="491">
        <f t="shared" si="324"/>
        <v>0</v>
      </c>
      <c r="M1000" s="491">
        <f t="shared" si="325"/>
        <v>0</v>
      </c>
      <c r="N1000" s="491">
        <f t="shared" si="326"/>
        <v>0</v>
      </c>
      <c r="O1000" s="81" t="e">
        <f t="shared" si="327"/>
        <v>#DIV/0!</v>
      </c>
      <c r="P1000" s="491">
        <f t="shared" si="328"/>
        <v>0</v>
      </c>
      <c r="Q1000" s="491">
        <f t="shared" si="329"/>
        <v>0</v>
      </c>
      <c r="R1000" s="1103" t="e">
        <f t="shared" si="320"/>
        <v>#DIV/0!</v>
      </c>
    </row>
    <row r="1001" spans="1:18" s="28" customFormat="1" x14ac:dyDescent="0.2">
      <c r="A1001" s="488" t="s">
        <v>1901</v>
      </c>
      <c r="B1001" s="488" t="s">
        <v>5715</v>
      </c>
      <c r="C1001" s="489">
        <v>6</v>
      </c>
      <c r="D1001" s="490" t="s">
        <v>2400</v>
      </c>
      <c r="E1001" s="491"/>
      <c r="F1001" s="491"/>
      <c r="G1001" s="491"/>
      <c r="H1001" s="81" t="e">
        <f t="shared" si="318"/>
        <v>#DIV/0!</v>
      </c>
      <c r="I1001" s="491"/>
      <c r="J1001" s="491"/>
      <c r="K1001" s="81" t="e">
        <f t="shared" si="319"/>
        <v>#DIV/0!</v>
      </c>
      <c r="L1001" s="491">
        <f t="shared" si="324"/>
        <v>0</v>
      </c>
      <c r="M1001" s="491">
        <f t="shared" si="325"/>
        <v>0</v>
      </c>
      <c r="N1001" s="491">
        <f t="shared" si="326"/>
        <v>0</v>
      </c>
      <c r="O1001" s="81" t="e">
        <f t="shared" si="327"/>
        <v>#DIV/0!</v>
      </c>
      <c r="P1001" s="491">
        <f t="shared" si="328"/>
        <v>0</v>
      </c>
      <c r="Q1001" s="491">
        <f t="shared" si="329"/>
        <v>0</v>
      </c>
      <c r="R1001" s="1103" t="e">
        <f t="shared" si="320"/>
        <v>#DIV/0!</v>
      </c>
    </row>
    <row r="1002" spans="1:18" s="47" customFormat="1" x14ac:dyDescent="0.2">
      <c r="A1002" s="427"/>
      <c r="B1002" s="427" t="s">
        <v>342</v>
      </c>
      <c r="C1002" s="428"/>
      <c r="D1002" s="429" t="s">
        <v>589</v>
      </c>
      <c r="E1002" s="46">
        <f>SUM(E1003:E1004)</f>
        <v>0</v>
      </c>
      <c r="F1002" s="46">
        <f t="shared" ref="F1002:J1002" si="334">SUM(F1003:F1004)</f>
        <v>0</v>
      </c>
      <c r="G1002" s="46">
        <f t="shared" si="334"/>
        <v>0</v>
      </c>
      <c r="H1002" s="81" t="e">
        <f t="shared" si="318"/>
        <v>#DIV/0!</v>
      </c>
      <c r="I1002" s="46">
        <f t="shared" si="334"/>
        <v>0</v>
      </c>
      <c r="J1002" s="46">
        <f t="shared" si="334"/>
        <v>0</v>
      </c>
      <c r="K1002" s="81" t="e">
        <f t="shared" si="319"/>
        <v>#DIV/0!</v>
      </c>
      <c r="L1002" s="46">
        <f t="shared" si="324"/>
        <v>0</v>
      </c>
      <c r="M1002" s="46">
        <f t="shared" si="325"/>
        <v>0</v>
      </c>
      <c r="N1002" s="46">
        <f t="shared" si="326"/>
        <v>0</v>
      </c>
      <c r="O1002" s="81" t="e">
        <f t="shared" si="327"/>
        <v>#DIV/0!</v>
      </c>
      <c r="P1002" s="46">
        <f t="shared" si="328"/>
        <v>0</v>
      </c>
      <c r="Q1002" s="46">
        <f t="shared" si="329"/>
        <v>0</v>
      </c>
      <c r="R1002" s="1103" t="e">
        <f t="shared" si="320"/>
        <v>#DIV/0!</v>
      </c>
    </row>
    <row r="1003" spans="1:18" s="28" customFormat="1" x14ac:dyDescent="0.2">
      <c r="A1003" s="704" t="s">
        <v>1909</v>
      </c>
      <c r="B1003" s="704" t="s">
        <v>590</v>
      </c>
      <c r="C1003" s="705">
        <v>6</v>
      </c>
      <c r="D1003" s="706" t="s">
        <v>591</v>
      </c>
      <c r="E1003" s="458"/>
      <c r="F1003" s="458"/>
      <c r="G1003" s="458"/>
      <c r="H1003" s="81" t="e">
        <f t="shared" si="318"/>
        <v>#DIV/0!</v>
      </c>
      <c r="I1003" s="458"/>
      <c r="J1003" s="458"/>
      <c r="K1003" s="81" t="e">
        <f t="shared" si="319"/>
        <v>#DIV/0!</v>
      </c>
      <c r="L1003" s="458">
        <f t="shared" si="324"/>
        <v>0</v>
      </c>
      <c r="M1003" s="458">
        <f t="shared" si="325"/>
        <v>0</v>
      </c>
      <c r="N1003" s="458">
        <f t="shared" si="326"/>
        <v>0</v>
      </c>
      <c r="O1003" s="81" t="e">
        <f t="shared" si="327"/>
        <v>#DIV/0!</v>
      </c>
      <c r="P1003" s="458">
        <f t="shared" si="328"/>
        <v>0</v>
      </c>
      <c r="Q1003" s="458">
        <f t="shared" si="329"/>
        <v>0</v>
      </c>
      <c r="R1003" s="1103" t="e">
        <f t="shared" si="320"/>
        <v>#DIV/0!</v>
      </c>
    </row>
    <row r="1004" spans="1:18" s="28" customFormat="1" x14ac:dyDescent="0.2">
      <c r="A1004" s="704" t="s">
        <v>2565</v>
      </c>
      <c r="B1004" s="704" t="s">
        <v>5716</v>
      </c>
      <c r="C1004" s="705">
        <v>6</v>
      </c>
      <c r="D1004" s="706" t="s">
        <v>2566</v>
      </c>
      <c r="E1004" s="458"/>
      <c r="F1004" s="458"/>
      <c r="G1004" s="458"/>
      <c r="H1004" s="81" t="e">
        <f t="shared" si="318"/>
        <v>#DIV/0!</v>
      </c>
      <c r="I1004" s="458"/>
      <c r="J1004" s="458"/>
      <c r="K1004" s="81" t="e">
        <f t="shared" si="319"/>
        <v>#DIV/0!</v>
      </c>
      <c r="L1004" s="458">
        <f t="shared" si="324"/>
        <v>0</v>
      </c>
      <c r="M1004" s="458">
        <f t="shared" si="325"/>
        <v>0</v>
      </c>
      <c r="N1004" s="458">
        <f t="shared" si="326"/>
        <v>0</v>
      </c>
      <c r="O1004" s="81" t="e">
        <f t="shared" si="327"/>
        <v>#DIV/0!</v>
      </c>
      <c r="P1004" s="458">
        <f t="shared" si="328"/>
        <v>0</v>
      </c>
      <c r="Q1004" s="458">
        <f t="shared" si="329"/>
        <v>0</v>
      </c>
      <c r="R1004" s="1103" t="e">
        <f t="shared" si="320"/>
        <v>#DIV/0!</v>
      </c>
    </row>
    <row r="1005" spans="1:18" s="47" customFormat="1" x14ac:dyDescent="0.2">
      <c r="A1005" s="430" t="s">
        <v>1910</v>
      </c>
      <c r="B1005" s="430" t="s">
        <v>343</v>
      </c>
      <c r="C1005" s="431"/>
      <c r="D1005" s="432" t="s">
        <v>344</v>
      </c>
      <c r="E1005" s="51">
        <f>SUM(E1006:E1007)</f>
        <v>0</v>
      </c>
      <c r="F1005" s="51">
        <f t="shared" ref="F1005:J1005" si="335">SUM(F1006:F1007)</f>
        <v>0</v>
      </c>
      <c r="G1005" s="51">
        <f t="shared" si="335"/>
        <v>0</v>
      </c>
      <c r="H1005" s="81" t="e">
        <f t="shared" si="318"/>
        <v>#DIV/0!</v>
      </c>
      <c r="I1005" s="51">
        <f t="shared" si="335"/>
        <v>0</v>
      </c>
      <c r="J1005" s="51">
        <f t="shared" si="335"/>
        <v>0</v>
      </c>
      <c r="K1005" s="81" t="e">
        <f t="shared" si="319"/>
        <v>#DIV/0!</v>
      </c>
      <c r="L1005" s="51">
        <f t="shared" si="324"/>
        <v>0</v>
      </c>
      <c r="M1005" s="51">
        <f t="shared" si="325"/>
        <v>0</v>
      </c>
      <c r="N1005" s="51">
        <f t="shared" si="326"/>
        <v>0</v>
      </c>
      <c r="O1005" s="81" t="e">
        <f t="shared" si="327"/>
        <v>#DIV/0!</v>
      </c>
      <c r="P1005" s="51">
        <f t="shared" si="328"/>
        <v>0</v>
      </c>
      <c r="Q1005" s="51">
        <f t="shared" si="329"/>
        <v>0</v>
      </c>
      <c r="R1005" s="1103" t="e">
        <f t="shared" si="320"/>
        <v>#DIV/0!</v>
      </c>
    </row>
    <row r="1006" spans="1:18" s="28" customFormat="1" x14ac:dyDescent="0.2">
      <c r="A1006" s="692" t="s">
        <v>3858</v>
      </c>
      <c r="B1006" s="692" t="s">
        <v>5717</v>
      </c>
      <c r="C1006" s="693">
        <v>6</v>
      </c>
      <c r="D1006" s="694" t="s">
        <v>3860</v>
      </c>
      <c r="E1006" s="461"/>
      <c r="F1006" s="461"/>
      <c r="G1006" s="461"/>
      <c r="H1006" s="81" t="e">
        <f t="shared" si="318"/>
        <v>#DIV/0!</v>
      </c>
      <c r="I1006" s="461"/>
      <c r="J1006" s="461"/>
      <c r="K1006" s="81" t="e">
        <f t="shared" si="319"/>
        <v>#DIV/0!</v>
      </c>
      <c r="L1006" s="461">
        <f t="shared" si="324"/>
        <v>0</v>
      </c>
      <c r="M1006" s="461">
        <f t="shared" si="325"/>
        <v>0</v>
      </c>
      <c r="N1006" s="461">
        <f t="shared" si="326"/>
        <v>0</v>
      </c>
      <c r="O1006" s="81" t="e">
        <f t="shared" si="327"/>
        <v>#DIV/0!</v>
      </c>
      <c r="P1006" s="461">
        <f t="shared" si="328"/>
        <v>0</v>
      </c>
      <c r="Q1006" s="461">
        <f t="shared" si="329"/>
        <v>0</v>
      </c>
      <c r="R1006" s="1103" t="e">
        <f t="shared" si="320"/>
        <v>#DIV/0!</v>
      </c>
    </row>
    <row r="1007" spans="1:18" s="28" customFormat="1" x14ac:dyDescent="0.2">
      <c r="A1007" s="692" t="s">
        <v>3859</v>
      </c>
      <c r="B1007" s="692" t="s">
        <v>5718</v>
      </c>
      <c r="C1007" s="693">
        <v>6</v>
      </c>
      <c r="D1007" s="694" t="s">
        <v>3861</v>
      </c>
      <c r="E1007" s="461"/>
      <c r="F1007" s="461"/>
      <c r="G1007" s="461"/>
      <c r="H1007" s="81" t="e">
        <f t="shared" si="318"/>
        <v>#DIV/0!</v>
      </c>
      <c r="I1007" s="461"/>
      <c r="J1007" s="461"/>
      <c r="K1007" s="81" t="e">
        <f t="shared" si="319"/>
        <v>#DIV/0!</v>
      </c>
      <c r="L1007" s="461">
        <f t="shared" si="324"/>
        <v>0</v>
      </c>
      <c r="M1007" s="461">
        <f t="shared" si="325"/>
        <v>0</v>
      </c>
      <c r="N1007" s="461">
        <f t="shared" si="326"/>
        <v>0</v>
      </c>
      <c r="O1007" s="81" t="e">
        <f t="shared" si="327"/>
        <v>#DIV/0!</v>
      </c>
      <c r="P1007" s="461">
        <f t="shared" si="328"/>
        <v>0</v>
      </c>
      <c r="Q1007" s="461">
        <f t="shared" si="329"/>
        <v>0</v>
      </c>
      <c r="R1007" s="1103" t="e">
        <f t="shared" si="320"/>
        <v>#DIV/0!</v>
      </c>
    </row>
    <row r="1008" spans="1:18" s="47" customFormat="1" ht="25.5" x14ac:dyDescent="0.2">
      <c r="A1008" s="427" t="s">
        <v>1911</v>
      </c>
      <c r="B1008" s="427" t="s">
        <v>831</v>
      </c>
      <c r="C1008" s="428">
        <v>6</v>
      </c>
      <c r="D1008" s="429" t="s">
        <v>1458</v>
      </c>
      <c r="E1008" s="46"/>
      <c r="F1008" s="46"/>
      <c r="G1008" s="46"/>
      <c r="H1008" s="81" t="e">
        <f t="shared" si="318"/>
        <v>#DIV/0!</v>
      </c>
      <c r="I1008" s="46"/>
      <c r="J1008" s="46"/>
      <c r="K1008" s="81" t="e">
        <f t="shared" si="319"/>
        <v>#DIV/0!</v>
      </c>
      <c r="L1008" s="46">
        <f t="shared" si="324"/>
        <v>0</v>
      </c>
      <c r="M1008" s="46">
        <f t="shared" si="325"/>
        <v>0</v>
      </c>
      <c r="N1008" s="46">
        <f t="shared" si="326"/>
        <v>0</v>
      </c>
      <c r="O1008" s="81" t="e">
        <f t="shared" si="327"/>
        <v>#DIV/0!</v>
      </c>
      <c r="P1008" s="46">
        <f t="shared" si="328"/>
        <v>0</v>
      </c>
      <c r="Q1008" s="46">
        <f t="shared" si="329"/>
        <v>0</v>
      </c>
      <c r="R1008" s="1103" t="e">
        <f t="shared" si="320"/>
        <v>#DIV/0!</v>
      </c>
    </row>
    <row r="1009" spans="1:18" s="47" customFormat="1" x14ac:dyDescent="0.2">
      <c r="A1009" s="55"/>
      <c r="B1009" s="55" t="s">
        <v>560</v>
      </c>
      <c r="C1009" s="53"/>
      <c r="D1009" s="56" t="s">
        <v>144</v>
      </c>
      <c r="E1009" s="51">
        <f>SUM(E1010:E1012)</f>
        <v>0</v>
      </c>
      <c r="F1009" s="51">
        <f t="shared" ref="F1009:J1009" si="336">SUM(F1010:F1012)</f>
        <v>0</v>
      </c>
      <c r="G1009" s="51">
        <f t="shared" si="336"/>
        <v>0</v>
      </c>
      <c r="H1009" s="81" t="e">
        <f t="shared" si="318"/>
        <v>#DIV/0!</v>
      </c>
      <c r="I1009" s="51">
        <f t="shared" si="336"/>
        <v>0</v>
      </c>
      <c r="J1009" s="51">
        <f t="shared" si="336"/>
        <v>0</v>
      </c>
      <c r="K1009" s="81" t="e">
        <f t="shared" si="319"/>
        <v>#DIV/0!</v>
      </c>
      <c r="L1009" s="51">
        <f t="shared" si="324"/>
        <v>0</v>
      </c>
      <c r="M1009" s="51">
        <f t="shared" si="325"/>
        <v>0</v>
      </c>
      <c r="N1009" s="51">
        <f t="shared" si="326"/>
        <v>0</v>
      </c>
      <c r="O1009" s="81" t="e">
        <f t="shared" si="327"/>
        <v>#DIV/0!</v>
      </c>
      <c r="P1009" s="51">
        <f t="shared" si="328"/>
        <v>0</v>
      </c>
      <c r="Q1009" s="51">
        <f t="shared" si="329"/>
        <v>0</v>
      </c>
      <c r="R1009" s="1103" t="e">
        <f t="shared" si="320"/>
        <v>#DIV/0!</v>
      </c>
    </row>
    <row r="1010" spans="1:18" s="28" customFormat="1" x14ac:dyDescent="0.2">
      <c r="A1010" s="692" t="s">
        <v>1912</v>
      </c>
      <c r="B1010" s="692" t="s">
        <v>915</v>
      </c>
      <c r="C1010" s="693">
        <v>6</v>
      </c>
      <c r="D1010" s="694" t="s">
        <v>327</v>
      </c>
      <c r="E1010" s="461"/>
      <c r="F1010" s="461"/>
      <c r="G1010" s="461"/>
      <c r="H1010" s="81" t="e">
        <f t="shared" si="318"/>
        <v>#DIV/0!</v>
      </c>
      <c r="I1010" s="461"/>
      <c r="J1010" s="461"/>
      <c r="K1010" s="81" t="e">
        <f t="shared" si="319"/>
        <v>#DIV/0!</v>
      </c>
      <c r="L1010" s="461">
        <f t="shared" si="324"/>
        <v>0</v>
      </c>
      <c r="M1010" s="461">
        <f t="shared" si="325"/>
        <v>0</v>
      </c>
      <c r="N1010" s="461">
        <f t="shared" si="326"/>
        <v>0</v>
      </c>
      <c r="O1010" s="81" t="e">
        <f t="shared" si="327"/>
        <v>#DIV/0!</v>
      </c>
      <c r="P1010" s="461">
        <f t="shared" si="328"/>
        <v>0</v>
      </c>
      <c r="Q1010" s="461">
        <f t="shared" si="329"/>
        <v>0</v>
      </c>
      <c r="R1010" s="1103" t="e">
        <f t="shared" si="320"/>
        <v>#DIV/0!</v>
      </c>
    </row>
    <row r="1011" spans="1:18" s="28" customFormat="1" x14ac:dyDescent="0.2">
      <c r="A1011" s="692" t="s">
        <v>1913</v>
      </c>
      <c r="B1011" s="692" t="s">
        <v>1193</v>
      </c>
      <c r="C1011" s="693">
        <v>6</v>
      </c>
      <c r="D1011" s="694" t="s">
        <v>328</v>
      </c>
      <c r="E1011" s="461"/>
      <c r="F1011" s="461"/>
      <c r="G1011" s="461"/>
      <c r="H1011" s="81" t="e">
        <f t="shared" si="318"/>
        <v>#DIV/0!</v>
      </c>
      <c r="I1011" s="461"/>
      <c r="J1011" s="461"/>
      <c r="K1011" s="81" t="e">
        <f t="shared" si="319"/>
        <v>#DIV/0!</v>
      </c>
      <c r="L1011" s="461">
        <f t="shared" si="324"/>
        <v>0</v>
      </c>
      <c r="M1011" s="461">
        <f t="shared" si="325"/>
        <v>0</v>
      </c>
      <c r="N1011" s="461">
        <f t="shared" si="326"/>
        <v>0</v>
      </c>
      <c r="O1011" s="81" t="e">
        <f t="shared" si="327"/>
        <v>#DIV/0!</v>
      </c>
      <c r="P1011" s="461">
        <f t="shared" si="328"/>
        <v>0</v>
      </c>
      <c r="Q1011" s="461">
        <f t="shared" si="329"/>
        <v>0</v>
      </c>
      <c r="R1011" s="1103" t="e">
        <f t="shared" si="320"/>
        <v>#DIV/0!</v>
      </c>
    </row>
    <row r="1012" spans="1:18" s="28" customFormat="1" x14ac:dyDescent="0.2">
      <c r="A1012" s="498"/>
      <c r="B1012" s="498" t="s">
        <v>1195</v>
      </c>
      <c r="C1012" s="499"/>
      <c r="D1012" s="500" t="s">
        <v>361</v>
      </c>
      <c r="E1012" s="27">
        <f>SUM(E1013:E1015)</f>
        <v>0</v>
      </c>
      <c r="F1012" s="27">
        <f t="shared" ref="F1012:J1012" si="337">SUM(F1013:F1015)</f>
        <v>0</v>
      </c>
      <c r="G1012" s="27">
        <f t="shared" si="337"/>
        <v>0</v>
      </c>
      <c r="H1012" s="81" t="e">
        <f t="shared" si="318"/>
        <v>#DIV/0!</v>
      </c>
      <c r="I1012" s="27">
        <f t="shared" si="337"/>
        <v>0</v>
      </c>
      <c r="J1012" s="27">
        <f t="shared" si="337"/>
        <v>0</v>
      </c>
      <c r="K1012" s="81" t="e">
        <f t="shared" si="319"/>
        <v>#DIV/0!</v>
      </c>
      <c r="L1012" s="27">
        <f t="shared" si="324"/>
        <v>0</v>
      </c>
      <c r="M1012" s="27">
        <f t="shared" si="325"/>
        <v>0</v>
      </c>
      <c r="N1012" s="27">
        <f t="shared" si="326"/>
        <v>0</v>
      </c>
      <c r="O1012" s="81" t="e">
        <f t="shared" si="327"/>
        <v>#DIV/0!</v>
      </c>
      <c r="P1012" s="27">
        <f t="shared" si="328"/>
        <v>0</v>
      </c>
      <c r="Q1012" s="27">
        <f t="shared" si="329"/>
        <v>0</v>
      </c>
      <c r="R1012" s="1103" t="e">
        <f t="shared" si="320"/>
        <v>#DIV/0!</v>
      </c>
    </row>
    <row r="1013" spans="1:18" s="515" customFormat="1" x14ac:dyDescent="0.2">
      <c r="A1013" s="707" t="s">
        <v>1914</v>
      </c>
      <c r="B1013" s="707" t="s">
        <v>1217</v>
      </c>
      <c r="C1013" s="708">
        <v>6</v>
      </c>
      <c r="D1013" s="709" t="s">
        <v>327</v>
      </c>
      <c r="E1013" s="513"/>
      <c r="F1013" s="513"/>
      <c r="G1013" s="513"/>
      <c r="H1013" s="81" t="e">
        <f t="shared" si="318"/>
        <v>#DIV/0!</v>
      </c>
      <c r="I1013" s="513"/>
      <c r="J1013" s="513"/>
      <c r="K1013" s="81" t="e">
        <f t="shared" si="319"/>
        <v>#DIV/0!</v>
      </c>
      <c r="L1013" s="513">
        <f t="shared" si="324"/>
        <v>0</v>
      </c>
      <c r="M1013" s="513">
        <f t="shared" si="325"/>
        <v>0</v>
      </c>
      <c r="N1013" s="513">
        <f t="shared" si="326"/>
        <v>0</v>
      </c>
      <c r="O1013" s="81" t="e">
        <f t="shared" si="327"/>
        <v>#DIV/0!</v>
      </c>
      <c r="P1013" s="513">
        <f t="shared" si="328"/>
        <v>0</v>
      </c>
      <c r="Q1013" s="513">
        <f t="shared" si="329"/>
        <v>0</v>
      </c>
      <c r="R1013" s="1103" t="e">
        <f t="shared" si="320"/>
        <v>#DIV/0!</v>
      </c>
    </row>
    <row r="1014" spans="1:18" s="515" customFormat="1" x14ac:dyDescent="0.2">
      <c r="A1014" s="707" t="s">
        <v>1915</v>
      </c>
      <c r="B1014" s="707" t="s">
        <v>1218</v>
      </c>
      <c r="C1014" s="708">
        <v>6</v>
      </c>
      <c r="D1014" s="709" t="s">
        <v>328</v>
      </c>
      <c r="E1014" s="513"/>
      <c r="F1014" s="513"/>
      <c r="G1014" s="513"/>
      <c r="H1014" s="81" t="e">
        <f t="shared" si="318"/>
        <v>#DIV/0!</v>
      </c>
      <c r="I1014" s="513"/>
      <c r="J1014" s="513"/>
      <c r="K1014" s="81" t="e">
        <f t="shared" si="319"/>
        <v>#DIV/0!</v>
      </c>
      <c r="L1014" s="513">
        <f t="shared" si="324"/>
        <v>0</v>
      </c>
      <c r="M1014" s="513">
        <f t="shared" si="325"/>
        <v>0</v>
      </c>
      <c r="N1014" s="513">
        <f t="shared" si="326"/>
        <v>0</v>
      </c>
      <c r="O1014" s="81" t="e">
        <f t="shared" si="327"/>
        <v>#DIV/0!</v>
      </c>
      <c r="P1014" s="513">
        <f t="shared" si="328"/>
        <v>0</v>
      </c>
      <c r="Q1014" s="513">
        <f t="shared" si="329"/>
        <v>0</v>
      </c>
      <c r="R1014" s="1103" t="e">
        <f t="shared" si="320"/>
        <v>#DIV/0!</v>
      </c>
    </row>
    <row r="1015" spans="1:18" s="515" customFormat="1" ht="25.5" x14ac:dyDescent="0.2">
      <c r="A1015" s="689" t="s">
        <v>3278</v>
      </c>
      <c r="B1015" s="707" t="s">
        <v>5719</v>
      </c>
      <c r="C1015" s="690">
        <v>6</v>
      </c>
      <c r="D1015" s="691" t="s">
        <v>2566</v>
      </c>
      <c r="E1015" s="615"/>
      <c r="F1015" s="615"/>
      <c r="G1015" s="615"/>
      <c r="H1015" s="81" t="e">
        <f t="shared" si="318"/>
        <v>#DIV/0!</v>
      </c>
      <c r="I1015" s="615"/>
      <c r="J1015" s="615"/>
      <c r="K1015" s="81" t="e">
        <f t="shared" si="319"/>
        <v>#DIV/0!</v>
      </c>
      <c r="L1015" s="615">
        <f t="shared" si="324"/>
        <v>0</v>
      </c>
      <c r="M1015" s="615">
        <f t="shared" si="325"/>
        <v>0</v>
      </c>
      <c r="N1015" s="615">
        <f t="shared" si="326"/>
        <v>0</v>
      </c>
      <c r="O1015" s="81" t="e">
        <f t="shared" si="327"/>
        <v>#DIV/0!</v>
      </c>
      <c r="P1015" s="615">
        <f t="shared" si="328"/>
        <v>0</v>
      </c>
      <c r="Q1015" s="615">
        <f t="shared" si="329"/>
        <v>0</v>
      </c>
      <c r="R1015" s="1103" t="e">
        <f t="shared" si="320"/>
        <v>#DIV/0!</v>
      </c>
    </row>
    <row r="1016" spans="1:18" s="47" customFormat="1" x14ac:dyDescent="0.2">
      <c r="A1016" s="55"/>
      <c r="B1016" s="55" t="s">
        <v>1219</v>
      </c>
      <c r="C1016" s="53"/>
      <c r="D1016" s="56" t="s">
        <v>161</v>
      </c>
      <c r="E1016" s="51">
        <f>+E1017+E1020+E1021+E1035+E1038+E1041+E1044+E1047+E1054+E1057+E1060+E1062</f>
        <v>0</v>
      </c>
      <c r="F1016" s="51">
        <f t="shared" ref="F1016:J1016" si="338">+F1017+F1020+F1021+F1035+F1038+F1041+F1044+F1047+F1054+F1057+F1060+F1062</f>
        <v>0</v>
      </c>
      <c r="G1016" s="51">
        <f t="shared" si="338"/>
        <v>0</v>
      </c>
      <c r="H1016" s="81" t="e">
        <f t="shared" si="318"/>
        <v>#DIV/0!</v>
      </c>
      <c r="I1016" s="51">
        <f t="shared" si="338"/>
        <v>0</v>
      </c>
      <c r="J1016" s="51">
        <f t="shared" si="338"/>
        <v>0</v>
      </c>
      <c r="K1016" s="81" t="e">
        <f t="shared" si="319"/>
        <v>#DIV/0!</v>
      </c>
      <c r="L1016" s="51">
        <f t="shared" si="324"/>
        <v>0</v>
      </c>
      <c r="M1016" s="51">
        <f t="shared" si="325"/>
        <v>0</v>
      </c>
      <c r="N1016" s="51">
        <f t="shared" si="326"/>
        <v>0</v>
      </c>
      <c r="O1016" s="81" t="e">
        <f t="shared" si="327"/>
        <v>#DIV/0!</v>
      </c>
      <c r="P1016" s="51">
        <f t="shared" si="328"/>
        <v>0</v>
      </c>
      <c r="Q1016" s="51">
        <f t="shared" si="329"/>
        <v>0</v>
      </c>
      <c r="R1016" s="1103" t="e">
        <f t="shared" si="320"/>
        <v>#DIV/0!</v>
      </c>
    </row>
    <row r="1017" spans="1:18" s="28" customFormat="1" ht="25.5" x14ac:dyDescent="0.2">
      <c r="A1017" s="692"/>
      <c r="B1017" s="692" t="s">
        <v>1220</v>
      </c>
      <c r="C1017" s="693"/>
      <c r="D1017" s="694" t="s">
        <v>916</v>
      </c>
      <c r="E1017" s="461">
        <f>+E1018+E1019</f>
        <v>0</v>
      </c>
      <c r="F1017" s="461">
        <f t="shared" ref="F1017:J1017" si="339">+F1018+F1019</f>
        <v>0</v>
      </c>
      <c r="G1017" s="461">
        <f t="shared" si="339"/>
        <v>0</v>
      </c>
      <c r="H1017" s="81" t="e">
        <f t="shared" si="318"/>
        <v>#DIV/0!</v>
      </c>
      <c r="I1017" s="461">
        <f t="shared" si="339"/>
        <v>0</v>
      </c>
      <c r="J1017" s="461">
        <f t="shared" si="339"/>
        <v>0</v>
      </c>
      <c r="K1017" s="81" t="e">
        <f t="shared" si="319"/>
        <v>#DIV/0!</v>
      </c>
      <c r="L1017" s="461">
        <f t="shared" si="324"/>
        <v>0</v>
      </c>
      <c r="M1017" s="461">
        <f t="shared" si="325"/>
        <v>0</v>
      </c>
      <c r="N1017" s="461">
        <f t="shared" si="326"/>
        <v>0</v>
      </c>
      <c r="O1017" s="81" t="e">
        <f t="shared" si="327"/>
        <v>#DIV/0!</v>
      </c>
      <c r="P1017" s="461">
        <f t="shared" si="328"/>
        <v>0</v>
      </c>
      <c r="Q1017" s="461">
        <f t="shared" si="329"/>
        <v>0</v>
      </c>
      <c r="R1017" s="1103" t="e">
        <f t="shared" si="320"/>
        <v>#DIV/0!</v>
      </c>
    </row>
    <row r="1018" spans="1:18" s="515" customFormat="1" x14ac:dyDescent="0.2">
      <c r="A1018" s="707" t="s">
        <v>2411</v>
      </c>
      <c r="B1018" s="707" t="s">
        <v>5720</v>
      </c>
      <c r="C1018" s="708">
        <v>6</v>
      </c>
      <c r="D1018" s="709" t="s">
        <v>2413</v>
      </c>
      <c r="E1018" s="513"/>
      <c r="F1018" s="513"/>
      <c r="G1018" s="513"/>
      <c r="H1018" s="81" t="e">
        <f t="shared" si="318"/>
        <v>#DIV/0!</v>
      </c>
      <c r="I1018" s="513"/>
      <c r="J1018" s="513"/>
      <c r="K1018" s="81" t="e">
        <f t="shared" si="319"/>
        <v>#DIV/0!</v>
      </c>
      <c r="L1018" s="513">
        <f t="shared" si="324"/>
        <v>0</v>
      </c>
      <c r="M1018" s="513">
        <f t="shared" si="325"/>
        <v>0</v>
      </c>
      <c r="N1018" s="513">
        <f t="shared" si="326"/>
        <v>0</v>
      </c>
      <c r="O1018" s="81" t="e">
        <f t="shared" si="327"/>
        <v>#DIV/0!</v>
      </c>
      <c r="P1018" s="513">
        <f t="shared" si="328"/>
        <v>0</v>
      </c>
      <c r="Q1018" s="513">
        <f t="shared" si="329"/>
        <v>0</v>
      </c>
      <c r="R1018" s="1103" t="e">
        <f t="shared" si="320"/>
        <v>#DIV/0!</v>
      </c>
    </row>
    <row r="1019" spans="1:18" s="515" customFormat="1" ht="25.5" x14ac:dyDescent="0.2">
      <c r="A1019" s="707" t="s">
        <v>2412</v>
      </c>
      <c r="B1019" s="707" t="s">
        <v>5721</v>
      </c>
      <c r="C1019" s="708">
        <v>6</v>
      </c>
      <c r="D1019" s="709" t="s">
        <v>4682</v>
      </c>
      <c r="E1019" s="513"/>
      <c r="F1019" s="513"/>
      <c r="G1019" s="513"/>
      <c r="H1019" s="81" t="e">
        <f t="shared" si="318"/>
        <v>#DIV/0!</v>
      </c>
      <c r="I1019" s="513"/>
      <c r="J1019" s="513"/>
      <c r="K1019" s="81" t="e">
        <f t="shared" si="319"/>
        <v>#DIV/0!</v>
      </c>
      <c r="L1019" s="513">
        <f t="shared" si="324"/>
        <v>0</v>
      </c>
      <c r="M1019" s="513">
        <f t="shared" si="325"/>
        <v>0</v>
      </c>
      <c r="N1019" s="513">
        <f t="shared" si="326"/>
        <v>0</v>
      </c>
      <c r="O1019" s="81" t="e">
        <f t="shared" si="327"/>
        <v>#DIV/0!</v>
      </c>
      <c r="P1019" s="513">
        <f t="shared" si="328"/>
        <v>0</v>
      </c>
      <c r="Q1019" s="513">
        <f t="shared" si="329"/>
        <v>0</v>
      </c>
      <c r="R1019" s="1103" t="e">
        <f t="shared" si="320"/>
        <v>#DIV/0!</v>
      </c>
    </row>
    <row r="1020" spans="1:18" s="28" customFormat="1" x14ac:dyDescent="0.2">
      <c r="A1020" s="692" t="s">
        <v>1916</v>
      </c>
      <c r="B1020" s="692" t="s">
        <v>1221</v>
      </c>
      <c r="C1020" s="693">
        <v>6</v>
      </c>
      <c r="D1020" s="694" t="s">
        <v>1194</v>
      </c>
      <c r="E1020" s="461"/>
      <c r="F1020" s="461"/>
      <c r="G1020" s="461"/>
      <c r="H1020" s="81" t="e">
        <f t="shared" si="318"/>
        <v>#DIV/0!</v>
      </c>
      <c r="I1020" s="461"/>
      <c r="J1020" s="461"/>
      <c r="K1020" s="81" t="e">
        <f t="shared" si="319"/>
        <v>#DIV/0!</v>
      </c>
      <c r="L1020" s="461">
        <f t="shared" si="324"/>
        <v>0</v>
      </c>
      <c r="M1020" s="461">
        <f t="shared" si="325"/>
        <v>0</v>
      </c>
      <c r="N1020" s="461">
        <f t="shared" si="326"/>
        <v>0</v>
      </c>
      <c r="O1020" s="81" t="e">
        <f t="shared" si="327"/>
        <v>#DIV/0!</v>
      </c>
      <c r="P1020" s="461">
        <f t="shared" si="328"/>
        <v>0</v>
      </c>
      <c r="Q1020" s="461">
        <f t="shared" si="329"/>
        <v>0</v>
      </c>
      <c r="R1020" s="1103" t="e">
        <f t="shared" si="320"/>
        <v>#DIV/0!</v>
      </c>
    </row>
    <row r="1021" spans="1:18" s="28" customFormat="1" x14ac:dyDescent="0.2">
      <c r="A1021" s="692"/>
      <c r="B1021" s="692" t="s">
        <v>1222</v>
      </c>
      <c r="C1021" s="693"/>
      <c r="D1021" s="694" t="s">
        <v>1197</v>
      </c>
      <c r="E1021" s="461">
        <f>+SUM(E1022:E1034)</f>
        <v>0</v>
      </c>
      <c r="F1021" s="461">
        <f t="shared" ref="F1021:J1021" si="340">+SUM(F1022:F1034)</f>
        <v>0</v>
      </c>
      <c r="G1021" s="461">
        <f t="shared" si="340"/>
        <v>0</v>
      </c>
      <c r="H1021" s="81" t="e">
        <f t="shared" si="318"/>
        <v>#DIV/0!</v>
      </c>
      <c r="I1021" s="461">
        <f t="shared" si="340"/>
        <v>0</v>
      </c>
      <c r="J1021" s="461">
        <f t="shared" si="340"/>
        <v>0</v>
      </c>
      <c r="K1021" s="81" t="e">
        <f t="shared" si="319"/>
        <v>#DIV/0!</v>
      </c>
      <c r="L1021" s="461">
        <f t="shared" si="324"/>
        <v>0</v>
      </c>
      <c r="M1021" s="461">
        <f t="shared" si="325"/>
        <v>0</v>
      </c>
      <c r="N1021" s="461">
        <f t="shared" si="326"/>
        <v>0</v>
      </c>
      <c r="O1021" s="81" t="e">
        <f t="shared" si="327"/>
        <v>#DIV/0!</v>
      </c>
      <c r="P1021" s="461">
        <f t="shared" si="328"/>
        <v>0</v>
      </c>
      <c r="Q1021" s="461">
        <f t="shared" si="329"/>
        <v>0</v>
      </c>
      <c r="R1021" s="1103" t="e">
        <f t="shared" si="320"/>
        <v>#DIV/0!</v>
      </c>
    </row>
    <row r="1022" spans="1:18" s="515" customFormat="1" x14ac:dyDescent="0.2">
      <c r="A1022" s="707" t="s">
        <v>2414</v>
      </c>
      <c r="B1022" s="707" t="s">
        <v>2426</v>
      </c>
      <c r="C1022" s="708">
        <v>6</v>
      </c>
      <c r="D1022" s="709" t="s">
        <v>2427</v>
      </c>
      <c r="E1022" s="513"/>
      <c r="F1022" s="513"/>
      <c r="G1022" s="513"/>
      <c r="H1022" s="81" t="e">
        <f t="shared" si="318"/>
        <v>#DIV/0!</v>
      </c>
      <c r="I1022" s="513"/>
      <c r="J1022" s="513"/>
      <c r="K1022" s="81" t="e">
        <f t="shared" si="319"/>
        <v>#DIV/0!</v>
      </c>
      <c r="L1022" s="513">
        <f t="shared" si="324"/>
        <v>0</v>
      </c>
      <c r="M1022" s="513">
        <f t="shared" si="325"/>
        <v>0</v>
      </c>
      <c r="N1022" s="513">
        <f t="shared" si="326"/>
        <v>0</v>
      </c>
      <c r="O1022" s="81" t="e">
        <f t="shared" si="327"/>
        <v>#DIV/0!</v>
      </c>
      <c r="P1022" s="513">
        <f t="shared" si="328"/>
        <v>0</v>
      </c>
      <c r="Q1022" s="513">
        <f t="shared" si="329"/>
        <v>0</v>
      </c>
      <c r="R1022" s="1103" t="e">
        <f t="shared" si="320"/>
        <v>#DIV/0!</v>
      </c>
    </row>
    <row r="1023" spans="1:18" s="515" customFormat="1" x14ac:dyDescent="0.2">
      <c r="A1023" s="707" t="s">
        <v>2415</v>
      </c>
      <c r="B1023" s="707" t="s">
        <v>2428</v>
      </c>
      <c r="C1023" s="708">
        <v>6</v>
      </c>
      <c r="D1023" s="709" t="s">
        <v>2429</v>
      </c>
      <c r="E1023" s="513"/>
      <c r="F1023" s="513"/>
      <c r="G1023" s="513"/>
      <c r="H1023" s="81" t="e">
        <f t="shared" si="318"/>
        <v>#DIV/0!</v>
      </c>
      <c r="I1023" s="513"/>
      <c r="J1023" s="513"/>
      <c r="K1023" s="81" t="e">
        <f t="shared" si="319"/>
        <v>#DIV/0!</v>
      </c>
      <c r="L1023" s="513">
        <f t="shared" si="324"/>
        <v>0</v>
      </c>
      <c r="M1023" s="513">
        <f t="shared" si="325"/>
        <v>0</v>
      </c>
      <c r="N1023" s="513">
        <f t="shared" si="326"/>
        <v>0</v>
      </c>
      <c r="O1023" s="81" t="e">
        <f t="shared" si="327"/>
        <v>#DIV/0!</v>
      </c>
      <c r="P1023" s="513">
        <f t="shared" si="328"/>
        <v>0</v>
      </c>
      <c r="Q1023" s="513">
        <f t="shared" si="329"/>
        <v>0</v>
      </c>
      <c r="R1023" s="1103" t="e">
        <f t="shared" si="320"/>
        <v>#DIV/0!</v>
      </c>
    </row>
    <row r="1024" spans="1:18" s="515" customFormat="1" x14ac:dyDescent="0.2">
      <c r="A1024" s="707" t="s">
        <v>2416</v>
      </c>
      <c r="B1024" s="707" t="s">
        <v>2430</v>
      </c>
      <c r="C1024" s="708">
        <v>6</v>
      </c>
      <c r="D1024" s="709" t="s">
        <v>2431</v>
      </c>
      <c r="E1024" s="513"/>
      <c r="F1024" s="513"/>
      <c r="G1024" s="513"/>
      <c r="H1024" s="81" t="e">
        <f t="shared" si="318"/>
        <v>#DIV/0!</v>
      </c>
      <c r="I1024" s="513"/>
      <c r="J1024" s="513"/>
      <c r="K1024" s="81" t="e">
        <f t="shared" si="319"/>
        <v>#DIV/0!</v>
      </c>
      <c r="L1024" s="513">
        <f t="shared" si="324"/>
        <v>0</v>
      </c>
      <c r="M1024" s="513">
        <f t="shared" si="325"/>
        <v>0</v>
      </c>
      <c r="N1024" s="513">
        <f t="shared" si="326"/>
        <v>0</v>
      </c>
      <c r="O1024" s="81" t="e">
        <f t="shared" si="327"/>
        <v>#DIV/0!</v>
      </c>
      <c r="P1024" s="513">
        <f t="shared" si="328"/>
        <v>0</v>
      </c>
      <c r="Q1024" s="513">
        <f t="shared" si="329"/>
        <v>0</v>
      </c>
      <c r="R1024" s="1103" t="e">
        <f t="shared" si="320"/>
        <v>#DIV/0!</v>
      </c>
    </row>
    <row r="1025" spans="1:18" s="515" customFormat="1" x14ac:dyDescent="0.2">
      <c r="A1025" s="707" t="s">
        <v>2417</v>
      </c>
      <c r="B1025" s="707" t="s">
        <v>2432</v>
      </c>
      <c r="C1025" s="708">
        <v>6</v>
      </c>
      <c r="D1025" s="709" t="s">
        <v>2433</v>
      </c>
      <c r="E1025" s="513"/>
      <c r="F1025" s="513"/>
      <c r="G1025" s="513"/>
      <c r="H1025" s="81" t="e">
        <f t="shared" si="318"/>
        <v>#DIV/0!</v>
      </c>
      <c r="I1025" s="513"/>
      <c r="J1025" s="513"/>
      <c r="K1025" s="81" t="e">
        <f t="shared" si="319"/>
        <v>#DIV/0!</v>
      </c>
      <c r="L1025" s="513">
        <f t="shared" si="324"/>
        <v>0</v>
      </c>
      <c r="M1025" s="513">
        <f t="shared" si="325"/>
        <v>0</v>
      </c>
      <c r="N1025" s="513">
        <f t="shared" si="326"/>
        <v>0</v>
      </c>
      <c r="O1025" s="81" t="e">
        <f t="shared" si="327"/>
        <v>#DIV/0!</v>
      </c>
      <c r="P1025" s="513">
        <f t="shared" si="328"/>
        <v>0</v>
      </c>
      <c r="Q1025" s="513">
        <f t="shared" si="329"/>
        <v>0</v>
      </c>
      <c r="R1025" s="1103" t="e">
        <f t="shared" si="320"/>
        <v>#DIV/0!</v>
      </c>
    </row>
    <row r="1026" spans="1:18" s="515" customFormat="1" x14ac:dyDescent="0.2">
      <c r="A1026" s="707" t="s">
        <v>2418</v>
      </c>
      <c r="B1026" s="707" t="s">
        <v>2434</v>
      </c>
      <c r="C1026" s="708">
        <v>6</v>
      </c>
      <c r="D1026" s="709" t="s">
        <v>2435</v>
      </c>
      <c r="E1026" s="513"/>
      <c r="F1026" s="513"/>
      <c r="G1026" s="513"/>
      <c r="H1026" s="81" t="e">
        <f t="shared" si="318"/>
        <v>#DIV/0!</v>
      </c>
      <c r="I1026" s="513"/>
      <c r="J1026" s="513"/>
      <c r="K1026" s="81" t="e">
        <f t="shared" si="319"/>
        <v>#DIV/0!</v>
      </c>
      <c r="L1026" s="513">
        <f t="shared" si="324"/>
        <v>0</v>
      </c>
      <c r="M1026" s="513">
        <f t="shared" si="325"/>
        <v>0</v>
      </c>
      <c r="N1026" s="513">
        <f t="shared" si="326"/>
        <v>0</v>
      </c>
      <c r="O1026" s="81" t="e">
        <f t="shared" si="327"/>
        <v>#DIV/0!</v>
      </c>
      <c r="P1026" s="513">
        <f t="shared" si="328"/>
        <v>0</v>
      </c>
      <c r="Q1026" s="513">
        <f t="shared" si="329"/>
        <v>0</v>
      </c>
      <c r="R1026" s="1103" t="e">
        <f t="shared" si="320"/>
        <v>#DIV/0!</v>
      </c>
    </row>
    <row r="1027" spans="1:18" s="515" customFormat="1" x14ac:dyDescent="0.2">
      <c r="A1027" s="707" t="s">
        <v>2419</v>
      </c>
      <c r="B1027" s="707" t="s">
        <v>2436</v>
      </c>
      <c r="C1027" s="708">
        <v>6</v>
      </c>
      <c r="D1027" s="709" t="s">
        <v>2437</v>
      </c>
      <c r="E1027" s="513"/>
      <c r="F1027" s="513"/>
      <c r="G1027" s="513"/>
      <c r="H1027" s="81" t="e">
        <f t="shared" si="318"/>
        <v>#DIV/0!</v>
      </c>
      <c r="I1027" s="513"/>
      <c r="J1027" s="513"/>
      <c r="K1027" s="81" t="e">
        <f t="shared" si="319"/>
        <v>#DIV/0!</v>
      </c>
      <c r="L1027" s="513">
        <f t="shared" si="324"/>
        <v>0</v>
      </c>
      <c r="M1027" s="513">
        <f t="shared" si="325"/>
        <v>0</v>
      </c>
      <c r="N1027" s="513">
        <f t="shared" si="326"/>
        <v>0</v>
      </c>
      <c r="O1027" s="81" t="e">
        <f t="shared" si="327"/>
        <v>#DIV/0!</v>
      </c>
      <c r="P1027" s="513">
        <f t="shared" si="328"/>
        <v>0</v>
      </c>
      <c r="Q1027" s="513">
        <f t="shared" si="329"/>
        <v>0</v>
      </c>
      <c r="R1027" s="1103" t="e">
        <f t="shared" si="320"/>
        <v>#DIV/0!</v>
      </c>
    </row>
    <row r="1028" spans="1:18" s="515" customFormat="1" x14ac:dyDescent="0.2">
      <c r="A1028" s="707" t="s">
        <v>2420</v>
      </c>
      <c r="B1028" s="707" t="s">
        <v>2438</v>
      </c>
      <c r="C1028" s="708">
        <v>6</v>
      </c>
      <c r="D1028" s="709" t="s">
        <v>2439</v>
      </c>
      <c r="E1028" s="513"/>
      <c r="F1028" s="513"/>
      <c r="G1028" s="513"/>
      <c r="H1028" s="81" t="e">
        <f t="shared" si="318"/>
        <v>#DIV/0!</v>
      </c>
      <c r="I1028" s="513"/>
      <c r="J1028" s="513"/>
      <c r="K1028" s="81" t="e">
        <f t="shared" si="319"/>
        <v>#DIV/0!</v>
      </c>
      <c r="L1028" s="513">
        <f t="shared" si="324"/>
        <v>0</v>
      </c>
      <c r="M1028" s="513">
        <f t="shared" si="325"/>
        <v>0</v>
      </c>
      <c r="N1028" s="513">
        <f t="shared" si="326"/>
        <v>0</v>
      </c>
      <c r="O1028" s="81" t="e">
        <f t="shared" si="327"/>
        <v>#DIV/0!</v>
      </c>
      <c r="P1028" s="513">
        <f t="shared" si="328"/>
        <v>0</v>
      </c>
      <c r="Q1028" s="513">
        <f t="shared" si="329"/>
        <v>0</v>
      </c>
      <c r="R1028" s="1103" t="e">
        <f t="shared" si="320"/>
        <v>#DIV/0!</v>
      </c>
    </row>
    <row r="1029" spans="1:18" s="515" customFormat="1" x14ac:dyDescent="0.2">
      <c r="A1029" s="707" t="s">
        <v>2421</v>
      </c>
      <c r="B1029" s="707" t="s">
        <v>2440</v>
      </c>
      <c r="C1029" s="708">
        <v>6</v>
      </c>
      <c r="D1029" s="709" t="s">
        <v>2441</v>
      </c>
      <c r="E1029" s="513"/>
      <c r="F1029" s="513"/>
      <c r="G1029" s="513"/>
      <c r="H1029" s="81" t="e">
        <f t="shared" si="318"/>
        <v>#DIV/0!</v>
      </c>
      <c r="I1029" s="513"/>
      <c r="J1029" s="513"/>
      <c r="K1029" s="81" t="e">
        <f t="shared" si="319"/>
        <v>#DIV/0!</v>
      </c>
      <c r="L1029" s="513">
        <f t="shared" si="324"/>
        <v>0</v>
      </c>
      <c r="M1029" s="513">
        <f t="shared" si="325"/>
        <v>0</v>
      </c>
      <c r="N1029" s="513">
        <f t="shared" si="326"/>
        <v>0</v>
      </c>
      <c r="O1029" s="81" t="e">
        <f t="shared" si="327"/>
        <v>#DIV/0!</v>
      </c>
      <c r="P1029" s="513">
        <f t="shared" si="328"/>
        <v>0</v>
      </c>
      <c r="Q1029" s="513">
        <f t="shared" si="329"/>
        <v>0</v>
      </c>
      <c r="R1029" s="1103" t="e">
        <f t="shared" si="320"/>
        <v>#DIV/0!</v>
      </c>
    </row>
    <row r="1030" spans="1:18" s="515" customFormat="1" ht="25.5" x14ac:dyDescent="0.2">
      <c r="A1030" s="707" t="s">
        <v>2422</v>
      </c>
      <c r="B1030" s="707" t="s">
        <v>2442</v>
      </c>
      <c r="C1030" s="708">
        <v>6</v>
      </c>
      <c r="D1030" s="709" t="s">
        <v>2443</v>
      </c>
      <c r="E1030" s="513"/>
      <c r="F1030" s="513"/>
      <c r="G1030" s="513"/>
      <c r="H1030" s="81" t="e">
        <f t="shared" si="318"/>
        <v>#DIV/0!</v>
      </c>
      <c r="I1030" s="513"/>
      <c r="J1030" s="513"/>
      <c r="K1030" s="81" t="e">
        <f t="shared" si="319"/>
        <v>#DIV/0!</v>
      </c>
      <c r="L1030" s="513">
        <f t="shared" si="324"/>
        <v>0</v>
      </c>
      <c r="M1030" s="513">
        <f t="shared" si="325"/>
        <v>0</v>
      </c>
      <c r="N1030" s="513">
        <f t="shared" si="326"/>
        <v>0</v>
      </c>
      <c r="O1030" s="81" t="e">
        <f t="shared" si="327"/>
        <v>#DIV/0!</v>
      </c>
      <c r="P1030" s="513">
        <f t="shared" si="328"/>
        <v>0</v>
      </c>
      <c r="Q1030" s="513">
        <f t="shared" si="329"/>
        <v>0</v>
      </c>
      <c r="R1030" s="1103" t="e">
        <f t="shared" si="320"/>
        <v>#DIV/0!</v>
      </c>
    </row>
    <row r="1031" spans="1:18" s="515" customFormat="1" x14ac:dyDescent="0.2">
      <c r="A1031" s="707" t="s">
        <v>2423</v>
      </c>
      <c r="B1031" s="707" t="s">
        <v>2444</v>
      </c>
      <c r="C1031" s="708">
        <v>6</v>
      </c>
      <c r="D1031" s="709" t="s">
        <v>2445</v>
      </c>
      <c r="E1031" s="513"/>
      <c r="F1031" s="513"/>
      <c r="G1031" s="513"/>
      <c r="H1031" s="81" t="e">
        <f t="shared" si="318"/>
        <v>#DIV/0!</v>
      </c>
      <c r="I1031" s="513"/>
      <c r="J1031" s="513"/>
      <c r="K1031" s="81" t="e">
        <f t="shared" si="319"/>
        <v>#DIV/0!</v>
      </c>
      <c r="L1031" s="513">
        <f t="shared" si="324"/>
        <v>0</v>
      </c>
      <c r="M1031" s="513">
        <f t="shared" si="325"/>
        <v>0</v>
      </c>
      <c r="N1031" s="513">
        <f t="shared" si="326"/>
        <v>0</v>
      </c>
      <c r="O1031" s="81" t="e">
        <f t="shared" si="327"/>
        <v>#DIV/0!</v>
      </c>
      <c r="P1031" s="513">
        <f t="shared" si="328"/>
        <v>0</v>
      </c>
      <c r="Q1031" s="513">
        <f t="shared" si="329"/>
        <v>0</v>
      </c>
      <c r="R1031" s="1103" t="e">
        <f t="shared" si="320"/>
        <v>#DIV/0!</v>
      </c>
    </row>
    <row r="1032" spans="1:18" s="515" customFormat="1" x14ac:dyDescent="0.2">
      <c r="A1032" s="707" t="s">
        <v>2424</v>
      </c>
      <c r="B1032" s="707" t="s">
        <v>2446</v>
      </c>
      <c r="C1032" s="708">
        <v>6</v>
      </c>
      <c r="D1032" s="709" t="s">
        <v>2447</v>
      </c>
      <c r="E1032" s="513"/>
      <c r="F1032" s="513"/>
      <c r="G1032" s="513"/>
      <c r="H1032" s="81" t="e">
        <f t="shared" si="318"/>
        <v>#DIV/0!</v>
      </c>
      <c r="I1032" s="513"/>
      <c r="J1032" s="513"/>
      <c r="K1032" s="81" t="e">
        <f t="shared" si="319"/>
        <v>#DIV/0!</v>
      </c>
      <c r="L1032" s="513">
        <f t="shared" si="324"/>
        <v>0</v>
      </c>
      <c r="M1032" s="513">
        <f t="shared" si="325"/>
        <v>0</v>
      </c>
      <c r="N1032" s="513">
        <f t="shared" si="326"/>
        <v>0</v>
      </c>
      <c r="O1032" s="81" t="e">
        <f t="shared" si="327"/>
        <v>#DIV/0!</v>
      </c>
      <c r="P1032" s="513">
        <f t="shared" si="328"/>
        <v>0</v>
      </c>
      <c r="Q1032" s="513">
        <f t="shared" si="329"/>
        <v>0</v>
      </c>
      <c r="R1032" s="1103" t="e">
        <f t="shared" si="320"/>
        <v>#DIV/0!</v>
      </c>
    </row>
    <row r="1033" spans="1:18" s="515" customFormat="1" x14ac:dyDescent="0.2">
      <c r="A1033" s="707" t="s">
        <v>2425</v>
      </c>
      <c r="B1033" s="707" t="s">
        <v>2448</v>
      </c>
      <c r="C1033" s="708">
        <v>6</v>
      </c>
      <c r="D1033" s="709" t="s">
        <v>2449</v>
      </c>
      <c r="E1033" s="513"/>
      <c r="F1033" s="513"/>
      <c r="G1033" s="513"/>
      <c r="H1033" s="81" t="e">
        <f t="shared" si="318"/>
        <v>#DIV/0!</v>
      </c>
      <c r="I1033" s="513"/>
      <c r="J1033" s="513"/>
      <c r="K1033" s="81" t="e">
        <f t="shared" si="319"/>
        <v>#DIV/0!</v>
      </c>
      <c r="L1033" s="513">
        <f t="shared" si="324"/>
        <v>0</v>
      </c>
      <c r="M1033" s="513">
        <f t="shared" si="325"/>
        <v>0</v>
      </c>
      <c r="N1033" s="513">
        <f t="shared" si="326"/>
        <v>0</v>
      </c>
      <c r="O1033" s="81" t="e">
        <f t="shared" si="327"/>
        <v>#DIV/0!</v>
      </c>
      <c r="P1033" s="513">
        <f t="shared" si="328"/>
        <v>0</v>
      </c>
      <c r="Q1033" s="513">
        <f t="shared" si="329"/>
        <v>0</v>
      </c>
      <c r="R1033" s="1103" t="e">
        <f t="shared" si="320"/>
        <v>#DIV/0!</v>
      </c>
    </row>
    <row r="1034" spans="1:18" s="515" customFormat="1" x14ac:dyDescent="0.2">
      <c r="A1034" s="710" t="s">
        <v>2623</v>
      </c>
      <c r="B1034" s="707" t="s">
        <v>5722</v>
      </c>
      <c r="C1034" s="711">
        <v>6</v>
      </c>
      <c r="D1034" s="709" t="s">
        <v>2624</v>
      </c>
      <c r="E1034" s="712"/>
      <c r="F1034" s="712"/>
      <c r="G1034" s="712"/>
      <c r="H1034" s="81" t="e">
        <f t="shared" si="318"/>
        <v>#DIV/0!</v>
      </c>
      <c r="I1034" s="712"/>
      <c r="J1034" s="712"/>
      <c r="K1034" s="81" t="e">
        <f t="shared" si="319"/>
        <v>#DIV/0!</v>
      </c>
      <c r="L1034" s="712">
        <f t="shared" si="324"/>
        <v>0</v>
      </c>
      <c r="M1034" s="712">
        <f t="shared" si="325"/>
        <v>0</v>
      </c>
      <c r="N1034" s="712">
        <f t="shared" si="326"/>
        <v>0</v>
      </c>
      <c r="O1034" s="81" t="e">
        <f t="shared" si="327"/>
        <v>#DIV/0!</v>
      </c>
      <c r="P1034" s="712">
        <f t="shared" si="328"/>
        <v>0</v>
      </c>
      <c r="Q1034" s="712">
        <f t="shared" si="329"/>
        <v>0</v>
      </c>
      <c r="R1034" s="1103" t="e">
        <f t="shared" si="320"/>
        <v>#DIV/0!</v>
      </c>
    </row>
    <row r="1035" spans="1:18" s="28" customFormat="1" x14ac:dyDescent="0.2">
      <c r="A1035" s="452" t="s">
        <v>1917</v>
      </c>
      <c r="B1035" s="452" t="s">
        <v>1223</v>
      </c>
      <c r="C1035" s="453"/>
      <c r="D1035" s="454" t="s">
        <v>1196</v>
      </c>
      <c r="E1035" s="27">
        <f>+SUM(E1036:E1037)</f>
        <v>0</v>
      </c>
      <c r="F1035" s="27">
        <f t="shared" ref="F1035:J1035" si="341">+SUM(F1036:F1037)</f>
        <v>0</v>
      </c>
      <c r="G1035" s="27">
        <f t="shared" si="341"/>
        <v>0</v>
      </c>
      <c r="H1035" s="81" t="e">
        <f t="shared" si="318"/>
        <v>#DIV/0!</v>
      </c>
      <c r="I1035" s="27">
        <f t="shared" si="341"/>
        <v>0</v>
      </c>
      <c r="J1035" s="27">
        <f t="shared" si="341"/>
        <v>0</v>
      </c>
      <c r="K1035" s="81" t="e">
        <f t="shared" si="319"/>
        <v>#DIV/0!</v>
      </c>
      <c r="L1035" s="27">
        <f t="shared" si="324"/>
        <v>0</v>
      </c>
      <c r="M1035" s="27">
        <f t="shared" si="325"/>
        <v>0</v>
      </c>
      <c r="N1035" s="27">
        <f t="shared" si="326"/>
        <v>0</v>
      </c>
      <c r="O1035" s="81" t="e">
        <f t="shared" si="327"/>
        <v>#DIV/0!</v>
      </c>
      <c r="P1035" s="27">
        <f t="shared" si="328"/>
        <v>0</v>
      </c>
      <c r="Q1035" s="27">
        <f t="shared" si="329"/>
        <v>0</v>
      </c>
      <c r="R1035" s="1103" t="e">
        <f t="shared" si="320"/>
        <v>#DIV/0!</v>
      </c>
    </row>
    <row r="1036" spans="1:18" s="515" customFormat="1" ht="25.5" x14ac:dyDescent="0.2">
      <c r="A1036" s="710" t="s">
        <v>2627</v>
      </c>
      <c r="B1036" s="710" t="s">
        <v>2628</v>
      </c>
      <c r="C1036" s="711">
        <v>6</v>
      </c>
      <c r="D1036" s="709" t="s">
        <v>4683</v>
      </c>
      <c r="E1036" s="712"/>
      <c r="F1036" s="712"/>
      <c r="G1036" s="712"/>
      <c r="H1036" s="81" t="e">
        <f t="shared" si="318"/>
        <v>#DIV/0!</v>
      </c>
      <c r="I1036" s="712"/>
      <c r="J1036" s="712"/>
      <c r="K1036" s="81" t="e">
        <f t="shared" si="319"/>
        <v>#DIV/0!</v>
      </c>
      <c r="L1036" s="712">
        <f t="shared" si="324"/>
        <v>0</v>
      </c>
      <c r="M1036" s="712">
        <f t="shared" si="325"/>
        <v>0</v>
      </c>
      <c r="N1036" s="712">
        <f t="shared" si="326"/>
        <v>0</v>
      </c>
      <c r="O1036" s="81" t="e">
        <f t="shared" si="327"/>
        <v>#DIV/0!</v>
      </c>
      <c r="P1036" s="712">
        <f t="shared" si="328"/>
        <v>0</v>
      </c>
      <c r="Q1036" s="712">
        <f t="shared" si="329"/>
        <v>0</v>
      </c>
      <c r="R1036" s="1103" t="e">
        <f t="shared" si="320"/>
        <v>#DIV/0!</v>
      </c>
    </row>
    <row r="1037" spans="1:18" s="515" customFormat="1" x14ac:dyDescent="0.2">
      <c r="A1037" s="710" t="s">
        <v>2629</v>
      </c>
      <c r="B1037" s="710" t="s">
        <v>5723</v>
      </c>
      <c r="C1037" s="711">
        <v>6</v>
      </c>
      <c r="D1037" s="709" t="s">
        <v>2624</v>
      </c>
      <c r="E1037" s="712"/>
      <c r="F1037" s="712"/>
      <c r="G1037" s="712"/>
      <c r="H1037" s="81" t="e">
        <f t="shared" si="318"/>
        <v>#DIV/0!</v>
      </c>
      <c r="I1037" s="712"/>
      <c r="J1037" s="712"/>
      <c r="K1037" s="81" t="e">
        <f t="shared" si="319"/>
        <v>#DIV/0!</v>
      </c>
      <c r="L1037" s="712">
        <f t="shared" si="324"/>
        <v>0</v>
      </c>
      <c r="M1037" s="712">
        <f t="shared" si="325"/>
        <v>0</v>
      </c>
      <c r="N1037" s="712">
        <f t="shared" si="326"/>
        <v>0</v>
      </c>
      <c r="O1037" s="81" t="e">
        <f t="shared" si="327"/>
        <v>#DIV/0!</v>
      </c>
      <c r="P1037" s="712">
        <f t="shared" si="328"/>
        <v>0</v>
      </c>
      <c r="Q1037" s="712">
        <f t="shared" si="329"/>
        <v>0</v>
      </c>
      <c r="R1037" s="1103" t="e">
        <f t="shared" si="320"/>
        <v>#DIV/0!</v>
      </c>
    </row>
    <row r="1038" spans="1:18" s="28" customFormat="1" x14ac:dyDescent="0.2">
      <c r="A1038" s="452" t="s">
        <v>1918</v>
      </c>
      <c r="B1038" s="452" t="s">
        <v>1224</v>
      </c>
      <c r="C1038" s="453"/>
      <c r="D1038" s="454" t="s">
        <v>1198</v>
      </c>
      <c r="E1038" s="27">
        <f>SUM(E1039:E1040)</f>
        <v>0</v>
      </c>
      <c r="F1038" s="27">
        <f t="shared" ref="F1038:J1038" si="342">SUM(F1039:F1040)</f>
        <v>0</v>
      </c>
      <c r="G1038" s="27">
        <f t="shared" si="342"/>
        <v>0</v>
      </c>
      <c r="H1038" s="81" t="e">
        <f t="shared" si="318"/>
        <v>#DIV/0!</v>
      </c>
      <c r="I1038" s="27">
        <f t="shared" si="342"/>
        <v>0</v>
      </c>
      <c r="J1038" s="27">
        <f t="shared" si="342"/>
        <v>0</v>
      </c>
      <c r="K1038" s="81" t="e">
        <f t="shared" si="319"/>
        <v>#DIV/0!</v>
      </c>
      <c r="L1038" s="27">
        <f t="shared" si="324"/>
        <v>0</v>
      </c>
      <c r="M1038" s="27">
        <f t="shared" si="325"/>
        <v>0</v>
      </c>
      <c r="N1038" s="27">
        <f t="shared" si="326"/>
        <v>0</v>
      </c>
      <c r="O1038" s="81" t="e">
        <f t="shared" si="327"/>
        <v>#DIV/0!</v>
      </c>
      <c r="P1038" s="27">
        <f t="shared" si="328"/>
        <v>0</v>
      </c>
      <c r="Q1038" s="27">
        <f t="shared" si="329"/>
        <v>0</v>
      </c>
      <c r="R1038" s="1103" t="e">
        <f t="shared" si="320"/>
        <v>#DIV/0!</v>
      </c>
    </row>
    <row r="1039" spans="1:18" s="515" customFormat="1" x14ac:dyDescent="0.2">
      <c r="A1039" s="689" t="s">
        <v>4684</v>
      </c>
      <c r="B1039" s="689" t="s">
        <v>5724</v>
      </c>
      <c r="C1039" s="690">
        <v>6</v>
      </c>
      <c r="D1039" s="691" t="s">
        <v>5089</v>
      </c>
      <c r="E1039" s="615"/>
      <c r="F1039" s="615"/>
      <c r="G1039" s="615"/>
      <c r="H1039" s="81" t="e">
        <f t="shared" ref="H1039:H1102" si="343">+(F1039-G1039)/F1039</f>
        <v>#DIV/0!</v>
      </c>
      <c r="I1039" s="615"/>
      <c r="J1039" s="615"/>
      <c r="K1039" s="81" t="e">
        <f t="shared" ref="K1039:K1102" si="344">+(I1039-J1039)/I1039</f>
        <v>#DIV/0!</v>
      </c>
      <c r="L1039" s="615">
        <f t="shared" si="324"/>
        <v>0</v>
      </c>
      <c r="M1039" s="615">
        <f t="shared" si="325"/>
        <v>0</v>
      </c>
      <c r="N1039" s="615">
        <f t="shared" si="326"/>
        <v>0</v>
      </c>
      <c r="O1039" s="81" t="e">
        <f t="shared" si="327"/>
        <v>#DIV/0!</v>
      </c>
      <c r="P1039" s="615">
        <f t="shared" si="328"/>
        <v>0</v>
      </c>
      <c r="Q1039" s="615">
        <f t="shared" si="329"/>
        <v>0</v>
      </c>
      <c r="R1039" s="1103" t="e">
        <f t="shared" si="320"/>
        <v>#DIV/0!</v>
      </c>
    </row>
    <row r="1040" spans="1:18" s="515" customFormat="1" x14ac:dyDescent="0.2">
      <c r="A1040" s="689" t="s">
        <v>4685</v>
      </c>
      <c r="B1040" s="689" t="s">
        <v>5725</v>
      </c>
      <c r="C1040" s="690">
        <v>6</v>
      </c>
      <c r="D1040" s="691" t="s">
        <v>3161</v>
      </c>
      <c r="E1040" s="615"/>
      <c r="F1040" s="615"/>
      <c r="G1040" s="615"/>
      <c r="H1040" s="81" t="e">
        <f t="shared" si="343"/>
        <v>#DIV/0!</v>
      </c>
      <c r="I1040" s="615"/>
      <c r="J1040" s="615"/>
      <c r="K1040" s="81" t="e">
        <f t="shared" si="344"/>
        <v>#DIV/0!</v>
      </c>
      <c r="L1040" s="615">
        <f t="shared" si="324"/>
        <v>0</v>
      </c>
      <c r="M1040" s="615">
        <f t="shared" si="325"/>
        <v>0</v>
      </c>
      <c r="N1040" s="615">
        <f t="shared" si="326"/>
        <v>0</v>
      </c>
      <c r="O1040" s="81" t="e">
        <f t="shared" si="327"/>
        <v>#DIV/0!</v>
      </c>
      <c r="P1040" s="615">
        <f t="shared" si="328"/>
        <v>0</v>
      </c>
      <c r="Q1040" s="615">
        <f t="shared" si="329"/>
        <v>0</v>
      </c>
      <c r="R1040" s="1103" t="e">
        <f t="shared" ref="R1040:R1103" si="345">+(P1040-Q1040)/P1040</f>
        <v>#DIV/0!</v>
      </c>
    </row>
    <row r="1041" spans="1:21" s="28" customFormat="1" x14ac:dyDescent="0.2">
      <c r="A1041" s="452" t="s">
        <v>1919</v>
      </c>
      <c r="B1041" s="452" t="s">
        <v>1225</v>
      </c>
      <c r="C1041" s="453"/>
      <c r="D1041" s="454" t="s">
        <v>1199</v>
      </c>
      <c r="E1041" s="27">
        <f>SUM(E1042:E1043)</f>
        <v>0</v>
      </c>
      <c r="F1041" s="27">
        <f t="shared" ref="F1041:J1041" si="346">SUM(F1042:F1043)</f>
        <v>0</v>
      </c>
      <c r="G1041" s="27">
        <f t="shared" si="346"/>
        <v>0</v>
      </c>
      <c r="H1041" s="81" t="e">
        <f t="shared" si="343"/>
        <v>#DIV/0!</v>
      </c>
      <c r="I1041" s="27">
        <f t="shared" si="346"/>
        <v>0</v>
      </c>
      <c r="J1041" s="27">
        <f t="shared" si="346"/>
        <v>0</v>
      </c>
      <c r="K1041" s="81" t="e">
        <f t="shared" si="344"/>
        <v>#DIV/0!</v>
      </c>
      <c r="L1041" s="27">
        <f t="shared" si="324"/>
        <v>0</v>
      </c>
      <c r="M1041" s="27">
        <f t="shared" si="325"/>
        <v>0</v>
      </c>
      <c r="N1041" s="27">
        <f t="shared" si="326"/>
        <v>0</v>
      </c>
      <c r="O1041" s="81" t="e">
        <f t="shared" si="327"/>
        <v>#DIV/0!</v>
      </c>
      <c r="P1041" s="27">
        <f t="shared" si="328"/>
        <v>0</v>
      </c>
      <c r="Q1041" s="27">
        <f t="shared" si="329"/>
        <v>0</v>
      </c>
      <c r="R1041" s="1103" t="e">
        <f t="shared" si="345"/>
        <v>#DIV/0!</v>
      </c>
    </row>
    <row r="1042" spans="1:21" s="515" customFormat="1" x14ac:dyDescent="0.2">
      <c r="A1042" s="689" t="s">
        <v>4686</v>
      </c>
      <c r="B1042" s="689" t="s">
        <v>5726</v>
      </c>
      <c r="C1042" s="690">
        <v>6</v>
      </c>
      <c r="D1042" s="691" t="s">
        <v>4694</v>
      </c>
      <c r="E1042" s="615"/>
      <c r="F1042" s="615"/>
      <c r="G1042" s="615"/>
      <c r="H1042" s="81" t="e">
        <f t="shared" si="343"/>
        <v>#DIV/0!</v>
      </c>
      <c r="I1042" s="615"/>
      <c r="J1042" s="615"/>
      <c r="K1042" s="81" t="e">
        <f t="shared" si="344"/>
        <v>#DIV/0!</v>
      </c>
      <c r="L1042" s="615">
        <f t="shared" si="324"/>
        <v>0</v>
      </c>
      <c r="M1042" s="615">
        <f t="shared" si="325"/>
        <v>0</v>
      </c>
      <c r="N1042" s="615">
        <f t="shared" si="326"/>
        <v>0</v>
      </c>
      <c r="O1042" s="81" t="e">
        <f t="shared" si="327"/>
        <v>#DIV/0!</v>
      </c>
      <c r="P1042" s="615">
        <f t="shared" si="328"/>
        <v>0</v>
      </c>
      <c r="Q1042" s="615">
        <f t="shared" si="329"/>
        <v>0</v>
      </c>
      <c r="R1042" s="1103" t="e">
        <f t="shared" si="345"/>
        <v>#DIV/0!</v>
      </c>
    </row>
    <row r="1043" spans="1:21" s="515" customFormat="1" x14ac:dyDescent="0.2">
      <c r="A1043" s="689" t="s">
        <v>4687</v>
      </c>
      <c r="B1043" s="689" t="s">
        <v>5727</v>
      </c>
      <c r="C1043" s="690">
        <v>6</v>
      </c>
      <c r="D1043" s="691" t="s">
        <v>3161</v>
      </c>
      <c r="E1043" s="615"/>
      <c r="F1043" s="615"/>
      <c r="G1043" s="615"/>
      <c r="H1043" s="81" t="e">
        <f t="shared" si="343"/>
        <v>#DIV/0!</v>
      </c>
      <c r="I1043" s="615"/>
      <c r="J1043" s="615"/>
      <c r="K1043" s="81" t="e">
        <f t="shared" si="344"/>
        <v>#DIV/0!</v>
      </c>
      <c r="L1043" s="615">
        <f t="shared" si="324"/>
        <v>0</v>
      </c>
      <c r="M1043" s="615">
        <f t="shared" si="325"/>
        <v>0</v>
      </c>
      <c r="N1043" s="615">
        <f t="shared" si="326"/>
        <v>0</v>
      </c>
      <c r="O1043" s="81" t="e">
        <f t="shared" si="327"/>
        <v>#DIV/0!</v>
      </c>
      <c r="P1043" s="615">
        <f t="shared" si="328"/>
        <v>0</v>
      </c>
      <c r="Q1043" s="615">
        <f t="shared" si="329"/>
        <v>0</v>
      </c>
      <c r="R1043" s="1103" t="e">
        <f t="shared" si="345"/>
        <v>#DIV/0!</v>
      </c>
    </row>
    <row r="1044" spans="1:21" s="28" customFormat="1" x14ac:dyDescent="0.2">
      <c r="A1044" s="452" t="s">
        <v>2630</v>
      </c>
      <c r="B1044" s="452" t="s">
        <v>1226</v>
      </c>
      <c r="C1044" s="453"/>
      <c r="D1044" s="454" t="s">
        <v>2631</v>
      </c>
      <c r="E1044" s="27">
        <f>SUM(E1045:E1046)</f>
        <v>0</v>
      </c>
      <c r="F1044" s="27">
        <f t="shared" ref="F1044:J1044" si="347">SUM(F1045:F1046)</f>
        <v>0</v>
      </c>
      <c r="G1044" s="27">
        <f t="shared" si="347"/>
        <v>0</v>
      </c>
      <c r="H1044" s="81" t="e">
        <f t="shared" si="343"/>
        <v>#DIV/0!</v>
      </c>
      <c r="I1044" s="27">
        <f t="shared" si="347"/>
        <v>0</v>
      </c>
      <c r="J1044" s="27">
        <f t="shared" si="347"/>
        <v>0</v>
      </c>
      <c r="K1044" s="81" t="e">
        <f t="shared" si="344"/>
        <v>#DIV/0!</v>
      </c>
      <c r="L1044" s="27">
        <f t="shared" si="324"/>
        <v>0</v>
      </c>
      <c r="M1044" s="27">
        <f t="shared" si="325"/>
        <v>0</v>
      </c>
      <c r="N1044" s="27">
        <f t="shared" si="326"/>
        <v>0</v>
      </c>
      <c r="O1044" s="81" t="e">
        <f t="shared" si="327"/>
        <v>#DIV/0!</v>
      </c>
      <c r="P1044" s="27">
        <f t="shared" si="328"/>
        <v>0</v>
      </c>
      <c r="Q1044" s="27">
        <f t="shared" si="329"/>
        <v>0</v>
      </c>
      <c r="R1044" s="1103" t="e">
        <f t="shared" si="345"/>
        <v>#DIV/0!</v>
      </c>
    </row>
    <row r="1045" spans="1:21" s="515" customFormat="1" ht="25.5" x14ac:dyDescent="0.2">
      <c r="A1045" s="707" t="s">
        <v>1920</v>
      </c>
      <c r="B1045" s="707" t="s">
        <v>5728</v>
      </c>
      <c r="C1045" s="708">
        <v>6</v>
      </c>
      <c r="D1045" s="709" t="s">
        <v>1200</v>
      </c>
      <c r="E1045" s="513"/>
      <c r="F1045" s="513"/>
      <c r="G1045" s="513"/>
      <c r="H1045" s="81" t="e">
        <f t="shared" si="343"/>
        <v>#DIV/0!</v>
      </c>
      <c r="I1045" s="513"/>
      <c r="J1045" s="513"/>
      <c r="K1045" s="81" t="e">
        <f t="shared" si="344"/>
        <v>#DIV/0!</v>
      </c>
      <c r="L1045" s="513">
        <f t="shared" si="324"/>
        <v>0</v>
      </c>
      <c r="M1045" s="513">
        <f t="shared" si="325"/>
        <v>0</v>
      </c>
      <c r="N1045" s="513">
        <f t="shared" si="326"/>
        <v>0</v>
      </c>
      <c r="O1045" s="81" t="e">
        <f t="shared" si="327"/>
        <v>#DIV/0!</v>
      </c>
      <c r="P1045" s="513">
        <f t="shared" si="328"/>
        <v>0</v>
      </c>
      <c r="Q1045" s="513">
        <f t="shared" si="329"/>
        <v>0</v>
      </c>
      <c r="R1045" s="1103" t="e">
        <f t="shared" si="345"/>
        <v>#DIV/0!</v>
      </c>
    </row>
    <row r="1046" spans="1:21" s="515" customFormat="1" x14ac:dyDescent="0.2">
      <c r="A1046" s="710" t="s">
        <v>2632</v>
      </c>
      <c r="B1046" s="707" t="s">
        <v>5729</v>
      </c>
      <c r="C1046" s="711">
        <v>6</v>
      </c>
      <c r="D1046" s="709" t="s">
        <v>2624</v>
      </c>
      <c r="E1046" s="712"/>
      <c r="F1046" s="712"/>
      <c r="G1046" s="712"/>
      <c r="H1046" s="81" t="e">
        <f t="shared" si="343"/>
        <v>#DIV/0!</v>
      </c>
      <c r="I1046" s="712"/>
      <c r="J1046" s="712"/>
      <c r="K1046" s="81" t="e">
        <f t="shared" si="344"/>
        <v>#DIV/0!</v>
      </c>
      <c r="L1046" s="712">
        <f t="shared" si="324"/>
        <v>0</v>
      </c>
      <c r="M1046" s="712">
        <f t="shared" si="325"/>
        <v>0</v>
      </c>
      <c r="N1046" s="712">
        <f t="shared" si="326"/>
        <v>0</v>
      </c>
      <c r="O1046" s="81" t="e">
        <f t="shared" si="327"/>
        <v>#DIV/0!</v>
      </c>
      <c r="P1046" s="712">
        <f t="shared" si="328"/>
        <v>0</v>
      </c>
      <c r="Q1046" s="712">
        <f t="shared" si="329"/>
        <v>0</v>
      </c>
      <c r="R1046" s="1103" t="e">
        <f t="shared" si="345"/>
        <v>#DIV/0!</v>
      </c>
    </row>
    <row r="1047" spans="1:21" s="28" customFormat="1" x14ac:dyDescent="0.2">
      <c r="A1047" s="452" t="s">
        <v>1921</v>
      </c>
      <c r="B1047" s="452" t="s">
        <v>1227</v>
      </c>
      <c r="C1047" s="453"/>
      <c r="D1047" s="454" t="s">
        <v>2633</v>
      </c>
      <c r="E1047" s="27">
        <f>SUM(E1048:E1053)</f>
        <v>0</v>
      </c>
      <c r="F1047" s="27">
        <f t="shared" ref="F1047:J1047" si="348">SUM(F1048:F1053)</f>
        <v>0</v>
      </c>
      <c r="G1047" s="27">
        <f t="shared" si="348"/>
        <v>0</v>
      </c>
      <c r="H1047" s="81" t="e">
        <f t="shared" si="343"/>
        <v>#DIV/0!</v>
      </c>
      <c r="I1047" s="27">
        <f t="shared" si="348"/>
        <v>0</v>
      </c>
      <c r="J1047" s="27">
        <f t="shared" si="348"/>
        <v>0</v>
      </c>
      <c r="K1047" s="81" t="e">
        <f t="shared" si="344"/>
        <v>#DIV/0!</v>
      </c>
      <c r="L1047" s="27">
        <f t="shared" si="324"/>
        <v>0</v>
      </c>
      <c r="M1047" s="27">
        <f t="shared" si="325"/>
        <v>0</v>
      </c>
      <c r="N1047" s="27">
        <f t="shared" si="326"/>
        <v>0</v>
      </c>
      <c r="O1047" s="81" t="e">
        <f t="shared" si="327"/>
        <v>#DIV/0!</v>
      </c>
      <c r="P1047" s="27">
        <f t="shared" si="328"/>
        <v>0</v>
      </c>
      <c r="Q1047" s="27">
        <f t="shared" si="329"/>
        <v>0</v>
      </c>
      <c r="R1047" s="1103" t="e">
        <f t="shared" si="345"/>
        <v>#DIV/0!</v>
      </c>
    </row>
    <row r="1048" spans="1:21" s="515" customFormat="1" x14ac:dyDescent="0.2">
      <c r="A1048" s="710" t="s">
        <v>2634</v>
      </c>
      <c r="B1048" s="710" t="s">
        <v>1603</v>
      </c>
      <c r="C1048" s="711">
        <v>6</v>
      </c>
      <c r="D1048" s="709" t="s">
        <v>1604</v>
      </c>
      <c r="E1048" s="712"/>
      <c r="F1048" s="712"/>
      <c r="G1048" s="712"/>
      <c r="H1048" s="81" t="e">
        <f t="shared" si="343"/>
        <v>#DIV/0!</v>
      </c>
      <c r="I1048" s="712"/>
      <c r="J1048" s="712"/>
      <c r="K1048" s="81" t="e">
        <f t="shared" si="344"/>
        <v>#DIV/0!</v>
      </c>
      <c r="L1048" s="712">
        <f t="shared" ref="L1048:L1111" si="349">E1048</f>
        <v>0</v>
      </c>
      <c r="M1048" s="712">
        <f t="shared" ref="M1048:M1111" si="350">F1048</f>
        <v>0</v>
      </c>
      <c r="N1048" s="712">
        <f t="shared" ref="N1048:N1111" si="351">G1048</f>
        <v>0</v>
      </c>
      <c r="O1048" s="81" t="e">
        <f t="shared" ref="O1048:O1111" si="352">+(M1048-N1048)/M1048</f>
        <v>#DIV/0!</v>
      </c>
      <c r="P1048" s="712">
        <f t="shared" ref="P1048:P1111" si="353">I1048</f>
        <v>0</v>
      </c>
      <c r="Q1048" s="712">
        <f t="shared" ref="Q1048:Q1111" si="354">J1048</f>
        <v>0</v>
      </c>
      <c r="R1048" s="1103" t="e">
        <f t="shared" si="345"/>
        <v>#DIV/0!</v>
      </c>
      <c r="S1048" s="717"/>
      <c r="T1048" s="717"/>
      <c r="U1048" s="717"/>
    </row>
    <row r="1049" spans="1:21" s="515" customFormat="1" x14ac:dyDescent="0.2">
      <c r="A1049" s="710" t="s">
        <v>2635</v>
      </c>
      <c r="B1049" s="710" t="s">
        <v>1605</v>
      </c>
      <c r="C1049" s="711">
        <v>6</v>
      </c>
      <c r="D1049" s="709" t="s">
        <v>759</v>
      </c>
      <c r="E1049" s="712"/>
      <c r="F1049" s="712"/>
      <c r="G1049" s="712"/>
      <c r="H1049" s="81" t="e">
        <f t="shared" si="343"/>
        <v>#DIV/0!</v>
      </c>
      <c r="I1049" s="712"/>
      <c r="J1049" s="712"/>
      <c r="K1049" s="81" t="e">
        <f t="shared" si="344"/>
        <v>#DIV/0!</v>
      </c>
      <c r="L1049" s="712">
        <f t="shared" si="349"/>
        <v>0</v>
      </c>
      <c r="M1049" s="712">
        <f t="shared" si="350"/>
        <v>0</v>
      </c>
      <c r="N1049" s="712">
        <f t="shared" si="351"/>
        <v>0</v>
      </c>
      <c r="O1049" s="81" t="e">
        <f t="shared" si="352"/>
        <v>#DIV/0!</v>
      </c>
      <c r="P1049" s="712">
        <f t="shared" si="353"/>
        <v>0</v>
      </c>
      <c r="Q1049" s="712">
        <f t="shared" si="354"/>
        <v>0</v>
      </c>
      <c r="R1049" s="1103" t="e">
        <f t="shared" si="345"/>
        <v>#DIV/0!</v>
      </c>
      <c r="S1049" s="717"/>
      <c r="T1049" s="717"/>
      <c r="U1049" s="717"/>
    </row>
    <row r="1050" spans="1:21" s="515" customFormat="1" x14ac:dyDescent="0.2">
      <c r="A1050" s="710" t="s">
        <v>2636</v>
      </c>
      <c r="B1050" s="710" t="s">
        <v>1606</v>
      </c>
      <c r="C1050" s="711">
        <v>6</v>
      </c>
      <c r="D1050" s="709" t="s">
        <v>1607</v>
      </c>
      <c r="E1050" s="712"/>
      <c r="F1050" s="712"/>
      <c r="G1050" s="712"/>
      <c r="H1050" s="81" t="e">
        <f t="shared" si="343"/>
        <v>#DIV/0!</v>
      </c>
      <c r="I1050" s="712"/>
      <c r="J1050" s="712"/>
      <c r="K1050" s="81" t="e">
        <f t="shared" si="344"/>
        <v>#DIV/0!</v>
      </c>
      <c r="L1050" s="712">
        <f t="shared" si="349"/>
        <v>0</v>
      </c>
      <c r="M1050" s="712">
        <f t="shared" si="350"/>
        <v>0</v>
      </c>
      <c r="N1050" s="712">
        <f t="shared" si="351"/>
        <v>0</v>
      </c>
      <c r="O1050" s="81" t="e">
        <f t="shared" si="352"/>
        <v>#DIV/0!</v>
      </c>
      <c r="P1050" s="712">
        <f t="shared" si="353"/>
        <v>0</v>
      </c>
      <c r="Q1050" s="712">
        <f t="shared" si="354"/>
        <v>0</v>
      </c>
      <c r="R1050" s="1103" t="e">
        <f t="shared" si="345"/>
        <v>#DIV/0!</v>
      </c>
      <c r="S1050" s="717"/>
      <c r="T1050" s="717"/>
      <c r="U1050" s="717"/>
    </row>
    <row r="1051" spans="1:21" s="515" customFormat="1" x14ac:dyDescent="0.2">
      <c r="A1051" s="710" t="s">
        <v>2637</v>
      </c>
      <c r="B1051" s="710" t="s">
        <v>1608</v>
      </c>
      <c r="C1051" s="711">
        <v>6</v>
      </c>
      <c r="D1051" s="709" t="s">
        <v>760</v>
      </c>
      <c r="E1051" s="712"/>
      <c r="F1051" s="712"/>
      <c r="G1051" s="712"/>
      <c r="H1051" s="81" t="e">
        <f t="shared" si="343"/>
        <v>#DIV/0!</v>
      </c>
      <c r="I1051" s="712"/>
      <c r="J1051" s="712"/>
      <c r="K1051" s="81" t="e">
        <f t="shared" si="344"/>
        <v>#DIV/0!</v>
      </c>
      <c r="L1051" s="712">
        <f t="shared" si="349"/>
        <v>0</v>
      </c>
      <c r="M1051" s="712">
        <f t="shared" si="350"/>
        <v>0</v>
      </c>
      <c r="N1051" s="712">
        <f t="shared" si="351"/>
        <v>0</v>
      </c>
      <c r="O1051" s="81" t="e">
        <f t="shared" si="352"/>
        <v>#DIV/0!</v>
      </c>
      <c r="P1051" s="712">
        <f t="shared" si="353"/>
        <v>0</v>
      </c>
      <c r="Q1051" s="712">
        <f t="shared" si="354"/>
        <v>0</v>
      </c>
      <c r="R1051" s="1103" t="e">
        <f t="shared" si="345"/>
        <v>#DIV/0!</v>
      </c>
      <c r="S1051" s="717"/>
      <c r="T1051" s="717"/>
      <c r="U1051" s="717"/>
    </row>
    <row r="1052" spans="1:21" s="515" customFormat="1" x14ac:dyDescent="0.2">
      <c r="A1052" s="710" t="s">
        <v>2638</v>
      </c>
      <c r="B1052" s="710" t="s">
        <v>1609</v>
      </c>
      <c r="C1052" s="711">
        <v>6</v>
      </c>
      <c r="D1052" s="709" t="s">
        <v>761</v>
      </c>
      <c r="E1052" s="712"/>
      <c r="F1052" s="712"/>
      <c r="G1052" s="712"/>
      <c r="H1052" s="81" t="e">
        <f t="shared" si="343"/>
        <v>#DIV/0!</v>
      </c>
      <c r="I1052" s="712"/>
      <c r="J1052" s="712"/>
      <c r="K1052" s="81" t="e">
        <f t="shared" si="344"/>
        <v>#DIV/0!</v>
      </c>
      <c r="L1052" s="712">
        <f t="shared" si="349"/>
        <v>0</v>
      </c>
      <c r="M1052" s="712">
        <f t="shared" si="350"/>
        <v>0</v>
      </c>
      <c r="N1052" s="712">
        <f t="shared" si="351"/>
        <v>0</v>
      </c>
      <c r="O1052" s="81" t="e">
        <f t="shared" si="352"/>
        <v>#DIV/0!</v>
      </c>
      <c r="P1052" s="712">
        <f t="shared" si="353"/>
        <v>0</v>
      </c>
      <c r="Q1052" s="712">
        <f t="shared" si="354"/>
        <v>0</v>
      </c>
      <c r="R1052" s="1103" t="e">
        <f t="shared" si="345"/>
        <v>#DIV/0!</v>
      </c>
      <c r="S1052" s="717"/>
      <c r="T1052" s="717"/>
      <c r="U1052" s="717"/>
    </row>
    <row r="1053" spans="1:21" s="515" customFormat="1" x14ac:dyDescent="0.2">
      <c r="A1053" s="710" t="s">
        <v>2639</v>
      </c>
      <c r="B1053" s="710" t="s">
        <v>5730</v>
      </c>
      <c r="C1053" s="711">
        <v>6</v>
      </c>
      <c r="D1053" s="709" t="s">
        <v>2640</v>
      </c>
      <c r="E1053" s="712"/>
      <c r="F1053" s="712"/>
      <c r="G1053" s="712"/>
      <c r="H1053" s="81" t="e">
        <f t="shared" si="343"/>
        <v>#DIV/0!</v>
      </c>
      <c r="I1053" s="712"/>
      <c r="J1053" s="712"/>
      <c r="K1053" s="81" t="e">
        <f t="shared" si="344"/>
        <v>#DIV/0!</v>
      </c>
      <c r="L1053" s="712">
        <f t="shared" si="349"/>
        <v>0</v>
      </c>
      <c r="M1053" s="712">
        <f t="shared" si="350"/>
        <v>0</v>
      </c>
      <c r="N1053" s="712">
        <f t="shared" si="351"/>
        <v>0</v>
      </c>
      <c r="O1053" s="81" t="e">
        <f t="shared" si="352"/>
        <v>#DIV/0!</v>
      </c>
      <c r="P1053" s="712">
        <f t="shared" si="353"/>
        <v>0</v>
      </c>
      <c r="Q1053" s="712">
        <f t="shared" si="354"/>
        <v>0</v>
      </c>
      <c r="R1053" s="1103" t="e">
        <f t="shared" si="345"/>
        <v>#DIV/0!</v>
      </c>
      <c r="S1053" s="717"/>
      <c r="T1053" s="717"/>
      <c r="U1053" s="717"/>
    </row>
    <row r="1054" spans="1:21" s="28" customFormat="1" x14ac:dyDescent="0.2">
      <c r="A1054" s="452" t="s">
        <v>2641</v>
      </c>
      <c r="B1054" s="452" t="s">
        <v>5731</v>
      </c>
      <c r="C1054" s="453"/>
      <c r="D1054" s="454" t="s">
        <v>2642</v>
      </c>
      <c r="E1054" s="27">
        <f>SUM(E1055:E1056)</f>
        <v>0</v>
      </c>
      <c r="F1054" s="27">
        <f t="shared" ref="F1054:J1054" si="355">SUM(F1055:F1056)</f>
        <v>0</v>
      </c>
      <c r="G1054" s="27">
        <f t="shared" si="355"/>
        <v>0</v>
      </c>
      <c r="H1054" s="81" t="e">
        <f t="shared" si="343"/>
        <v>#DIV/0!</v>
      </c>
      <c r="I1054" s="27">
        <f t="shared" si="355"/>
        <v>0</v>
      </c>
      <c r="J1054" s="27">
        <f t="shared" si="355"/>
        <v>0</v>
      </c>
      <c r="K1054" s="81" t="e">
        <f t="shared" si="344"/>
        <v>#DIV/0!</v>
      </c>
      <c r="L1054" s="27">
        <f t="shared" si="349"/>
        <v>0</v>
      </c>
      <c r="M1054" s="27">
        <f t="shared" si="350"/>
        <v>0</v>
      </c>
      <c r="N1054" s="27">
        <f t="shared" si="351"/>
        <v>0</v>
      </c>
      <c r="O1054" s="81" t="e">
        <f t="shared" si="352"/>
        <v>#DIV/0!</v>
      </c>
      <c r="P1054" s="27">
        <f t="shared" si="353"/>
        <v>0</v>
      </c>
      <c r="Q1054" s="27">
        <f t="shared" si="354"/>
        <v>0</v>
      </c>
      <c r="R1054" s="1103" t="e">
        <f t="shared" si="345"/>
        <v>#DIV/0!</v>
      </c>
      <c r="S1054" s="716"/>
      <c r="T1054" s="716"/>
      <c r="U1054" s="716"/>
    </row>
    <row r="1055" spans="1:21" s="515" customFormat="1" ht="38.25" x14ac:dyDescent="0.2">
      <c r="A1055" s="689" t="s">
        <v>4690</v>
      </c>
      <c r="B1055" s="775" t="s">
        <v>5732</v>
      </c>
      <c r="C1055" s="690">
        <v>6</v>
      </c>
      <c r="D1055" s="691" t="s">
        <v>4688</v>
      </c>
      <c r="E1055" s="615"/>
      <c r="F1055" s="615"/>
      <c r="G1055" s="615"/>
      <c r="H1055" s="81" t="e">
        <f t="shared" si="343"/>
        <v>#DIV/0!</v>
      </c>
      <c r="I1055" s="615"/>
      <c r="J1055" s="615"/>
      <c r="K1055" s="81" t="e">
        <f t="shared" si="344"/>
        <v>#DIV/0!</v>
      </c>
      <c r="L1055" s="615">
        <f t="shared" si="349"/>
        <v>0</v>
      </c>
      <c r="M1055" s="615">
        <f t="shared" si="350"/>
        <v>0</v>
      </c>
      <c r="N1055" s="615">
        <f t="shared" si="351"/>
        <v>0</v>
      </c>
      <c r="O1055" s="81" t="e">
        <f t="shared" si="352"/>
        <v>#DIV/0!</v>
      </c>
      <c r="P1055" s="615">
        <f t="shared" si="353"/>
        <v>0</v>
      </c>
      <c r="Q1055" s="615">
        <f t="shared" si="354"/>
        <v>0</v>
      </c>
      <c r="R1055" s="1103" t="e">
        <f t="shared" si="345"/>
        <v>#DIV/0!</v>
      </c>
      <c r="S1055" s="717"/>
      <c r="T1055" s="717"/>
      <c r="U1055" s="717"/>
    </row>
    <row r="1056" spans="1:21" s="515" customFormat="1" x14ac:dyDescent="0.2">
      <c r="A1056" s="689" t="s">
        <v>4691</v>
      </c>
      <c r="B1056" s="775" t="s">
        <v>5733</v>
      </c>
      <c r="C1056" s="690">
        <v>6</v>
      </c>
      <c r="D1056" s="691" t="s">
        <v>4689</v>
      </c>
      <c r="E1056" s="615"/>
      <c r="F1056" s="615"/>
      <c r="G1056" s="615"/>
      <c r="H1056" s="81" t="e">
        <f t="shared" si="343"/>
        <v>#DIV/0!</v>
      </c>
      <c r="I1056" s="615"/>
      <c r="J1056" s="615"/>
      <c r="K1056" s="81" t="e">
        <f t="shared" si="344"/>
        <v>#DIV/0!</v>
      </c>
      <c r="L1056" s="615">
        <f t="shared" si="349"/>
        <v>0</v>
      </c>
      <c r="M1056" s="615">
        <f t="shared" si="350"/>
        <v>0</v>
      </c>
      <c r="N1056" s="615">
        <f t="shared" si="351"/>
        <v>0</v>
      </c>
      <c r="O1056" s="81" t="e">
        <f t="shared" si="352"/>
        <v>#DIV/0!</v>
      </c>
      <c r="P1056" s="615">
        <f t="shared" si="353"/>
        <v>0</v>
      </c>
      <c r="Q1056" s="615">
        <f t="shared" si="354"/>
        <v>0</v>
      </c>
      <c r="R1056" s="1103" t="e">
        <f t="shared" si="345"/>
        <v>#DIV/0!</v>
      </c>
      <c r="S1056" s="717"/>
      <c r="T1056" s="717"/>
      <c r="U1056" s="717"/>
    </row>
    <row r="1057" spans="1:21" s="28" customFormat="1" ht="25.5" x14ac:dyDescent="0.2">
      <c r="A1057" s="452" t="s">
        <v>2643</v>
      </c>
      <c r="B1057" s="452" t="s">
        <v>5734</v>
      </c>
      <c r="C1057" s="453"/>
      <c r="D1057" s="454" t="s">
        <v>2644</v>
      </c>
      <c r="E1057" s="27">
        <f>SUM(E1058:E1059)</f>
        <v>0</v>
      </c>
      <c r="F1057" s="27">
        <f t="shared" ref="F1057:J1057" si="356">SUM(F1058:F1059)</f>
        <v>0</v>
      </c>
      <c r="G1057" s="27">
        <f t="shared" si="356"/>
        <v>0</v>
      </c>
      <c r="H1057" s="81" t="e">
        <f t="shared" si="343"/>
        <v>#DIV/0!</v>
      </c>
      <c r="I1057" s="27">
        <f t="shared" si="356"/>
        <v>0</v>
      </c>
      <c r="J1057" s="27">
        <f t="shared" si="356"/>
        <v>0</v>
      </c>
      <c r="K1057" s="81" t="e">
        <f t="shared" si="344"/>
        <v>#DIV/0!</v>
      </c>
      <c r="L1057" s="27">
        <f t="shared" si="349"/>
        <v>0</v>
      </c>
      <c r="M1057" s="27">
        <f t="shared" si="350"/>
        <v>0</v>
      </c>
      <c r="N1057" s="27">
        <f t="shared" si="351"/>
        <v>0</v>
      </c>
      <c r="O1057" s="81" t="e">
        <f t="shared" si="352"/>
        <v>#DIV/0!</v>
      </c>
      <c r="P1057" s="27">
        <f t="shared" si="353"/>
        <v>0</v>
      </c>
      <c r="Q1057" s="27">
        <f t="shared" si="354"/>
        <v>0</v>
      </c>
      <c r="R1057" s="1103" t="e">
        <f t="shared" si="345"/>
        <v>#DIV/0!</v>
      </c>
      <c r="S1057" s="716"/>
      <c r="T1057" s="716"/>
      <c r="U1057" s="716"/>
    </row>
    <row r="1058" spans="1:21" s="894" customFormat="1" x14ac:dyDescent="0.2">
      <c r="A1058" s="899" t="s">
        <v>4692</v>
      </c>
      <c r="B1058" s="904" t="s">
        <v>5735</v>
      </c>
      <c r="C1058" s="900">
        <v>6</v>
      </c>
      <c r="D1058" s="901" t="s">
        <v>5090</v>
      </c>
      <c r="E1058" s="902"/>
      <c r="F1058" s="902"/>
      <c r="G1058" s="902"/>
      <c r="H1058" s="81" t="e">
        <f t="shared" si="343"/>
        <v>#DIV/0!</v>
      </c>
      <c r="I1058" s="902"/>
      <c r="J1058" s="902"/>
      <c r="K1058" s="81" t="e">
        <f t="shared" si="344"/>
        <v>#DIV/0!</v>
      </c>
      <c r="L1058" s="902">
        <f t="shared" si="349"/>
        <v>0</v>
      </c>
      <c r="M1058" s="902">
        <f t="shared" si="350"/>
        <v>0</v>
      </c>
      <c r="N1058" s="902">
        <f t="shared" si="351"/>
        <v>0</v>
      </c>
      <c r="O1058" s="81" t="e">
        <f t="shared" si="352"/>
        <v>#DIV/0!</v>
      </c>
      <c r="P1058" s="902">
        <f t="shared" si="353"/>
        <v>0</v>
      </c>
      <c r="Q1058" s="902">
        <f t="shared" si="354"/>
        <v>0</v>
      </c>
      <c r="R1058" s="1103" t="e">
        <f t="shared" si="345"/>
        <v>#DIV/0!</v>
      </c>
      <c r="S1058" s="903"/>
      <c r="T1058" s="903"/>
      <c r="U1058" s="903"/>
    </row>
    <row r="1059" spans="1:21" s="894" customFormat="1" x14ac:dyDescent="0.2">
      <c r="A1059" s="899" t="s">
        <v>4693</v>
      </c>
      <c r="B1059" s="904" t="s">
        <v>5736</v>
      </c>
      <c r="C1059" s="900">
        <v>6</v>
      </c>
      <c r="D1059" s="901" t="s">
        <v>5091</v>
      </c>
      <c r="E1059" s="902"/>
      <c r="F1059" s="902"/>
      <c r="G1059" s="902"/>
      <c r="H1059" s="81" t="e">
        <f t="shared" si="343"/>
        <v>#DIV/0!</v>
      </c>
      <c r="I1059" s="902"/>
      <c r="J1059" s="902"/>
      <c r="K1059" s="81" t="e">
        <f t="shared" si="344"/>
        <v>#DIV/0!</v>
      </c>
      <c r="L1059" s="902">
        <f t="shared" si="349"/>
        <v>0</v>
      </c>
      <c r="M1059" s="902">
        <f t="shared" si="350"/>
        <v>0</v>
      </c>
      <c r="N1059" s="902">
        <f t="shared" si="351"/>
        <v>0</v>
      </c>
      <c r="O1059" s="81" t="e">
        <f t="shared" si="352"/>
        <v>#DIV/0!</v>
      </c>
      <c r="P1059" s="902">
        <f t="shared" si="353"/>
        <v>0</v>
      </c>
      <c r="Q1059" s="902">
        <f t="shared" si="354"/>
        <v>0</v>
      </c>
      <c r="R1059" s="1103" t="e">
        <f t="shared" si="345"/>
        <v>#DIV/0!</v>
      </c>
      <c r="S1059" s="903"/>
      <c r="T1059" s="903"/>
      <c r="U1059" s="903"/>
    </row>
    <row r="1060" spans="1:21" s="28" customFormat="1" ht="25.5" x14ac:dyDescent="0.2">
      <c r="A1060" s="537">
        <v>6.3</v>
      </c>
      <c r="B1060" s="452" t="s">
        <v>5737</v>
      </c>
      <c r="C1060" s="499"/>
      <c r="D1060" s="538" t="s">
        <v>2645</v>
      </c>
      <c r="E1060" s="27">
        <f>E1061</f>
        <v>0</v>
      </c>
      <c r="F1060" s="27">
        <f t="shared" ref="F1060:J1060" si="357">F1061</f>
        <v>0</v>
      </c>
      <c r="G1060" s="27">
        <f t="shared" si="357"/>
        <v>0</v>
      </c>
      <c r="H1060" s="81" t="e">
        <f t="shared" si="343"/>
        <v>#DIV/0!</v>
      </c>
      <c r="I1060" s="27">
        <f t="shared" si="357"/>
        <v>0</v>
      </c>
      <c r="J1060" s="27">
        <f t="shared" si="357"/>
        <v>0</v>
      </c>
      <c r="K1060" s="81" t="e">
        <f t="shared" si="344"/>
        <v>#DIV/0!</v>
      </c>
      <c r="L1060" s="27">
        <f t="shared" si="349"/>
        <v>0</v>
      </c>
      <c r="M1060" s="27">
        <f t="shared" si="350"/>
        <v>0</v>
      </c>
      <c r="N1060" s="27">
        <f t="shared" si="351"/>
        <v>0</v>
      </c>
      <c r="O1060" s="81" t="e">
        <f t="shared" si="352"/>
        <v>#DIV/0!</v>
      </c>
      <c r="P1060" s="27">
        <f t="shared" si="353"/>
        <v>0</v>
      </c>
      <c r="Q1060" s="27">
        <f t="shared" si="354"/>
        <v>0</v>
      </c>
      <c r="R1060" s="1103" t="e">
        <f t="shared" si="345"/>
        <v>#DIV/0!</v>
      </c>
      <c r="S1060" s="716"/>
      <c r="T1060" s="716"/>
      <c r="U1060" s="716"/>
    </row>
    <row r="1061" spans="1:21" s="515" customFormat="1" x14ac:dyDescent="0.2">
      <c r="A1061" s="710" t="s">
        <v>2646</v>
      </c>
      <c r="B1061" s="775" t="s">
        <v>5738</v>
      </c>
      <c r="C1061" s="711">
        <v>6</v>
      </c>
      <c r="D1061" s="709" t="s">
        <v>2330</v>
      </c>
      <c r="E1061" s="712"/>
      <c r="F1061" s="712"/>
      <c r="G1061" s="712"/>
      <c r="H1061" s="81" t="e">
        <f t="shared" si="343"/>
        <v>#DIV/0!</v>
      </c>
      <c r="I1061" s="712"/>
      <c r="J1061" s="712"/>
      <c r="K1061" s="81" t="e">
        <f t="shared" si="344"/>
        <v>#DIV/0!</v>
      </c>
      <c r="L1061" s="712">
        <f t="shared" si="349"/>
        <v>0</v>
      </c>
      <c r="M1061" s="712">
        <f t="shared" si="350"/>
        <v>0</v>
      </c>
      <c r="N1061" s="712">
        <f t="shared" si="351"/>
        <v>0</v>
      </c>
      <c r="O1061" s="81" t="e">
        <f t="shared" si="352"/>
        <v>#DIV/0!</v>
      </c>
      <c r="P1061" s="712">
        <f t="shared" si="353"/>
        <v>0</v>
      </c>
      <c r="Q1061" s="712">
        <f t="shared" si="354"/>
        <v>0</v>
      </c>
      <c r="R1061" s="1103" t="e">
        <f t="shared" si="345"/>
        <v>#DIV/0!</v>
      </c>
      <c r="S1061" s="717"/>
      <c r="T1061" s="717"/>
      <c r="U1061" s="717"/>
    </row>
    <row r="1062" spans="1:21" s="28" customFormat="1" x14ac:dyDescent="0.2">
      <c r="A1062" s="696"/>
      <c r="B1062" s="452" t="s">
        <v>5739</v>
      </c>
      <c r="C1062" s="697"/>
      <c r="D1062" s="694" t="s">
        <v>4695</v>
      </c>
      <c r="E1062" s="458">
        <f>SUM(E1063:E1066)</f>
        <v>0</v>
      </c>
      <c r="F1062" s="458">
        <f t="shared" ref="F1062:J1062" si="358">SUM(F1063:F1066)</f>
        <v>0</v>
      </c>
      <c r="G1062" s="458">
        <f t="shared" si="358"/>
        <v>0</v>
      </c>
      <c r="H1062" s="81" t="e">
        <f t="shared" si="343"/>
        <v>#DIV/0!</v>
      </c>
      <c r="I1062" s="458">
        <f t="shared" si="358"/>
        <v>0</v>
      </c>
      <c r="J1062" s="458">
        <f t="shared" si="358"/>
        <v>0</v>
      </c>
      <c r="K1062" s="81" t="e">
        <f t="shared" si="344"/>
        <v>#DIV/0!</v>
      </c>
      <c r="L1062" s="458">
        <f t="shared" si="349"/>
        <v>0</v>
      </c>
      <c r="M1062" s="458">
        <f t="shared" si="350"/>
        <v>0</v>
      </c>
      <c r="N1062" s="458">
        <f t="shared" si="351"/>
        <v>0</v>
      </c>
      <c r="O1062" s="81" t="e">
        <f t="shared" si="352"/>
        <v>#DIV/0!</v>
      </c>
      <c r="P1062" s="458">
        <f t="shared" si="353"/>
        <v>0</v>
      </c>
      <c r="Q1062" s="458">
        <f t="shared" si="354"/>
        <v>0</v>
      </c>
      <c r="R1062" s="1103" t="e">
        <f t="shared" si="345"/>
        <v>#DIV/0!</v>
      </c>
      <c r="S1062" s="716"/>
      <c r="T1062" s="716"/>
      <c r="U1062" s="716"/>
    </row>
    <row r="1063" spans="1:21" s="515" customFormat="1" ht="25.5" x14ac:dyDescent="0.2">
      <c r="A1063" s="689" t="s">
        <v>4698</v>
      </c>
      <c r="B1063" s="775" t="s">
        <v>5740</v>
      </c>
      <c r="C1063" s="690">
        <v>6</v>
      </c>
      <c r="D1063" s="691" t="s">
        <v>4697</v>
      </c>
      <c r="E1063" s="615"/>
      <c r="F1063" s="615"/>
      <c r="G1063" s="615"/>
      <c r="H1063" s="81" t="e">
        <f t="shared" si="343"/>
        <v>#DIV/0!</v>
      </c>
      <c r="I1063" s="615"/>
      <c r="J1063" s="615"/>
      <c r="K1063" s="81" t="e">
        <f t="shared" si="344"/>
        <v>#DIV/0!</v>
      </c>
      <c r="L1063" s="615">
        <f t="shared" si="349"/>
        <v>0</v>
      </c>
      <c r="M1063" s="615">
        <f t="shared" si="350"/>
        <v>0</v>
      </c>
      <c r="N1063" s="615">
        <f t="shared" si="351"/>
        <v>0</v>
      </c>
      <c r="O1063" s="81" t="e">
        <f t="shared" si="352"/>
        <v>#DIV/0!</v>
      </c>
      <c r="P1063" s="615">
        <f t="shared" si="353"/>
        <v>0</v>
      </c>
      <c r="Q1063" s="615">
        <f t="shared" si="354"/>
        <v>0</v>
      </c>
      <c r="R1063" s="1103" t="e">
        <f t="shared" si="345"/>
        <v>#DIV/0!</v>
      </c>
      <c r="S1063" s="717"/>
      <c r="T1063" s="717"/>
      <c r="U1063" s="717"/>
    </row>
    <row r="1064" spans="1:21" s="515" customFormat="1" x14ac:dyDescent="0.2">
      <c r="A1064" s="710"/>
      <c r="B1064" s="775" t="s">
        <v>5741</v>
      </c>
      <c r="C1064" s="711"/>
      <c r="D1064" s="709" t="s">
        <v>4696</v>
      </c>
      <c r="E1064" s="712"/>
      <c r="F1064" s="712"/>
      <c r="G1064" s="712"/>
      <c r="H1064" s="81" t="e">
        <f t="shared" si="343"/>
        <v>#DIV/0!</v>
      </c>
      <c r="I1064" s="712"/>
      <c r="J1064" s="712"/>
      <c r="K1064" s="81" t="e">
        <f t="shared" si="344"/>
        <v>#DIV/0!</v>
      </c>
      <c r="L1064" s="712">
        <f t="shared" si="349"/>
        <v>0</v>
      </c>
      <c r="M1064" s="712">
        <f t="shared" si="350"/>
        <v>0</v>
      </c>
      <c r="N1064" s="712">
        <f t="shared" si="351"/>
        <v>0</v>
      </c>
      <c r="O1064" s="81" t="e">
        <f t="shared" si="352"/>
        <v>#DIV/0!</v>
      </c>
      <c r="P1064" s="712">
        <f t="shared" si="353"/>
        <v>0</v>
      </c>
      <c r="Q1064" s="712">
        <f t="shared" si="354"/>
        <v>0</v>
      </c>
      <c r="R1064" s="1103" t="e">
        <f t="shared" si="345"/>
        <v>#DIV/0!</v>
      </c>
      <c r="S1064" s="717"/>
      <c r="T1064" s="717"/>
      <c r="U1064" s="717"/>
    </row>
    <row r="1065" spans="1:21" s="515" customFormat="1" ht="38.25" x14ac:dyDescent="0.2">
      <c r="A1065" s="689" t="s">
        <v>4699</v>
      </c>
      <c r="B1065" s="775" t="s">
        <v>5742</v>
      </c>
      <c r="C1065" s="690">
        <v>6</v>
      </c>
      <c r="D1065" s="691" t="s">
        <v>4700</v>
      </c>
      <c r="E1065" s="615"/>
      <c r="F1065" s="615"/>
      <c r="G1065" s="615"/>
      <c r="H1065" s="81" t="e">
        <f t="shared" si="343"/>
        <v>#DIV/0!</v>
      </c>
      <c r="I1065" s="615"/>
      <c r="J1065" s="615"/>
      <c r="K1065" s="81" t="e">
        <f t="shared" si="344"/>
        <v>#DIV/0!</v>
      </c>
      <c r="L1065" s="615">
        <f t="shared" si="349"/>
        <v>0</v>
      </c>
      <c r="M1065" s="615">
        <f t="shared" si="350"/>
        <v>0</v>
      </c>
      <c r="N1065" s="615">
        <f t="shared" si="351"/>
        <v>0</v>
      </c>
      <c r="O1065" s="81" t="e">
        <f t="shared" si="352"/>
        <v>#DIV/0!</v>
      </c>
      <c r="P1065" s="615">
        <f t="shared" si="353"/>
        <v>0</v>
      </c>
      <c r="Q1065" s="615">
        <f t="shared" si="354"/>
        <v>0</v>
      </c>
      <c r="R1065" s="1103" t="e">
        <f t="shared" si="345"/>
        <v>#DIV/0!</v>
      </c>
      <c r="S1065" s="717"/>
      <c r="T1065" s="717"/>
      <c r="U1065" s="717"/>
    </row>
    <row r="1066" spans="1:21" s="515" customFormat="1" x14ac:dyDescent="0.2">
      <c r="A1066" s="689" t="s">
        <v>4701</v>
      </c>
      <c r="B1066" s="775" t="s">
        <v>5743</v>
      </c>
      <c r="C1066" s="690">
        <v>6</v>
      </c>
      <c r="D1066" s="691" t="s">
        <v>2330</v>
      </c>
      <c r="E1066" s="615"/>
      <c r="F1066" s="615"/>
      <c r="G1066" s="615"/>
      <c r="H1066" s="81" t="e">
        <f t="shared" si="343"/>
        <v>#DIV/0!</v>
      </c>
      <c r="I1066" s="615"/>
      <c r="J1066" s="615"/>
      <c r="K1066" s="81" t="e">
        <f t="shared" si="344"/>
        <v>#DIV/0!</v>
      </c>
      <c r="L1066" s="615">
        <f t="shared" si="349"/>
        <v>0</v>
      </c>
      <c r="M1066" s="615">
        <f t="shared" si="350"/>
        <v>0</v>
      </c>
      <c r="N1066" s="615">
        <f t="shared" si="351"/>
        <v>0</v>
      </c>
      <c r="O1066" s="81" t="e">
        <f t="shared" si="352"/>
        <v>#DIV/0!</v>
      </c>
      <c r="P1066" s="615">
        <f t="shared" si="353"/>
        <v>0</v>
      </c>
      <c r="Q1066" s="615">
        <f t="shared" si="354"/>
        <v>0</v>
      </c>
      <c r="R1066" s="1103" t="e">
        <f t="shared" si="345"/>
        <v>#DIV/0!</v>
      </c>
      <c r="S1066" s="717"/>
      <c r="T1066" s="717"/>
      <c r="U1066" s="717"/>
    </row>
    <row r="1067" spans="1:21" s="39" customFormat="1" x14ac:dyDescent="0.2">
      <c r="A1067" s="73">
        <v>6.4</v>
      </c>
      <c r="B1067" s="73" t="s">
        <v>832</v>
      </c>
      <c r="C1067" s="36"/>
      <c r="D1067" s="74" t="s">
        <v>833</v>
      </c>
      <c r="E1067" s="38">
        <f>SUM(E1068:E1070)</f>
        <v>0</v>
      </c>
      <c r="F1067" s="38">
        <f t="shared" ref="F1067:J1067" si="359">SUM(F1068:F1070)</f>
        <v>0</v>
      </c>
      <c r="G1067" s="38">
        <f t="shared" si="359"/>
        <v>0</v>
      </c>
      <c r="H1067" s="81" t="e">
        <f t="shared" si="343"/>
        <v>#DIV/0!</v>
      </c>
      <c r="I1067" s="38">
        <f t="shared" si="359"/>
        <v>0</v>
      </c>
      <c r="J1067" s="38">
        <f t="shared" si="359"/>
        <v>0</v>
      </c>
      <c r="K1067" s="81" t="e">
        <f t="shared" si="344"/>
        <v>#DIV/0!</v>
      </c>
      <c r="L1067" s="38">
        <f t="shared" si="349"/>
        <v>0</v>
      </c>
      <c r="M1067" s="38">
        <f t="shared" si="350"/>
        <v>0</v>
      </c>
      <c r="N1067" s="38">
        <f t="shared" si="351"/>
        <v>0</v>
      </c>
      <c r="O1067" s="81" t="e">
        <f t="shared" si="352"/>
        <v>#DIV/0!</v>
      </c>
      <c r="P1067" s="38">
        <f t="shared" si="353"/>
        <v>0</v>
      </c>
      <c r="Q1067" s="38">
        <f t="shared" si="354"/>
        <v>0</v>
      </c>
      <c r="R1067" s="1103" t="e">
        <f t="shared" si="345"/>
        <v>#DIV/0!</v>
      </c>
    </row>
    <row r="1068" spans="1:21" s="47" customFormat="1" x14ac:dyDescent="0.2">
      <c r="A1068" s="427" t="s">
        <v>1922</v>
      </c>
      <c r="B1068" s="427" t="s">
        <v>834</v>
      </c>
      <c r="C1068" s="428">
        <v>6</v>
      </c>
      <c r="D1068" s="429" t="s">
        <v>1410</v>
      </c>
      <c r="E1068" s="46"/>
      <c r="F1068" s="46"/>
      <c r="G1068" s="46"/>
      <c r="H1068" s="81" t="e">
        <f t="shared" si="343"/>
        <v>#DIV/0!</v>
      </c>
      <c r="I1068" s="46"/>
      <c r="J1068" s="46"/>
      <c r="K1068" s="81" t="e">
        <f t="shared" si="344"/>
        <v>#DIV/0!</v>
      </c>
      <c r="L1068" s="46">
        <f t="shared" si="349"/>
        <v>0</v>
      </c>
      <c r="M1068" s="46">
        <f t="shared" si="350"/>
        <v>0</v>
      </c>
      <c r="N1068" s="46">
        <f t="shared" si="351"/>
        <v>0</v>
      </c>
      <c r="O1068" s="81" t="e">
        <f t="shared" si="352"/>
        <v>#DIV/0!</v>
      </c>
      <c r="P1068" s="46">
        <f t="shared" si="353"/>
        <v>0</v>
      </c>
      <c r="Q1068" s="46">
        <f t="shared" si="354"/>
        <v>0</v>
      </c>
      <c r="R1068" s="1103" t="e">
        <f t="shared" si="345"/>
        <v>#DIV/0!</v>
      </c>
    </row>
    <row r="1069" spans="1:21" s="47" customFormat="1" x14ac:dyDescent="0.2">
      <c r="A1069" s="427" t="s">
        <v>1923</v>
      </c>
      <c r="B1069" s="427" t="s">
        <v>835</v>
      </c>
      <c r="C1069" s="428">
        <v>6</v>
      </c>
      <c r="D1069" s="429" t="s">
        <v>836</v>
      </c>
      <c r="E1069" s="46"/>
      <c r="F1069" s="46"/>
      <c r="G1069" s="46"/>
      <c r="H1069" s="81" t="e">
        <f t="shared" si="343"/>
        <v>#DIV/0!</v>
      </c>
      <c r="I1069" s="46"/>
      <c r="J1069" s="46"/>
      <c r="K1069" s="81" t="e">
        <f t="shared" si="344"/>
        <v>#DIV/0!</v>
      </c>
      <c r="L1069" s="46">
        <f t="shared" si="349"/>
        <v>0</v>
      </c>
      <c r="M1069" s="46">
        <f t="shared" si="350"/>
        <v>0</v>
      </c>
      <c r="N1069" s="46">
        <f t="shared" si="351"/>
        <v>0</v>
      </c>
      <c r="O1069" s="81" t="e">
        <f t="shared" si="352"/>
        <v>#DIV/0!</v>
      </c>
      <c r="P1069" s="46">
        <f t="shared" si="353"/>
        <v>0</v>
      </c>
      <c r="Q1069" s="46">
        <f t="shared" si="354"/>
        <v>0</v>
      </c>
      <c r="R1069" s="1103" t="e">
        <f t="shared" si="345"/>
        <v>#DIV/0!</v>
      </c>
    </row>
    <row r="1070" spans="1:21" s="47" customFormat="1" x14ac:dyDescent="0.2">
      <c r="A1070" s="519" t="s">
        <v>3280</v>
      </c>
      <c r="B1070" s="427" t="s">
        <v>5744</v>
      </c>
      <c r="C1070" s="520">
        <v>6</v>
      </c>
      <c r="D1070" s="521" t="s">
        <v>2330</v>
      </c>
      <c r="E1070" s="440"/>
      <c r="F1070" s="440"/>
      <c r="G1070" s="440"/>
      <c r="H1070" s="81" t="e">
        <f t="shared" si="343"/>
        <v>#DIV/0!</v>
      </c>
      <c r="I1070" s="440"/>
      <c r="J1070" s="440"/>
      <c r="K1070" s="81" t="e">
        <f t="shared" si="344"/>
        <v>#DIV/0!</v>
      </c>
      <c r="L1070" s="440">
        <f t="shared" si="349"/>
        <v>0</v>
      </c>
      <c r="M1070" s="440">
        <f t="shared" si="350"/>
        <v>0</v>
      </c>
      <c r="N1070" s="440">
        <f t="shared" si="351"/>
        <v>0</v>
      </c>
      <c r="O1070" s="81" t="e">
        <f t="shared" si="352"/>
        <v>#DIV/0!</v>
      </c>
      <c r="P1070" s="440">
        <f t="shared" si="353"/>
        <v>0</v>
      </c>
      <c r="Q1070" s="440">
        <f t="shared" si="354"/>
        <v>0</v>
      </c>
      <c r="R1070" s="1103" t="e">
        <f t="shared" si="345"/>
        <v>#DIV/0!</v>
      </c>
    </row>
    <row r="1071" spans="1:21" s="89" customFormat="1" x14ac:dyDescent="0.2">
      <c r="A1071" s="84"/>
      <c r="B1071" s="84" t="s">
        <v>3736</v>
      </c>
      <c r="C1071" s="85"/>
      <c r="D1071" s="86" t="s">
        <v>837</v>
      </c>
      <c r="E1071" s="87">
        <f>E1072+E1076</f>
        <v>0</v>
      </c>
      <c r="F1071" s="87">
        <f t="shared" ref="F1071:J1071" si="360">F1072+F1076</f>
        <v>0</v>
      </c>
      <c r="G1071" s="87">
        <f t="shared" si="360"/>
        <v>0</v>
      </c>
      <c r="H1071" s="81" t="e">
        <f t="shared" si="343"/>
        <v>#DIV/0!</v>
      </c>
      <c r="I1071" s="87">
        <f t="shared" si="360"/>
        <v>0</v>
      </c>
      <c r="J1071" s="87">
        <f t="shared" si="360"/>
        <v>0</v>
      </c>
      <c r="K1071" s="81" t="e">
        <f t="shared" si="344"/>
        <v>#DIV/0!</v>
      </c>
      <c r="L1071" s="87">
        <f t="shared" si="349"/>
        <v>0</v>
      </c>
      <c r="M1071" s="87">
        <f t="shared" si="350"/>
        <v>0</v>
      </c>
      <c r="N1071" s="87">
        <f t="shared" si="351"/>
        <v>0</v>
      </c>
      <c r="O1071" s="81" t="e">
        <f t="shared" si="352"/>
        <v>#DIV/0!</v>
      </c>
      <c r="P1071" s="87">
        <f t="shared" si="353"/>
        <v>0</v>
      </c>
      <c r="Q1071" s="87">
        <f t="shared" si="354"/>
        <v>0</v>
      </c>
      <c r="R1071" s="1103" t="e">
        <f t="shared" si="345"/>
        <v>#DIV/0!</v>
      </c>
    </row>
    <row r="1072" spans="1:21" s="39" customFormat="1" x14ac:dyDescent="0.2">
      <c r="A1072" s="35"/>
      <c r="B1072" s="35" t="s">
        <v>3738</v>
      </c>
      <c r="C1072" s="36"/>
      <c r="D1072" s="37" t="s">
        <v>596</v>
      </c>
      <c r="E1072" s="38">
        <f>SUM(E1073:E1075)</f>
        <v>0</v>
      </c>
      <c r="F1072" s="38">
        <f t="shared" ref="F1072:J1072" si="361">SUM(F1073:F1075)</f>
        <v>0</v>
      </c>
      <c r="G1072" s="38">
        <f t="shared" si="361"/>
        <v>0</v>
      </c>
      <c r="H1072" s="81" t="e">
        <f t="shared" si="343"/>
        <v>#DIV/0!</v>
      </c>
      <c r="I1072" s="38">
        <f t="shared" si="361"/>
        <v>0</v>
      </c>
      <c r="J1072" s="38">
        <f t="shared" si="361"/>
        <v>0</v>
      </c>
      <c r="K1072" s="81" t="e">
        <f t="shared" si="344"/>
        <v>#DIV/0!</v>
      </c>
      <c r="L1072" s="38">
        <f t="shared" si="349"/>
        <v>0</v>
      </c>
      <c r="M1072" s="38">
        <f t="shared" si="350"/>
        <v>0</v>
      </c>
      <c r="N1072" s="38">
        <f t="shared" si="351"/>
        <v>0</v>
      </c>
      <c r="O1072" s="81" t="e">
        <f t="shared" si="352"/>
        <v>#DIV/0!</v>
      </c>
      <c r="P1072" s="38">
        <f t="shared" si="353"/>
        <v>0</v>
      </c>
      <c r="Q1072" s="38">
        <f t="shared" si="354"/>
        <v>0</v>
      </c>
      <c r="R1072" s="1103" t="e">
        <f t="shared" si="345"/>
        <v>#DIV/0!</v>
      </c>
    </row>
    <row r="1073" spans="1:21" s="47" customFormat="1" ht="25.5" x14ac:dyDescent="0.2">
      <c r="A1073" s="43" t="s">
        <v>1924</v>
      </c>
      <c r="B1073" s="43" t="s">
        <v>3739</v>
      </c>
      <c r="C1073" s="44">
        <v>14</v>
      </c>
      <c r="D1073" s="45" t="s">
        <v>1753</v>
      </c>
      <c r="E1073" s="51"/>
      <c r="F1073" s="51"/>
      <c r="G1073" s="51"/>
      <c r="H1073" s="81" t="e">
        <f t="shared" si="343"/>
        <v>#DIV/0!</v>
      </c>
      <c r="I1073" s="51"/>
      <c r="J1073" s="51"/>
      <c r="K1073" s="81" t="e">
        <f t="shared" si="344"/>
        <v>#DIV/0!</v>
      </c>
      <c r="L1073" s="51">
        <f t="shared" si="349"/>
        <v>0</v>
      </c>
      <c r="M1073" s="51">
        <f t="shared" si="350"/>
        <v>0</v>
      </c>
      <c r="N1073" s="51">
        <f t="shared" si="351"/>
        <v>0</v>
      </c>
      <c r="O1073" s="81" t="e">
        <f t="shared" si="352"/>
        <v>#DIV/0!</v>
      </c>
      <c r="P1073" s="51">
        <f t="shared" si="353"/>
        <v>0</v>
      </c>
      <c r="Q1073" s="51">
        <f t="shared" si="354"/>
        <v>0</v>
      </c>
      <c r="R1073" s="1103" t="e">
        <f t="shared" si="345"/>
        <v>#DIV/0!</v>
      </c>
    </row>
    <row r="1074" spans="1:21" s="47" customFormat="1" x14ac:dyDescent="0.2">
      <c r="A1074" s="43" t="s">
        <v>1925</v>
      </c>
      <c r="B1074" s="43" t="s">
        <v>5754</v>
      </c>
      <c r="C1074" s="44">
        <v>14</v>
      </c>
      <c r="D1074" s="45" t="s">
        <v>161</v>
      </c>
      <c r="E1074" s="51"/>
      <c r="F1074" s="51"/>
      <c r="G1074" s="51"/>
      <c r="H1074" s="81" t="e">
        <f t="shared" si="343"/>
        <v>#DIV/0!</v>
      </c>
      <c r="I1074" s="51"/>
      <c r="J1074" s="51"/>
      <c r="K1074" s="81" t="e">
        <f t="shared" si="344"/>
        <v>#DIV/0!</v>
      </c>
      <c r="L1074" s="51">
        <f t="shared" si="349"/>
        <v>0</v>
      </c>
      <c r="M1074" s="51">
        <f t="shared" si="350"/>
        <v>0</v>
      </c>
      <c r="N1074" s="51">
        <f t="shared" si="351"/>
        <v>0</v>
      </c>
      <c r="O1074" s="81" t="e">
        <f t="shared" si="352"/>
        <v>#DIV/0!</v>
      </c>
      <c r="P1074" s="51">
        <f t="shared" si="353"/>
        <v>0</v>
      </c>
      <c r="Q1074" s="51">
        <f t="shared" si="354"/>
        <v>0</v>
      </c>
      <c r="R1074" s="1103" t="e">
        <f t="shared" si="345"/>
        <v>#DIV/0!</v>
      </c>
    </row>
    <row r="1075" spans="1:21" s="47" customFormat="1" x14ac:dyDescent="0.2">
      <c r="A1075" s="43" t="s">
        <v>3742</v>
      </c>
      <c r="B1075" s="43" t="s">
        <v>5755</v>
      </c>
      <c r="C1075" s="44">
        <v>14</v>
      </c>
      <c r="D1075" s="45" t="s">
        <v>3810</v>
      </c>
      <c r="E1075" s="51"/>
      <c r="F1075" s="51"/>
      <c r="G1075" s="51"/>
      <c r="H1075" s="81" t="e">
        <f t="shared" si="343"/>
        <v>#DIV/0!</v>
      </c>
      <c r="I1075" s="51"/>
      <c r="J1075" s="51"/>
      <c r="K1075" s="81" t="e">
        <f t="shared" si="344"/>
        <v>#DIV/0!</v>
      </c>
      <c r="L1075" s="51">
        <f t="shared" si="349"/>
        <v>0</v>
      </c>
      <c r="M1075" s="51">
        <f t="shared" si="350"/>
        <v>0</v>
      </c>
      <c r="N1075" s="51">
        <f t="shared" si="351"/>
        <v>0</v>
      </c>
      <c r="O1075" s="81" t="e">
        <f t="shared" si="352"/>
        <v>#DIV/0!</v>
      </c>
      <c r="P1075" s="51">
        <f t="shared" si="353"/>
        <v>0</v>
      </c>
      <c r="Q1075" s="51">
        <f t="shared" si="354"/>
        <v>0</v>
      </c>
      <c r="R1075" s="1103" t="e">
        <f t="shared" si="345"/>
        <v>#DIV/0!</v>
      </c>
    </row>
    <row r="1076" spans="1:21" s="39" customFormat="1" x14ac:dyDescent="0.2">
      <c r="A1076" s="471" t="s">
        <v>1926</v>
      </c>
      <c r="B1076" s="471" t="s">
        <v>3744</v>
      </c>
      <c r="C1076" s="472">
        <v>14</v>
      </c>
      <c r="D1076" s="473" t="s">
        <v>3745</v>
      </c>
      <c r="E1076" s="38"/>
      <c r="F1076" s="38"/>
      <c r="G1076" s="38"/>
      <c r="H1076" s="81" t="e">
        <f t="shared" si="343"/>
        <v>#DIV/0!</v>
      </c>
      <c r="I1076" s="38"/>
      <c r="J1076" s="38"/>
      <c r="K1076" s="81" t="e">
        <f t="shared" si="344"/>
        <v>#DIV/0!</v>
      </c>
      <c r="L1076" s="38">
        <f t="shared" si="349"/>
        <v>0</v>
      </c>
      <c r="M1076" s="38">
        <f t="shared" si="350"/>
        <v>0</v>
      </c>
      <c r="N1076" s="38">
        <f t="shared" si="351"/>
        <v>0</v>
      </c>
      <c r="O1076" s="81" t="e">
        <f t="shared" si="352"/>
        <v>#DIV/0!</v>
      </c>
      <c r="P1076" s="38">
        <f t="shared" si="353"/>
        <v>0</v>
      </c>
      <c r="Q1076" s="38">
        <f t="shared" si="354"/>
        <v>0</v>
      </c>
      <c r="R1076" s="1103" t="e">
        <f t="shared" si="345"/>
        <v>#DIV/0!</v>
      </c>
    </row>
    <row r="1077" spans="1:21" s="89" customFormat="1" x14ac:dyDescent="0.2">
      <c r="A1077" s="84"/>
      <c r="B1077" s="84" t="s">
        <v>5756</v>
      </c>
      <c r="C1077" s="85"/>
      <c r="D1077" s="86" t="s">
        <v>838</v>
      </c>
      <c r="E1077" s="87">
        <f>SUM(E1078:E1084)</f>
        <v>0</v>
      </c>
      <c r="F1077" s="87">
        <f t="shared" ref="F1077:J1077" si="362">SUM(F1078:F1084)</f>
        <v>0</v>
      </c>
      <c r="G1077" s="87">
        <f t="shared" si="362"/>
        <v>0</v>
      </c>
      <c r="H1077" s="81" t="e">
        <f t="shared" si="343"/>
        <v>#DIV/0!</v>
      </c>
      <c r="I1077" s="87">
        <f t="shared" si="362"/>
        <v>0</v>
      </c>
      <c r="J1077" s="87">
        <f t="shared" si="362"/>
        <v>0</v>
      </c>
      <c r="K1077" s="81" t="e">
        <f t="shared" si="344"/>
        <v>#DIV/0!</v>
      </c>
      <c r="L1077" s="87">
        <f t="shared" si="349"/>
        <v>0</v>
      </c>
      <c r="M1077" s="87">
        <f t="shared" si="350"/>
        <v>0</v>
      </c>
      <c r="N1077" s="87">
        <f t="shared" si="351"/>
        <v>0</v>
      </c>
      <c r="O1077" s="81" t="e">
        <f t="shared" si="352"/>
        <v>#DIV/0!</v>
      </c>
      <c r="P1077" s="87">
        <f t="shared" si="353"/>
        <v>0</v>
      </c>
      <c r="Q1077" s="87">
        <f t="shared" si="354"/>
        <v>0</v>
      </c>
      <c r="R1077" s="1103" t="e">
        <f t="shared" si="345"/>
        <v>#DIV/0!</v>
      </c>
    </row>
    <row r="1078" spans="1:21" s="39" customFormat="1" x14ac:dyDescent="0.2">
      <c r="A1078" s="40" t="s">
        <v>1927</v>
      </c>
      <c r="B1078" s="40" t="s">
        <v>5757</v>
      </c>
      <c r="C1078" s="41">
        <v>1</v>
      </c>
      <c r="D1078" s="42" t="s">
        <v>1174</v>
      </c>
      <c r="E1078" s="38"/>
      <c r="F1078" s="38"/>
      <c r="G1078" s="38"/>
      <c r="H1078" s="81" t="e">
        <f t="shared" si="343"/>
        <v>#DIV/0!</v>
      </c>
      <c r="I1078" s="38"/>
      <c r="J1078" s="38"/>
      <c r="K1078" s="81" t="e">
        <f t="shared" si="344"/>
        <v>#DIV/0!</v>
      </c>
      <c r="L1078" s="38">
        <f t="shared" si="349"/>
        <v>0</v>
      </c>
      <c r="M1078" s="38">
        <f t="shared" si="350"/>
        <v>0</v>
      </c>
      <c r="N1078" s="38">
        <f t="shared" si="351"/>
        <v>0</v>
      </c>
      <c r="O1078" s="81" t="e">
        <f t="shared" si="352"/>
        <v>#DIV/0!</v>
      </c>
      <c r="P1078" s="38">
        <f t="shared" si="353"/>
        <v>0</v>
      </c>
      <c r="Q1078" s="38">
        <f t="shared" si="354"/>
        <v>0</v>
      </c>
      <c r="R1078" s="1103" t="e">
        <f t="shared" si="345"/>
        <v>#DIV/0!</v>
      </c>
    </row>
    <row r="1079" spans="1:21" s="39" customFormat="1" x14ac:dyDescent="0.2">
      <c r="A1079" s="60" t="s">
        <v>1929</v>
      </c>
      <c r="B1079" s="60" t="s">
        <v>5758</v>
      </c>
      <c r="C1079" s="61">
        <v>2</v>
      </c>
      <c r="D1079" s="62" t="s">
        <v>1399</v>
      </c>
      <c r="E1079" s="26"/>
      <c r="F1079" s="26"/>
      <c r="G1079" s="26"/>
      <c r="H1079" s="81" t="e">
        <f t="shared" si="343"/>
        <v>#DIV/0!</v>
      </c>
      <c r="I1079" s="26"/>
      <c r="J1079" s="26"/>
      <c r="K1079" s="81" t="e">
        <f t="shared" si="344"/>
        <v>#DIV/0!</v>
      </c>
      <c r="L1079" s="26">
        <f t="shared" si="349"/>
        <v>0</v>
      </c>
      <c r="M1079" s="26">
        <f t="shared" si="350"/>
        <v>0</v>
      </c>
      <c r="N1079" s="26">
        <f t="shared" si="351"/>
        <v>0</v>
      </c>
      <c r="O1079" s="81" t="e">
        <f t="shared" si="352"/>
        <v>#DIV/0!</v>
      </c>
      <c r="P1079" s="26">
        <f t="shared" si="353"/>
        <v>0</v>
      </c>
      <c r="Q1079" s="26">
        <f t="shared" si="354"/>
        <v>0</v>
      </c>
      <c r="R1079" s="1103" t="e">
        <f t="shared" si="345"/>
        <v>#DIV/0!</v>
      </c>
    </row>
    <row r="1080" spans="1:21" s="894" customFormat="1" ht="63.75" x14ac:dyDescent="0.2">
      <c r="A1080" s="890" t="s">
        <v>1928</v>
      </c>
      <c r="B1080" s="890" t="s">
        <v>5759</v>
      </c>
      <c r="C1080" s="891">
        <v>1</v>
      </c>
      <c r="D1080" s="892" t="s">
        <v>4457</v>
      </c>
      <c r="E1080" s="893"/>
      <c r="F1080" s="893"/>
      <c r="G1080" s="893"/>
      <c r="H1080" s="81" t="e">
        <f t="shared" si="343"/>
        <v>#DIV/0!</v>
      </c>
      <c r="I1080" s="893"/>
      <c r="J1080" s="893"/>
      <c r="K1080" s="81" t="e">
        <f t="shared" si="344"/>
        <v>#DIV/0!</v>
      </c>
      <c r="L1080" s="893">
        <f t="shared" si="349"/>
        <v>0</v>
      </c>
      <c r="M1080" s="893">
        <f t="shared" si="350"/>
        <v>0</v>
      </c>
      <c r="N1080" s="893">
        <f t="shared" si="351"/>
        <v>0</v>
      </c>
      <c r="O1080" s="81" t="e">
        <f t="shared" si="352"/>
        <v>#DIV/0!</v>
      </c>
      <c r="P1080" s="893">
        <f t="shared" si="353"/>
        <v>0</v>
      </c>
      <c r="Q1080" s="893">
        <f t="shared" si="354"/>
        <v>0</v>
      </c>
      <c r="R1080" s="1103" t="e">
        <f t="shared" si="345"/>
        <v>#DIV/0!</v>
      </c>
    </row>
    <row r="1081" spans="1:21" s="39" customFormat="1" ht="38.25" x14ac:dyDescent="0.2">
      <c r="A1081" s="40" t="s">
        <v>2522</v>
      </c>
      <c r="B1081" s="60" t="s">
        <v>5760</v>
      </c>
      <c r="C1081" s="41">
        <v>1</v>
      </c>
      <c r="D1081" s="42" t="s">
        <v>3828</v>
      </c>
      <c r="E1081" s="38"/>
      <c r="F1081" s="38"/>
      <c r="G1081" s="38"/>
      <c r="H1081" s="81" t="e">
        <f t="shared" si="343"/>
        <v>#DIV/0!</v>
      </c>
      <c r="I1081" s="38"/>
      <c r="J1081" s="38"/>
      <c r="K1081" s="81" t="e">
        <f t="shared" si="344"/>
        <v>#DIV/0!</v>
      </c>
      <c r="L1081" s="38">
        <f t="shared" si="349"/>
        <v>0</v>
      </c>
      <c r="M1081" s="38">
        <f t="shared" si="350"/>
        <v>0</v>
      </c>
      <c r="N1081" s="38">
        <f t="shared" si="351"/>
        <v>0</v>
      </c>
      <c r="O1081" s="81" t="e">
        <f t="shared" si="352"/>
        <v>#DIV/0!</v>
      </c>
      <c r="P1081" s="38">
        <f t="shared" si="353"/>
        <v>0</v>
      </c>
      <c r="Q1081" s="38">
        <f t="shared" si="354"/>
        <v>0</v>
      </c>
      <c r="R1081" s="1103" t="e">
        <f t="shared" si="345"/>
        <v>#DIV/0!</v>
      </c>
    </row>
    <row r="1082" spans="1:21" s="39" customFormat="1" ht="25.5" x14ac:dyDescent="0.2">
      <c r="A1082" s="686" t="s">
        <v>4919</v>
      </c>
      <c r="B1082" s="60" t="s">
        <v>5761</v>
      </c>
      <c r="C1082" s="687">
        <v>16</v>
      </c>
      <c r="D1082" s="688" t="s">
        <v>4918</v>
      </c>
      <c r="E1082" s="38"/>
      <c r="F1082" s="38"/>
      <c r="G1082" s="38"/>
      <c r="H1082" s="81" t="e">
        <f t="shared" si="343"/>
        <v>#DIV/0!</v>
      </c>
      <c r="I1082" s="38"/>
      <c r="J1082" s="38"/>
      <c r="K1082" s="81" t="e">
        <f t="shared" si="344"/>
        <v>#DIV/0!</v>
      </c>
      <c r="L1082" s="38">
        <f t="shared" si="349"/>
        <v>0</v>
      </c>
      <c r="M1082" s="38">
        <f t="shared" si="350"/>
        <v>0</v>
      </c>
      <c r="N1082" s="38">
        <f t="shared" si="351"/>
        <v>0</v>
      </c>
      <c r="O1082" s="81" t="e">
        <f t="shared" si="352"/>
        <v>#DIV/0!</v>
      </c>
      <c r="P1082" s="38">
        <f t="shared" si="353"/>
        <v>0</v>
      </c>
      <c r="Q1082" s="38">
        <f t="shared" si="354"/>
        <v>0</v>
      </c>
      <c r="R1082" s="1103" t="e">
        <f t="shared" si="345"/>
        <v>#DIV/0!</v>
      </c>
    </row>
    <row r="1083" spans="1:21" s="39" customFormat="1" x14ac:dyDescent="0.2">
      <c r="A1083" s="686" t="s">
        <v>4920</v>
      </c>
      <c r="B1083" s="60" t="s">
        <v>5762</v>
      </c>
      <c r="C1083" s="687">
        <v>18</v>
      </c>
      <c r="D1083" s="688" t="s">
        <v>2330</v>
      </c>
      <c r="E1083" s="26"/>
      <c r="F1083" s="26"/>
      <c r="G1083" s="26"/>
      <c r="H1083" s="81" t="e">
        <f t="shared" si="343"/>
        <v>#DIV/0!</v>
      </c>
      <c r="I1083" s="26"/>
      <c r="J1083" s="26"/>
      <c r="K1083" s="81" t="e">
        <f t="shared" si="344"/>
        <v>#DIV/0!</v>
      </c>
      <c r="L1083" s="26">
        <f t="shared" si="349"/>
        <v>0</v>
      </c>
      <c r="M1083" s="26">
        <f t="shared" si="350"/>
        <v>0</v>
      </c>
      <c r="N1083" s="26">
        <f t="shared" si="351"/>
        <v>0</v>
      </c>
      <c r="O1083" s="81" t="e">
        <f t="shared" si="352"/>
        <v>#DIV/0!</v>
      </c>
      <c r="P1083" s="26">
        <f t="shared" si="353"/>
        <v>0</v>
      </c>
      <c r="Q1083" s="26">
        <f t="shared" si="354"/>
        <v>0</v>
      </c>
      <c r="R1083" s="1103" t="e">
        <f t="shared" si="345"/>
        <v>#DIV/0!</v>
      </c>
    </row>
    <row r="1084" spans="1:21" s="685" customFormat="1" x14ac:dyDescent="0.2">
      <c r="A1084" s="40" t="s">
        <v>3840</v>
      </c>
      <c r="B1084" s="60" t="s">
        <v>5763</v>
      </c>
      <c r="C1084" s="41">
        <v>1</v>
      </c>
      <c r="D1084" s="42" t="s">
        <v>2330</v>
      </c>
      <c r="E1084" s="38"/>
      <c r="F1084" s="38"/>
      <c r="G1084" s="38"/>
      <c r="H1084" s="81" t="e">
        <f t="shared" si="343"/>
        <v>#DIV/0!</v>
      </c>
      <c r="I1084" s="38"/>
      <c r="J1084" s="38"/>
      <c r="K1084" s="81" t="e">
        <f t="shared" si="344"/>
        <v>#DIV/0!</v>
      </c>
      <c r="L1084" s="38">
        <f t="shared" si="349"/>
        <v>0</v>
      </c>
      <c r="M1084" s="38">
        <f t="shared" si="350"/>
        <v>0</v>
      </c>
      <c r="N1084" s="38">
        <f t="shared" si="351"/>
        <v>0</v>
      </c>
      <c r="O1084" s="81" t="e">
        <f t="shared" si="352"/>
        <v>#DIV/0!</v>
      </c>
      <c r="P1084" s="38">
        <f t="shared" si="353"/>
        <v>0</v>
      </c>
      <c r="Q1084" s="38">
        <f t="shared" si="354"/>
        <v>0</v>
      </c>
      <c r="R1084" s="1103" t="e">
        <f t="shared" si="345"/>
        <v>#DIV/0!</v>
      </c>
      <c r="S1084" s="39"/>
      <c r="T1084" s="39"/>
      <c r="U1084" s="39"/>
    </row>
    <row r="1085" spans="1:21" s="108" customFormat="1" x14ac:dyDescent="0.2">
      <c r="A1085" s="84" t="s">
        <v>1930</v>
      </c>
      <c r="B1085" s="84" t="s">
        <v>3679</v>
      </c>
      <c r="C1085" s="85">
        <v>10</v>
      </c>
      <c r="D1085" s="86" t="s">
        <v>214</v>
      </c>
      <c r="E1085" s="87"/>
      <c r="F1085" s="87"/>
      <c r="G1085" s="87"/>
      <c r="H1085" s="81" t="e">
        <f t="shared" si="343"/>
        <v>#DIV/0!</v>
      </c>
      <c r="I1085" s="87"/>
      <c r="J1085" s="87"/>
      <c r="K1085" s="81" t="e">
        <f t="shared" si="344"/>
        <v>#DIV/0!</v>
      </c>
      <c r="L1085" s="87">
        <f t="shared" si="349"/>
        <v>0</v>
      </c>
      <c r="M1085" s="87">
        <f t="shared" si="350"/>
        <v>0</v>
      </c>
      <c r="N1085" s="87">
        <f t="shared" si="351"/>
        <v>0</v>
      </c>
      <c r="O1085" s="81" t="e">
        <f t="shared" si="352"/>
        <v>#DIV/0!</v>
      </c>
      <c r="P1085" s="87">
        <f t="shared" si="353"/>
        <v>0</v>
      </c>
      <c r="Q1085" s="87">
        <f t="shared" si="354"/>
        <v>0</v>
      </c>
      <c r="R1085" s="1103" t="e">
        <f t="shared" si="345"/>
        <v>#DIV/0!</v>
      </c>
      <c r="S1085" s="89"/>
      <c r="T1085" s="89"/>
      <c r="U1085" s="89"/>
    </row>
    <row r="1086" spans="1:21" s="108" customFormat="1" x14ac:dyDescent="0.2">
      <c r="A1086" s="84"/>
      <c r="B1086" s="84" t="s">
        <v>5764</v>
      </c>
      <c r="C1086" s="85"/>
      <c r="D1086" s="86" t="s">
        <v>215</v>
      </c>
      <c r="E1086" s="87">
        <f>SUM(E1087:E1088)</f>
        <v>0</v>
      </c>
      <c r="F1086" s="87">
        <f t="shared" ref="F1086:J1086" si="363">SUM(F1087:F1088)</f>
        <v>0</v>
      </c>
      <c r="G1086" s="87">
        <f t="shared" si="363"/>
        <v>0</v>
      </c>
      <c r="H1086" s="81" t="e">
        <f t="shared" si="343"/>
        <v>#DIV/0!</v>
      </c>
      <c r="I1086" s="87">
        <f t="shared" si="363"/>
        <v>0</v>
      </c>
      <c r="J1086" s="87">
        <f t="shared" si="363"/>
        <v>0</v>
      </c>
      <c r="K1086" s="81" t="e">
        <f t="shared" si="344"/>
        <v>#DIV/0!</v>
      </c>
      <c r="L1086" s="87">
        <f t="shared" si="349"/>
        <v>0</v>
      </c>
      <c r="M1086" s="87">
        <f t="shared" si="350"/>
        <v>0</v>
      </c>
      <c r="N1086" s="87">
        <f t="shared" si="351"/>
        <v>0</v>
      </c>
      <c r="O1086" s="81" t="e">
        <f t="shared" si="352"/>
        <v>#DIV/0!</v>
      </c>
      <c r="P1086" s="87">
        <f t="shared" si="353"/>
        <v>0</v>
      </c>
      <c r="Q1086" s="87">
        <f t="shared" si="354"/>
        <v>0</v>
      </c>
      <c r="R1086" s="1103" t="e">
        <f t="shared" si="345"/>
        <v>#DIV/0!</v>
      </c>
      <c r="S1086" s="89"/>
      <c r="T1086" s="89"/>
      <c r="U1086" s="89"/>
    </row>
    <row r="1087" spans="1:21" s="685" customFormat="1" x14ac:dyDescent="0.2">
      <c r="A1087" s="478" t="s">
        <v>4935</v>
      </c>
      <c r="B1087" s="478" t="s">
        <v>3805</v>
      </c>
      <c r="C1087" s="479">
        <v>16</v>
      </c>
      <c r="D1087" s="480" t="s">
        <v>3806</v>
      </c>
      <c r="E1087" s="38"/>
      <c r="F1087" s="38"/>
      <c r="G1087" s="38"/>
      <c r="H1087" s="81" t="e">
        <f t="shared" si="343"/>
        <v>#DIV/0!</v>
      </c>
      <c r="I1087" s="38"/>
      <c r="J1087" s="38"/>
      <c r="K1087" s="81" t="e">
        <f t="shared" si="344"/>
        <v>#DIV/0!</v>
      </c>
      <c r="L1087" s="38">
        <f t="shared" si="349"/>
        <v>0</v>
      </c>
      <c r="M1087" s="38">
        <f t="shared" si="350"/>
        <v>0</v>
      </c>
      <c r="N1087" s="38">
        <f t="shared" si="351"/>
        <v>0</v>
      </c>
      <c r="O1087" s="81" t="e">
        <f t="shared" si="352"/>
        <v>#DIV/0!</v>
      </c>
      <c r="P1087" s="38">
        <f t="shared" si="353"/>
        <v>0</v>
      </c>
      <c r="Q1087" s="38">
        <f t="shared" si="354"/>
        <v>0</v>
      </c>
      <c r="R1087" s="1103" t="e">
        <f t="shared" si="345"/>
        <v>#DIV/0!</v>
      </c>
      <c r="S1087" s="39"/>
      <c r="T1087" s="39"/>
      <c r="U1087" s="39"/>
    </row>
    <row r="1088" spans="1:21" s="685" customFormat="1" x14ac:dyDescent="0.2">
      <c r="A1088" s="478" t="s">
        <v>4936</v>
      </c>
      <c r="B1088" s="478" t="s">
        <v>3802</v>
      </c>
      <c r="C1088" s="479">
        <v>16</v>
      </c>
      <c r="D1088" s="480" t="s">
        <v>419</v>
      </c>
      <c r="E1088" s="38"/>
      <c r="F1088" s="38"/>
      <c r="G1088" s="38"/>
      <c r="H1088" s="81" t="e">
        <f t="shared" si="343"/>
        <v>#DIV/0!</v>
      </c>
      <c r="I1088" s="38"/>
      <c r="J1088" s="38"/>
      <c r="K1088" s="81" t="e">
        <f t="shared" si="344"/>
        <v>#DIV/0!</v>
      </c>
      <c r="L1088" s="38">
        <f t="shared" si="349"/>
        <v>0</v>
      </c>
      <c r="M1088" s="38">
        <f t="shared" si="350"/>
        <v>0</v>
      </c>
      <c r="N1088" s="38">
        <f t="shared" si="351"/>
        <v>0</v>
      </c>
      <c r="O1088" s="81" t="e">
        <f t="shared" si="352"/>
        <v>#DIV/0!</v>
      </c>
      <c r="P1088" s="38">
        <f t="shared" si="353"/>
        <v>0</v>
      </c>
      <c r="Q1088" s="38">
        <f t="shared" si="354"/>
        <v>0</v>
      </c>
      <c r="R1088" s="1103" t="e">
        <f t="shared" si="345"/>
        <v>#DIV/0!</v>
      </c>
      <c r="S1088" s="39"/>
      <c r="T1088" s="39"/>
      <c r="U1088" s="39"/>
    </row>
    <row r="1089" spans="1:21" s="108" customFormat="1" ht="25.5" x14ac:dyDescent="0.2">
      <c r="A1089" s="90"/>
      <c r="B1089" s="90" t="s">
        <v>5765</v>
      </c>
      <c r="C1089" s="91"/>
      <c r="D1089" s="92" t="s">
        <v>1411</v>
      </c>
      <c r="E1089" s="87">
        <f>E1090</f>
        <v>0</v>
      </c>
      <c r="F1089" s="87">
        <f t="shared" ref="F1089:J1089" si="364">F1090</f>
        <v>0</v>
      </c>
      <c r="G1089" s="87">
        <f t="shared" si="364"/>
        <v>0</v>
      </c>
      <c r="H1089" s="81" t="e">
        <f t="shared" si="343"/>
        <v>#DIV/0!</v>
      </c>
      <c r="I1089" s="87">
        <f t="shared" si="364"/>
        <v>0</v>
      </c>
      <c r="J1089" s="87">
        <f t="shared" si="364"/>
        <v>0</v>
      </c>
      <c r="K1089" s="81" t="e">
        <f t="shared" si="344"/>
        <v>#DIV/0!</v>
      </c>
      <c r="L1089" s="87">
        <f t="shared" si="349"/>
        <v>0</v>
      </c>
      <c r="M1089" s="87">
        <f t="shared" si="350"/>
        <v>0</v>
      </c>
      <c r="N1089" s="87">
        <f t="shared" si="351"/>
        <v>0</v>
      </c>
      <c r="O1089" s="81" t="e">
        <f t="shared" si="352"/>
        <v>#DIV/0!</v>
      </c>
      <c r="P1089" s="87">
        <f t="shared" si="353"/>
        <v>0</v>
      </c>
      <c r="Q1089" s="87">
        <f t="shared" si="354"/>
        <v>0</v>
      </c>
      <c r="R1089" s="1103" t="e">
        <f t="shared" si="345"/>
        <v>#DIV/0!</v>
      </c>
      <c r="S1089" s="89"/>
      <c r="T1089" s="89"/>
      <c r="U1089" s="89"/>
    </row>
    <row r="1090" spans="1:21" s="685" customFormat="1" ht="25.5" x14ac:dyDescent="0.2">
      <c r="A1090" s="60" t="s">
        <v>1931</v>
      </c>
      <c r="B1090" s="60" t="s">
        <v>3381</v>
      </c>
      <c r="C1090" s="61">
        <v>1</v>
      </c>
      <c r="D1090" s="62" t="s">
        <v>3382</v>
      </c>
      <c r="E1090" s="26"/>
      <c r="F1090" s="26"/>
      <c r="G1090" s="26"/>
      <c r="H1090" s="81" t="e">
        <f t="shared" si="343"/>
        <v>#DIV/0!</v>
      </c>
      <c r="I1090" s="26"/>
      <c r="J1090" s="26"/>
      <c r="K1090" s="81" t="e">
        <f t="shared" si="344"/>
        <v>#DIV/0!</v>
      </c>
      <c r="L1090" s="26">
        <f t="shared" si="349"/>
        <v>0</v>
      </c>
      <c r="M1090" s="26">
        <f t="shared" si="350"/>
        <v>0</v>
      </c>
      <c r="N1090" s="26">
        <f t="shared" si="351"/>
        <v>0</v>
      </c>
      <c r="O1090" s="81" t="e">
        <f t="shared" si="352"/>
        <v>#DIV/0!</v>
      </c>
      <c r="P1090" s="26">
        <f t="shared" si="353"/>
        <v>0</v>
      </c>
      <c r="Q1090" s="26">
        <f t="shared" si="354"/>
        <v>0</v>
      </c>
      <c r="R1090" s="1103" t="e">
        <f t="shared" si="345"/>
        <v>#DIV/0!</v>
      </c>
      <c r="S1090" s="39"/>
      <c r="T1090" s="39"/>
      <c r="U1090" s="39"/>
    </row>
    <row r="1091" spans="1:21" s="108" customFormat="1" ht="25.5" x14ac:dyDescent="0.2">
      <c r="A1091" s="84"/>
      <c r="B1091" s="84" t="s">
        <v>5766</v>
      </c>
      <c r="C1091" s="85"/>
      <c r="D1091" s="86" t="s">
        <v>1610</v>
      </c>
      <c r="E1091" s="87">
        <f>E1092+E1094</f>
        <v>0</v>
      </c>
      <c r="F1091" s="87">
        <f t="shared" ref="F1091:J1091" si="365">F1092+F1094</f>
        <v>0</v>
      </c>
      <c r="G1091" s="87">
        <f t="shared" si="365"/>
        <v>0</v>
      </c>
      <c r="H1091" s="81" t="e">
        <f t="shared" si="343"/>
        <v>#DIV/0!</v>
      </c>
      <c r="I1091" s="87">
        <f t="shared" si="365"/>
        <v>0</v>
      </c>
      <c r="J1091" s="87">
        <f t="shared" si="365"/>
        <v>0</v>
      </c>
      <c r="K1091" s="81" t="e">
        <f t="shared" si="344"/>
        <v>#DIV/0!</v>
      </c>
      <c r="L1091" s="87">
        <f t="shared" si="349"/>
        <v>0</v>
      </c>
      <c r="M1091" s="87">
        <f t="shared" si="350"/>
        <v>0</v>
      </c>
      <c r="N1091" s="87">
        <f t="shared" si="351"/>
        <v>0</v>
      </c>
      <c r="O1091" s="81" t="e">
        <f t="shared" si="352"/>
        <v>#DIV/0!</v>
      </c>
      <c r="P1091" s="87">
        <f t="shared" si="353"/>
        <v>0</v>
      </c>
      <c r="Q1091" s="87">
        <f t="shared" si="354"/>
        <v>0</v>
      </c>
      <c r="R1091" s="1103" t="e">
        <f t="shared" si="345"/>
        <v>#DIV/0!</v>
      </c>
      <c r="S1091" s="89"/>
      <c r="T1091" s="89"/>
      <c r="U1091" s="89"/>
    </row>
    <row r="1092" spans="1:21" s="685" customFormat="1" x14ac:dyDescent="0.2">
      <c r="A1092" s="35"/>
      <c r="B1092" s="35" t="s">
        <v>5767</v>
      </c>
      <c r="C1092" s="36"/>
      <c r="D1092" s="37" t="s">
        <v>698</v>
      </c>
      <c r="E1092" s="38">
        <f>E1093</f>
        <v>0</v>
      </c>
      <c r="F1092" s="38">
        <f t="shared" ref="F1092:J1092" si="366">F1093</f>
        <v>0</v>
      </c>
      <c r="G1092" s="38">
        <f t="shared" si="366"/>
        <v>0</v>
      </c>
      <c r="H1092" s="81" t="e">
        <f t="shared" si="343"/>
        <v>#DIV/0!</v>
      </c>
      <c r="I1092" s="38">
        <f t="shared" si="366"/>
        <v>0</v>
      </c>
      <c r="J1092" s="38">
        <f t="shared" si="366"/>
        <v>0</v>
      </c>
      <c r="K1092" s="81" t="e">
        <f t="shared" si="344"/>
        <v>#DIV/0!</v>
      </c>
      <c r="L1092" s="38">
        <f t="shared" si="349"/>
        <v>0</v>
      </c>
      <c r="M1092" s="38">
        <f t="shared" si="350"/>
        <v>0</v>
      </c>
      <c r="N1092" s="38">
        <f t="shared" si="351"/>
        <v>0</v>
      </c>
      <c r="O1092" s="81" t="e">
        <f t="shared" si="352"/>
        <v>#DIV/0!</v>
      </c>
      <c r="P1092" s="38">
        <f t="shared" si="353"/>
        <v>0</v>
      </c>
      <c r="Q1092" s="38">
        <f t="shared" si="354"/>
        <v>0</v>
      </c>
      <c r="R1092" s="1103" t="e">
        <f t="shared" si="345"/>
        <v>#DIV/0!</v>
      </c>
      <c r="S1092" s="39"/>
      <c r="T1092" s="39"/>
      <c r="U1092" s="39"/>
    </row>
    <row r="1093" spans="1:21" s="718" customFormat="1" x14ac:dyDescent="0.2">
      <c r="A1093" s="43" t="s">
        <v>1932</v>
      </c>
      <c r="B1093" s="43" t="s">
        <v>3750</v>
      </c>
      <c r="C1093" s="44">
        <v>15</v>
      </c>
      <c r="D1093" s="45" t="s">
        <v>699</v>
      </c>
      <c r="E1093" s="46"/>
      <c r="F1093" s="46"/>
      <c r="G1093" s="46"/>
      <c r="H1093" s="81" t="e">
        <f t="shared" si="343"/>
        <v>#DIV/0!</v>
      </c>
      <c r="I1093" s="46"/>
      <c r="J1093" s="46"/>
      <c r="K1093" s="81" t="e">
        <f t="shared" si="344"/>
        <v>#DIV/0!</v>
      </c>
      <c r="L1093" s="46">
        <f t="shared" si="349"/>
        <v>0</v>
      </c>
      <c r="M1093" s="46">
        <f t="shared" si="350"/>
        <v>0</v>
      </c>
      <c r="N1093" s="46">
        <f t="shared" si="351"/>
        <v>0</v>
      </c>
      <c r="O1093" s="81" t="e">
        <f t="shared" si="352"/>
        <v>#DIV/0!</v>
      </c>
      <c r="P1093" s="46">
        <f t="shared" si="353"/>
        <v>0</v>
      </c>
      <c r="Q1093" s="46">
        <f t="shared" si="354"/>
        <v>0</v>
      </c>
      <c r="R1093" s="1103" t="e">
        <f t="shared" si="345"/>
        <v>#DIV/0!</v>
      </c>
      <c r="S1093" s="47"/>
      <c r="T1093" s="47"/>
      <c r="U1093" s="47"/>
    </row>
    <row r="1094" spans="1:21" s="685" customFormat="1" x14ac:dyDescent="0.2">
      <c r="A1094" s="35"/>
      <c r="B1094" s="35" t="s">
        <v>5768</v>
      </c>
      <c r="C1094" s="36"/>
      <c r="D1094" s="37" t="s">
        <v>700</v>
      </c>
      <c r="E1094" s="38">
        <f>E1095</f>
        <v>0</v>
      </c>
      <c r="F1094" s="38">
        <f t="shared" ref="F1094:J1095" si="367">F1095</f>
        <v>0</v>
      </c>
      <c r="G1094" s="38">
        <f t="shared" si="367"/>
        <v>0</v>
      </c>
      <c r="H1094" s="81" t="e">
        <f t="shared" si="343"/>
        <v>#DIV/0!</v>
      </c>
      <c r="I1094" s="38">
        <f t="shared" si="367"/>
        <v>0</v>
      </c>
      <c r="J1094" s="38">
        <f t="shared" si="367"/>
        <v>0</v>
      </c>
      <c r="K1094" s="81" t="e">
        <f t="shared" si="344"/>
        <v>#DIV/0!</v>
      </c>
      <c r="L1094" s="38">
        <f t="shared" si="349"/>
        <v>0</v>
      </c>
      <c r="M1094" s="38">
        <f t="shared" si="350"/>
        <v>0</v>
      </c>
      <c r="N1094" s="38">
        <f t="shared" si="351"/>
        <v>0</v>
      </c>
      <c r="O1094" s="81" t="e">
        <f t="shared" si="352"/>
        <v>#DIV/0!</v>
      </c>
      <c r="P1094" s="38">
        <f t="shared" si="353"/>
        <v>0</v>
      </c>
      <c r="Q1094" s="38">
        <f t="shared" si="354"/>
        <v>0</v>
      </c>
      <c r="R1094" s="1103" t="e">
        <f t="shared" si="345"/>
        <v>#DIV/0!</v>
      </c>
      <c r="S1094" s="39"/>
      <c r="T1094" s="39"/>
      <c r="U1094" s="39"/>
    </row>
    <row r="1095" spans="1:21" s="718" customFormat="1" x14ac:dyDescent="0.2">
      <c r="A1095" s="55"/>
      <c r="B1095" s="55" t="s">
        <v>5769</v>
      </c>
      <c r="C1095" s="53"/>
      <c r="D1095" s="56" t="s">
        <v>1412</v>
      </c>
      <c r="E1095" s="51">
        <f>E1096</f>
        <v>0</v>
      </c>
      <c r="F1095" s="51">
        <f t="shared" si="367"/>
        <v>0</v>
      </c>
      <c r="G1095" s="51">
        <f t="shared" si="367"/>
        <v>0</v>
      </c>
      <c r="H1095" s="81" t="e">
        <f t="shared" si="343"/>
        <v>#DIV/0!</v>
      </c>
      <c r="I1095" s="51">
        <f t="shared" si="367"/>
        <v>0</v>
      </c>
      <c r="J1095" s="51">
        <f t="shared" si="367"/>
        <v>0</v>
      </c>
      <c r="K1095" s="81" t="e">
        <f t="shared" si="344"/>
        <v>#DIV/0!</v>
      </c>
      <c r="L1095" s="51">
        <f t="shared" si="349"/>
        <v>0</v>
      </c>
      <c r="M1095" s="51">
        <f t="shared" si="350"/>
        <v>0</v>
      </c>
      <c r="N1095" s="51">
        <f t="shared" si="351"/>
        <v>0</v>
      </c>
      <c r="O1095" s="81" t="e">
        <f t="shared" si="352"/>
        <v>#DIV/0!</v>
      </c>
      <c r="P1095" s="51">
        <f t="shared" si="353"/>
        <v>0</v>
      </c>
      <c r="Q1095" s="51">
        <f t="shared" si="354"/>
        <v>0</v>
      </c>
      <c r="R1095" s="1103" t="e">
        <f t="shared" si="345"/>
        <v>#DIV/0!</v>
      </c>
      <c r="S1095" s="47"/>
      <c r="T1095" s="47"/>
      <c r="U1095" s="47"/>
    </row>
    <row r="1096" spans="1:21" s="716" customFormat="1" x14ac:dyDescent="0.2">
      <c r="A1096" s="555" t="s">
        <v>3613</v>
      </c>
      <c r="B1096" s="498" t="s">
        <v>3481</v>
      </c>
      <c r="C1096" s="556"/>
      <c r="D1096" s="557" t="s">
        <v>4752</v>
      </c>
      <c r="E1096" s="558">
        <f>SUM(E1097:E1100)</f>
        <v>0</v>
      </c>
      <c r="F1096" s="558">
        <f t="shared" ref="F1096:J1096" si="368">SUM(F1097:F1100)</f>
        <v>0</v>
      </c>
      <c r="G1096" s="558">
        <f t="shared" si="368"/>
        <v>0</v>
      </c>
      <c r="H1096" s="81" t="e">
        <f t="shared" si="343"/>
        <v>#DIV/0!</v>
      </c>
      <c r="I1096" s="558">
        <f t="shared" si="368"/>
        <v>0</v>
      </c>
      <c r="J1096" s="558">
        <f t="shared" si="368"/>
        <v>0</v>
      </c>
      <c r="K1096" s="81" t="e">
        <f t="shared" si="344"/>
        <v>#DIV/0!</v>
      </c>
      <c r="L1096" s="558">
        <f t="shared" si="349"/>
        <v>0</v>
      </c>
      <c r="M1096" s="558">
        <f t="shared" si="350"/>
        <v>0</v>
      </c>
      <c r="N1096" s="558">
        <f t="shared" si="351"/>
        <v>0</v>
      </c>
      <c r="O1096" s="81" t="e">
        <f t="shared" si="352"/>
        <v>#DIV/0!</v>
      </c>
      <c r="P1096" s="558">
        <f t="shared" si="353"/>
        <v>0</v>
      </c>
      <c r="Q1096" s="558">
        <f t="shared" si="354"/>
        <v>0</v>
      </c>
      <c r="R1096" s="1103" t="e">
        <f t="shared" si="345"/>
        <v>#DIV/0!</v>
      </c>
      <c r="S1096" s="28"/>
      <c r="T1096" s="28"/>
      <c r="U1096" s="28"/>
    </row>
    <row r="1097" spans="1:21" s="717" customFormat="1" x14ac:dyDescent="0.2">
      <c r="A1097" s="661" t="s">
        <v>2722</v>
      </c>
      <c r="B1097" s="661" t="s">
        <v>3615</v>
      </c>
      <c r="C1097" s="662">
        <v>9</v>
      </c>
      <c r="D1097" s="663" t="s">
        <v>4753</v>
      </c>
      <c r="E1097" s="513"/>
      <c r="F1097" s="513"/>
      <c r="G1097" s="513"/>
      <c r="H1097" s="81" t="e">
        <f t="shared" si="343"/>
        <v>#DIV/0!</v>
      </c>
      <c r="I1097" s="513"/>
      <c r="J1097" s="513"/>
      <c r="K1097" s="81" t="e">
        <f t="shared" si="344"/>
        <v>#DIV/0!</v>
      </c>
      <c r="L1097" s="513">
        <f t="shared" si="349"/>
        <v>0</v>
      </c>
      <c r="M1097" s="513">
        <f t="shared" si="350"/>
        <v>0</v>
      </c>
      <c r="N1097" s="513">
        <f t="shared" si="351"/>
        <v>0</v>
      </c>
      <c r="O1097" s="81" t="e">
        <f t="shared" si="352"/>
        <v>#DIV/0!</v>
      </c>
      <c r="P1097" s="513">
        <f t="shared" si="353"/>
        <v>0</v>
      </c>
      <c r="Q1097" s="513">
        <f t="shared" si="354"/>
        <v>0</v>
      </c>
      <c r="R1097" s="1103" t="e">
        <f t="shared" si="345"/>
        <v>#DIV/0!</v>
      </c>
      <c r="S1097" s="515"/>
      <c r="T1097" s="515"/>
      <c r="U1097" s="515"/>
    </row>
    <row r="1098" spans="1:21" s="717" customFormat="1" x14ac:dyDescent="0.2">
      <c r="A1098" s="661" t="s">
        <v>2723</v>
      </c>
      <c r="B1098" s="661" t="s">
        <v>3616</v>
      </c>
      <c r="C1098" s="662">
        <v>9</v>
      </c>
      <c r="D1098" s="663" t="s">
        <v>4754</v>
      </c>
      <c r="E1098" s="513"/>
      <c r="F1098" s="513"/>
      <c r="G1098" s="513"/>
      <c r="H1098" s="81" t="e">
        <f t="shared" si="343"/>
        <v>#DIV/0!</v>
      </c>
      <c r="I1098" s="513"/>
      <c r="J1098" s="513"/>
      <c r="K1098" s="81" t="e">
        <f t="shared" si="344"/>
        <v>#DIV/0!</v>
      </c>
      <c r="L1098" s="513">
        <f t="shared" si="349"/>
        <v>0</v>
      </c>
      <c r="M1098" s="513">
        <f t="shared" si="350"/>
        <v>0</v>
      </c>
      <c r="N1098" s="513">
        <f t="shared" si="351"/>
        <v>0</v>
      </c>
      <c r="O1098" s="81" t="e">
        <f t="shared" si="352"/>
        <v>#DIV/0!</v>
      </c>
      <c r="P1098" s="513">
        <f t="shared" si="353"/>
        <v>0</v>
      </c>
      <c r="Q1098" s="513">
        <f t="shared" si="354"/>
        <v>0</v>
      </c>
      <c r="R1098" s="1103" t="e">
        <f t="shared" si="345"/>
        <v>#DIV/0!</v>
      </c>
      <c r="S1098" s="515"/>
      <c r="T1098" s="515"/>
      <c r="U1098" s="515"/>
    </row>
    <row r="1099" spans="1:21" s="717" customFormat="1" x14ac:dyDescent="0.2">
      <c r="A1099" s="661" t="s">
        <v>2724</v>
      </c>
      <c r="B1099" s="661" t="s">
        <v>3617</v>
      </c>
      <c r="C1099" s="662">
        <v>9</v>
      </c>
      <c r="D1099" s="663" t="s">
        <v>4755</v>
      </c>
      <c r="E1099" s="513"/>
      <c r="F1099" s="513"/>
      <c r="G1099" s="513"/>
      <c r="H1099" s="81" t="e">
        <f t="shared" si="343"/>
        <v>#DIV/0!</v>
      </c>
      <c r="I1099" s="513"/>
      <c r="J1099" s="513"/>
      <c r="K1099" s="81" t="e">
        <f t="shared" si="344"/>
        <v>#DIV/0!</v>
      </c>
      <c r="L1099" s="513">
        <f t="shared" si="349"/>
        <v>0</v>
      </c>
      <c r="M1099" s="513">
        <f t="shared" si="350"/>
        <v>0</v>
      </c>
      <c r="N1099" s="513">
        <f t="shared" si="351"/>
        <v>0</v>
      </c>
      <c r="O1099" s="81" t="e">
        <f t="shared" si="352"/>
        <v>#DIV/0!</v>
      </c>
      <c r="P1099" s="513">
        <f t="shared" si="353"/>
        <v>0</v>
      </c>
      <c r="Q1099" s="513">
        <f t="shared" si="354"/>
        <v>0</v>
      </c>
      <c r="R1099" s="1103" t="e">
        <f t="shared" si="345"/>
        <v>#DIV/0!</v>
      </c>
      <c r="S1099" s="515"/>
      <c r="T1099" s="515"/>
      <c r="U1099" s="515"/>
    </row>
    <row r="1100" spans="1:21" s="717" customFormat="1" x14ac:dyDescent="0.2">
      <c r="A1100" s="661" t="s">
        <v>2725</v>
      </c>
      <c r="B1100" s="661" t="s">
        <v>5770</v>
      </c>
      <c r="C1100" s="662">
        <v>9</v>
      </c>
      <c r="D1100" s="663" t="s">
        <v>2330</v>
      </c>
      <c r="E1100" s="513"/>
      <c r="F1100" s="513"/>
      <c r="G1100" s="513"/>
      <c r="H1100" s="81" t="e">
        <f t="shared" si="343"/>
        <v>#DIV/0!</v>
      </c>
      <c r="I1100" s="513"/>
      <c r="J1100" s="513"/>
      <c r="K1100" s="81" t="e">
        <f t="shared" si="344"/>
        <v>#DIV/0!</v>
      </c>
      <c r="L1100" s="513">
        <f t="shared" si="349"/>
        <v>0</v>
      </c>
      <c r="M1100" s="513">
        <f t="shared" si="350"/>
        <v>0</v>
      </c>
      <c r="N1100" s="513">
        <f t="shared" si="351"/>
        <v>0</v>
      </c>
      <c r="O1100" s="81" t="e">
        <f t="shared" si="352"/>
        <v>#DIV/0!</v>
      </c>
      <c r="P1100" s="513">
        <f t="shared" si="353"/>
        <v>0</v>
      </c>
      <c r="Q1100" s="513">
        <f t="shared" si="354"/>
        <v>0</v>
      </c>
      <c r="R1100" s="1103" t="e">
        <f t="shared" si="345"/>
        <v>#DIV/0!</v>
      </c>
      <c r="S1100" s="515"/>
      <c r="T1100" s="515"/>
      <c r="U1100" s="515"/>
    </row>
    <row r="1101" spans="1:21" s="419" customFormat="1" x14ac:dyDescent="0.2">
      <c r="A1101" s="415">
        <v>18</v>
      </c>
      <c r="B1101" s="415">
        <v>18</v>
      </c>
      <c r="C1101" s="416"/>
      <c r="D1101" s="417" t="s">
        <v>2898</v>
      </c>
      <c r="E1101" s="418">
        <f>SUM(E1102:E1126)</f>
        <v>0</v>
      </c>
      <c r="F1101" s="418">
        <f t="shared" ref="F1101:J1101" si="369">SUM(F1102:F1126)</f>
        <v>0</v>
      </c>
      <c r="G1101" s="418">
        <f t="shared" si="369"/>
        <v>0</v>
      </c>
      <c r="H1101" s="81" t="e">
        <f t="shared" si="343"/>
        <v>#DIV/0!</v>
      </c>
      <c r="I1101" s="418">
        <f t="shared" si="369"/>
        <v>0</v>
      </c>
      <c r="J1101" s="418">
        <f t="shared" si="369"/>
        <v>0</v>
      </c>
      <c r="K1101" s="81" t="e">
        <f t="shared" si="344"/>
        <v>#DIV/0!</v>
      </c>
      <c r="L1101" s="418">
        <f t="shared" si="349"/>
        <v>0</v>
      </c>
      <c r="M1101" s="418">
        <f t="shared" si="350"/>
        <v>0</v>
      </c>
      <c r="N1101" s="418">
        <f t="shared" si="351"/>
        <v>0</v>
      </c>
      <c r="O1101" s="81" t="e">
        <f t="shared" si="352"/>
        <v>#DIV/0!</v>
      </c>
      <c r="P1101" s="418">
        <f t="shared" si="353"/>
        <v>0</v>
      </c>
      <c r="Q1101" s="418">
        <f t="shared" si="354"/>
        <v>0</v>
      </c>
      <c r="R1101" s="1103" t="e">
        <f t="shared" si="345"/>
        <v>#DIV/0!</v>
      </c>
    </row>
    <row r="1102" spans="1:21" s="39" customFormat="1" x14ac:dyDescent="0.2">
      <c r="A1102" s="719">
        <v>18.100000000000001</v>
      </c>
      <c r="B1102" s="479">
        <v>18.100000000000001</v>
      </c>
      <c r="C1102" s="41">
        <v>18</v>
      </c>
      <c r="D1102" s="480" t="s">
        <v>161</v>
      </c>
      <c r="E1102" s="26"/>
      <c r="F1102" s="26"/>
      <c r="G1102" s="26"/>
      <c r="H1102" s="81" t="e">
        <f t="shared" si="343"/>
        <v>#DIV/0!</v>
      </c>
      <c r="I1102" s="26"/>
      <c r="J1102" s="26"/>
      <c r="K1102" s="81" t="e">
        <f t="shared" si="344"/>
        <v>#DIV/0!</v>
      </c>
      <c r="L1102" s="26">
        <f t="shared" si="349"/>
        <v>0</v>
      </c>
      <c r="M1102" s="26">
        <f t="shared" si="350"/>
        <v>0</v>
      </c>
      <c r="N1102" s="26">
        <f t="shared" si="351"/>
        <v>0</v>
      </c>
      <c r="O1102" s="81" t="e">
        <f t="shared" si="352"/>
        <v>#DIV/0!</v>
      </c>
      <c r="P1102" s="26">
        <f t="shared" si="353"/>
        <v>0</v>
      </c>
      <c r="Q1102" s="26">
        <f t="shared" si="354"/>
        <v>0</v>
      </c>
      <c r="R1102" s="1103" t="e">
        <f t="shared" si="345"/>
        <v>#DIV/0!</v>
      </c>
    </row>
    <row r="1103" spans="1:21" s="39" customFormat="1" x14ac:dyDescent="0.2">
      <c r="A1103" s="719">
        <v>18.2</v>
      </c>
      <c r="B1103" s="479">
        <v>18.2</v>
      </c>
      <c r="C1103" s="41">
        <v>18</v>
      </c>
      <c r="D1103" s="480" t="s">
        <v>161</v>
      </c>
      <c r="E1103" s="26"/>
      <c r="F1103" s="26"/>
      <c r="G1103" s="26"/>
      <c r="H1103" s="81" t="e">
        <f t="shared" ref="H1103:H1166" si="370">+(F1103-G1103)/F1103</f>
        <v>#DIV/0!</v>
      </c>
      <c r="I1103" s="26"/>
      <c r="J1103" s="26"/>
      <c r="K1103" s="81" t="e">
        <f t="shared" ref="K1103:K1166" si="371">+(I1103-J1103)/I1103</f>
        <v>#DIV/0!</v>
      </c>
      <c r="L1103" s="26">
        <f t="shared" si="349"/>
        <v>0</v>
      </c>
      <c r="M1103" s="26">
        <f t="shared" si="350"/>
        <v>0</v>
      </c>
      <c r="N1103" s="26">
        <f t="shared" si="351"/>
        <v>0</v>
      </c>
      <c r="O1103" s="81" t="e">
        <f t="shared" si="352"/>
        <v>#DIV/0!</v>
      </c>
      <c r="P1103" s="26">
        <f t="shared" si="353"/>
        <v>0</v>
      </c>
      <c r="Q1103" s="26">
        <f t="shared" si="354"/>
        <v>0</v>
      </c>
      <c r="R1103" s="1103" t="e">
        <f t="shared" si="345"/>
        <v>#DIV/0!</v>
      </c>
    </row>
    <row r="1104" spans="1:21" s="39" customFormat="1" x14ac:dyDescent="0.2">
      <c r="A1104" s="719">
        <v>18.3</v>
      </c>
      <c r="B1104" s="479">
        <v>18.3</v>
      </c>
      <c r="C1104" s="41">
        <v>18</v>
      </c>
      <c r="D1104" s="480" t="s">
        <v>161</v>
      </c>
      <c r="E1104" s="26"/>
      <c r="F1104" s="26"/>
      <c r="G1104" s="26"/>
      <c r="H1104" s="81" t="e">
        <f t="shared" si="370"/>
        <v>#DIV/0!</v>
      </c>
      <c r="I1104" s="26"/>
      <c r="J1104" s="26"/>
      <c r="K1104" s="81" t="e">
        <f t="shared" si="371"/>
        <v>#DIV/0!</v>
      </c>
      <c r="L1104" s="26">
        <f t="shared" si="349"/>
        <v>0</v>
      </c>
      <c r="M1104" s="26">
        <f t="shared" si="350"/>
        <v>0</v>
      </c>
      <c r="N1104" s="26">
        <f t="shared" si="351"/>
        <v>0</v>
      </c>
      <c r="O1104" s="81" t="e">
        <f t="shared" si="352"/>
        <v>#DIV/0!</v>
      </c>
      <c r="P1104" s="26">
        <f t="shared" si="353"/>
        <v>0</v>
      </c>
      <c r="Q1104" s="26">
        <f t="shared" si="354"/>
        <v>0</v>
      </c>
      <c r="R1104" s="1103" t="e">
        <f t="shared" ref="R1104:R1167" si="372">+(P1104-Q1104)/P1104</f>
        <v>#DIV/0!</v>
      </c>
    </row>
    <row r="1105" spans="1:19" s="39" customFormat="1" x14ac:dyDescent="0.2">
      <c r="A1105" s="719">
        <v>18.399999999999999</v>
      </c>
      <c r="B1105" s="479">
        <v>18.399999999999999</v>
      </c>
      <c r="C1105" s="41">
        <v>18</v>
      </c>
      <c r="D1105" s="480" t="s">
        <v>161</v>
      </c>
      <c r="E1105" s="26"/>
      <c r="F1105" s="26"/>
      <c r="G1105" s="26"/>
      <c r="H1105" s="81" t="e">
        <f t="shared" si="370"/>
        <v>#DIV/0!</v>
      </c>
      <c r="I1105" s="26"/>
      <c r="J1105" s="26"/>
      <c r="K1105" s="81" t="e">
        <f t="shared" si="371"/>
        <v>#DIV/0!</v>
      </c>
      <c r="L1105" s="26">
        <f t="shared" si="349"/>
        <v>0</v>
      </c>
      <c r="M1105" s="26">
        <f t="shared" si="350"/>
        <v>0</v>
      </c>
      <c r="N1105" s="26">
        <f t="shared" si="351"/>
        <v>0</v>
      </c>
      <c r="O1105" s="81" t="e">
        <f t="shared" si="352"/>
        <v>#DIV/0!</v>
      </c>
      <c r="P1105" s="26">
        <f t="shared" si="353"/>
        <v>0</v>
      </c>
      <c r="Q1105" s="26">
        <f t="shared" si="354"/>
        <v>0</v>
      </c>
      <c r="R1105" s="1103" t="e">
        <f t="shared" si="372"/>
        <v>#DIV/0!</v>
      </c>
    </row>
    <row r="1106" spans="1:19" s="39" customFormat="1" x14ac:dyDescent="0.2">
      <c r="A1106" s="719">
        <v>18.5</v>
      </c>
      <c r="B1106" s="479">
        <v>18.5</v>
      </c>
      <c r="C1106" s="41">
        <v>18</v>
      </c>
      <c r="D1106" s="480" t="s">
        <v>161</v>
      </c>
      <c r="E1106" s="26"/>
      <c r="F1106" s="26"/>
      <c r="G1106" s="26"/>
      <c r="H1106" s="81" t="e">
        <f t="shared" si="370"/>
        <v>#DIV/0!</v>
      </c>
      <c r="I1106" s="26"/>
      <c r="J1106" s="26"/>
      <c r="K1106" s="81" t="e">
        <f t="shared" si="371"/>
        <v>#DIV/0!</v>
      </c>
      <c r="L1106" s="26">
        <f t="shared" si="349"/>
        <v>0</v>
      </c>
      <c r="M1106" s="26">
        <f t="shared" si="350"/>
        <v>0</v>
      </c>
      <c r="N1106" s="26">
        <f t="shared" si="351"/>
        <v>0</v>
      </c>
      <c r="O1106" s="81" t="e">
        <f t="shared" si="352"/>
        <v>#DIV/0!</v>
      </c>
      <c r="P1106" s="26">
        <f t="shared" si="353"/>
        <v>0</v>
      </c>
      <c r="Q1106" s="26">
        <f t="shared" si="354"/>
        <v>0</v>
      </c>
      <c r="R1106" s="1103" t="e">
        <f t="shared" si="372"/>
        <v>#DIV/0!</v>
      </c>
    </row>
    <row r="1107" spans="1:19" s="39" customFormat="1" x14ac:dyDescent="0.2">
      <c r="A1107" s="719">
        <v>18.600000000000001</v>
      </c>
      <c r="B1107" s="479">
        <v>18.600000000000001</v>
      </c>
      <c r="C1107" s="41">
        <v>18</v>
      </c>
      <c r="D1107" s="480" t="s">
        <v>161</v>
      </c>
      <c r="E1107" s="26"/>
      <c r="F1107" s="26"/>
      <c r="G1107" s="26"/>
      <c r="H1107" s="81" t="e">
        <f t="shared" si="370"/>
        <v>#DIV/0!</v>
      </c>
      <c r="I1107" s="26"/>
      <c r="J1107" s="26"/>
      <c r="K1107" s="81" t="e">
        <f t="shared" si="371"/>
        <v>#DIV/0!</v>
      </c>
      <c r="L1107" s="26">
        <f t="shared" si="349"/>
        <v>0</v>
      </c>
      <c r="M1107" s="26">
        <f t="shared" si="350"/>
        <v>0</v>
      </c>
      <c r="N1107" s="26">
        <f t="shared" si="351"/>
        <v>0</v>
      </c>
      <c r="O1107" s="81" t="e">
        <f t="shared" si="352"/>
        <v>#DIV/0!</v>
      </c>
      <c r="P1107" s="26">
        <f t="shared" si="353"/>
        <v>0</v>
      </c>
      <c r="Q1107" s="26">
        <f t="shared" si="354"/>
        <v>0</v>
      </c>
      <c r="R1107" s="1103" t="e">
        <f t="shared" si="372"/>
        <v>#DIV/0!</v>
      </c>
    </row>
    <row r="1108" spans="1:19" s="39" customFormat="1" x14ac:dyDescent="0.2">
      <c r="A1108" s="719">
        <v>18.7</v>
      </c>
      <c r="B1108" s="479">
        <v>18.7</v>
      </c>
      <c r="C1108" s="41">
        <v>18</v>
      </c>
      <c r="D1108" s="480" t="s">
        <v>161</v>
      </c>
      <c r="E1108" s="26"/>
      <c r="F1108" s="26"/>
      <c r="G1108" s="26"/>
      <c r="H1108" s="81" t="e">
        <f t="shared" si="370"/>
        <v>#DIV/0!</v>
      </c>
      <c r="I1108" s="26"/>
      <c r="J1108" s="26"/>
      <c r="K1108" s="81" t="e">
        <f t="shared" si="371"/>
        <v>#DIV/0!</v>
      </c>
      <c r="L1108" s="26">
        <f t="shared" si="349"/>
        <v>0</v>
      </c>
      <c r="M1108" s="26">
        <f t="shared" si="350"/>
        <v>0</v>
      </c>
      <c r="N1108" s="26">
        <f t="shared" si="351"/>
        <v>0</v>
      </c>
      <c r="O1108" s="81" t="e">
        <f t="shared" si="352"/>
        <v>#DIV/0!</v>
      </c>
      <c r="P1108" s="26">
        <f t="shared" si="353"/>
        <v>0</v>
      </c>
      <c r="Q1108" s="26">
        <f t="shared" si="354"/>
        <v>0</v>
      </c>
      <c r="R1108" s="1103" t="e">
        <f t="shared" si="372"/>
        <v>#DIV/0!</v>
      </c>
    </row>
    <row r="1109" spans="1:19" s="39" customFormat="1" x14ac:dyDescent="0.2">
      <c r="A1109" s="719">
        <v>18.8</v>
      </c>
      <c r="B1109" s="479">
        <v>18.8</v>
      </c>
      <c r="C1109" s="41">
        <v>18</v>
      </c>
      <c r="D1109" s="480" t="s">
        <v>161</v>
      </c>
      <c r="E1109" s="26"/>
      <c r="F1109" s="26"/>
      <c r="G1109" s="26"/>
      <c r="H1109" s="81" t="e">
        <f t="shared" si="370"/>
        <v>#DIV/0!</v>
      </c>
      <c r="I1109" s="26"/>
      <c r="J1109" s="26"/>
      <c r="K1109" s="81" t="e">
        <f t="shared" si="371"/>
        <v>#DIV/0!</v>
      </c>
      <c r="L1109" s="26">
        <f t="shared" si="349"/>
        <v>0</v>
      </c>
      <c r="M1109" s="26">
        <f t="shared" si="350"/>
        <v>0</v>
      </c>
      <c r="N1109" s="26">
        <f t="shared" si="351"/>
        <v>0</v>
      </c>
      <c r="O1109" s="81" t="e">
        <f t="shared" si="352"/>
        <v>#DIV/0!</v>
      </c>
      <c r="P1109" s="26">
        <f t="shared" si="353"/>
        <v>0</v>
      </c>
      <c r="Q1109" s="26">
        <f t="shared" si="354"/>
        <v>0</v>
      </c>
      <c r="R1109" s="1103" t="e">
        <f t="shared" si="372"/>
        <v>#DIV/0!</v>
      </c>
    </row>
    <row r="1110" spans="1:19" s="39" customFormat="1" x14ac:dyDescent="0.2">
      <c r="A1110" s="719">
        <v>18.899999999999999</v>
      </c>
      <c r="B1110" s="479">
        <v>18.899999999999999</v>
      </c>
      <c r="C1110" s="41">
        <v>18</v>
      </c>
      <c r="D1110" s="480" t="s">
        <v>161</v>
      </c>
      <c r="E1110" s="26"/>
      <c r="F1110" s="26"/>
      <c r="G1110" s="26"/>
      <c r="H1110" s="81" t="e">
        <f t="shared" si="370"/>
        <v>#DIV/0!</v>
      </c>
      <c r="I1110" s="26"/>
      <c r="J1110" s="26"/>
      <c r="K1110" s="81" t="e">
        <f t="shared" si="371"/>
        <v>#DIV/0!</v>
      </c>
      <c r="L1110" s="26">
        <f t="shared" si="349"/>
        <v>0</v>
      </c>
      <c r="M1110" s="26">
        <f t="shared" si="350"/>
        <v>0</v>
      </c>
      <c r="N1110" s="26">
        <f t="shared" si="351"/>
        <v>0</v>
      </c>
      <c r="O1110" s="81" t="e">
        <f t="shared" si="352"/>
        <v>#DIV/0!</v>
      </c>
      <c r="P1110" s="26">
        <f t="shared" si="353"/>
        <v>0</v>
      </c>
      <c r="Q1110" s="26">
        <f t="shared" si="354"/>
        <v>0</v>
      </c>
      <c r="R1110" s="1103" t="e">
        <f t="shared" si="372"/>
        <v>#DIV/0!</v>
      </c>
    </row>
    <row r="1111" spans="1:19" s="39" customFormat="1" x14ac:dyDescent="0.2">
      <c r="A1111" s="720">
        <v>18.100000000000001</v>
      </c>
      <c r="B1111" s="26">
        <v>18.100000000000001</v>
      </c>
      <c r="C1111" s="41">
        <v>18</v>
      </c>
      <c r="D1111" s="480" t="s">
        <v>161</v>
      </c>
      <c r="E1111" s="26"/>
      <c r="F1111" s="26"/>
      <c r="G1111" s="26"/>
      <c r="H1111" s="81" t="e">
        <f t="shared" si="370"/>
        <v>#DIV/0!</v>
      </c>
      <c r="I1111" s="26"/>
      <c r="J1111" s="26"/>
      <c r="K1111" s="81" t="e">
        <f t="shared" si="371"/>
        <v>#DIV/0!</v>
      </c>
      <c r="L1111" s="26">
        <f t="shared" si="349"/>
        <v>0</v>
      </c>
      <c r="M1111" s="26">
        <f t="shared" si="350"/>
        <v>0</v>
      </c>
      <c r="N1111" s="26">
        <f t="shared" si="351"/>
        <v>0</v>
      </c>
      <c r="O1111" s="81" t="e">
        <f t="shared" si="352"/>
        <v>#DIV/0!</v>
      </c>
      <c r="P1111" s="26">
        <f t="shared" si="353"/>
        <v>0</v>
      </c>
      <c r="Q1111" s="26">
        <f t="shared" si="354"/>
        <v>0</v>
      </c>
      <c r="R1111" s="1103" t="e">
        <f t="shared" si="372"/>
        <v>#DIV/0!</v>
      </c>
    </row>
    <row r="1112" spans="1:19" s="39" customFormat="1" x14ac:dyDescent="0.2">
      <c r="A1112" s="719">
        <v>18.11</v>
      </c>
      <c r="B1112" s="26">
        <v>18.11</v>
      </c>
      <c r="C1112" s="41">
        <v>18</v>
      </c>
      <c r="D1112" s="480" t="s">
        <v>161</v>
      </c>
      <c r="E1112" s="26"/>
      <c r="F1112" s="26"/>
      <c r="G1112" s="26"/>
      <c r="H1112" s="81" t="e">
        <f t="shared" si="370"/>
        <v>#DIV/0!</v>
      </c>
      <c r="I1112" s="26"/>
      <c r="J1112" s="26"/>
      <c r="K1112" s="81" t="e">
        <f t="shared" si="371"/>
        <v>#DIV/0!</v>
      </c>
      <c r="L1112" s="26">
        <f t="shared" ref="L1112:L1175" si="373">E1112</f>
        <v>0</v>
      </c>
      <c r="M1112" s="26">
        <f t="shared" ref="M1112:M1175" si="374">F1112</f>
        <v>0</v>
      </c>
      <c r="N1112" s="26">
        <f t="shared" ref="N1112:N1175" si="375">G1112</f>
        <v>0</v>
      </c>
      <c r="O1112" s="81" t="e">
        <f t="shared" ref="O1112:O1175" si="376">+(M1112-N1112)/M1112</f>
        <v>#DIV/0!</v>
      </c>
      <c r="P1112" s="26">
        <f t="shared" ref="P1112:P1175" si="377">I1112</f>
        <v>0</v>
      </c>
      <c r="Q1112" s="26">
        <f t="shared" ref="Q1112:Q1175" si="378">J1112</f>
        <v>0</v>
      </c>
      <c r="R1112" s="1103" t="e">
        <f t="shared" si="372"/>
        <v>#DIV/0!</v>
      </c>
      <c r="S1112" s="37"/>
    </row>
    <row r="1113" spans="1:19" s="39" customFormat="1" x14ac:dyDescent="0.2">
      <c r="A1113" s="719">
        <v>18.12</v>
      </c>
      <c r="B1113" s="26">
        <v>18.12</v>
      </c>
      <c r="C1113" s="41">
        <v>18</v>
      </c>
      <c r="D1113" s="480" t="s">
        <v>161</v>
      </c>
      <c r="E1113" s="26"/>
      <c r="F1113" s="26"/>
      <c r="G1113" s="26"/>
      <c r="H1113" s="81" t="e">
        <f t="shared" si="370"/>
        <v>#DIV/0!</v>
      </c>
      <c r="I1113" s="26"/>
      <c r="J1113" s="26"/>
      <c r="K1113" s="81" t="e">
        <f t="shared" si="371"/>
        <v>#DIV/0!</v>
      </c>
      <c r="L1113" s="26">
        <f t="shared" si="373"/>
        <v>0</v>
      </c>
      <c r="M1113" s="26">
        <f t="shared" si="374"/>
        <v>0</v>
      </c>
      <c r="N1113" s="26">
        <f t="shared" si="375"/>
        <v>0</v>
      </c>
      <c r="O1113" s="81" t="e">
        <f t="shared" si="376"/>
        <v>#DIV/0!</v>
      </c>
      <c r="P1113" s="26">
        <f t="shared" si="377"/>
        <v>0</v>
      </c>
      <c r="Q1113" s="26">
        <f t="shared" si="378"/>
        <v>0</v>
      </c>
      <c r="R1113" s="1103" t="e">
        <f t="shared" si="372"/>
        <v>#DIV/0!</v>
      </c>
      <c r="S1113" s="37"/>
    </row>
    <row r="1114" spans="1:19" s="39" customFormat="1" x14ac:dyDescent="0.2">
      <c r="A1114" s="719">
        <v>18.13</v>
      </c>
      <c r="B1114" s="26">
        <v>18.13</v>
      </c>
      <c r="C1114" s="41">
        <v>18</v>
      </c>
      <c r="D1114" s="480" t="s">
        <v>161</v>
      </c>
      <c r="E1114" s="26"/>
      <c r="F1114" s="26"/>
      <c r="G1114" s="26"/>
      <c r="H1114" s="81" t="e">
        <f t="shared" si="370"/>
        <v>#DIV/0!</v>
      </c>
      <c r="I1114" s="26"/>
      <c r="J1114" s="26"/>
      <c r="K1114" s="81" t="e">
        <f t="shared" si="371"/>
        <v>#DIV/0!</v>
      </c>
      <c r="L1114" s="26">
        <f t="shared" si="373"/>
        <v>0</v>
      </c>
      <c r="M1114" s="26">
        <f t="shared" si="374"/>
        <v>0</v>
      </c>
      <c r="N1114" s="26">
        <f t="shared" si="375"/>
        <v>0</v>
      </c>
      <c r="O1114" s="81" t="e">
        <f t="shared" si="376"/>
        <v>#DIV/0!</v>
      </c>
      <c r="P1114" s="26">
        <f t="shared" si="377"/>
        <v>0</v>
      </c>
      <c r="Q1114" s="26">
        <f t="shared" si="378"/>
        <v>0</v>
      </c>
      <c r="R1114" s="1103" t="e">
        <f t="shared" si="372"/>
        <v>#DIV/0!</v>
      </c>
      <c r="S1114" s="37"/>
    </row>
    <row r="1115" spans="1:19" s="39" customFormat="1" x14ac:dyDescent="0.2">
      <c r="A1115" s="719">
        <v>18.14</v>
      </c>
      <c r="B1115" s="26">
        <v>18.14</v>
      </c>
      <c r="C1115" s="41">
        <v>18</v>
      </c>
      <c r="D1115" s="480" t="s">
        <v>161</v>
      </c>
      <c r="E1115" s="26"/>
      <c r="F1115" s="26"/>
      <c r="G1115" s="26"/>
      <c r="H1115" s="81" t="e">
        <f t="shared" si="370"/>
        <v>#DIV/0!</v>
      </c>
      <c r="I1115" s="26"/>
      <c r="J1115" s="26"/>
      <c r="K1115" s="81" t="e">
        <f t="shared" si="371"/>
        <v>#DIV/0!</v>
      </c>
      <c r="L1115" s="26">
        <f t="shared" si="373"/>
        <v>0</v>
      </c>
      <c r="M1115" s="26">
        <f t="shared" si="374"/>
        <v>0</v>
      </c>
      <c r="N1115" s="26">
        <f t="shared" si="375"/>
        <v>0</v>
      </c>
      <c r="O1115" s="81" t="e">
        <f t="shared" si="376"/>
        <v>#DIV/0!</v>
      </c>
      <c r="P1115" s="26">
        <f t="shared" si="377"/>
        <v>0</v>
      </c>
      <c r="Q1115" s="26">
        <f t="shared" si="378"/>
        <v>0</v>
      </c>
      <c r="R1115" s="1103" t="e">
        <f t="shared" si="372"/>
        <v>#DIV/0!</v>
      </c>
      <c r="S1115" s="37"/>
    </row>
    <row r="1116" spans="1:19" s="39" customFormat="1" x14ac:dyDescent="0.2">
      <c r="A1116" s="719">
        <v>18.149999999999999</v>
      </c>
      <c r="B1116" s="26">
        <v>18.149999999999999</v>
      </c>
      <c r="C1116" s="41">
        <v>18</v>
      </c>
      <c r="D1116" s="480" t="s">
        <v>161</v>
      </c>
      <c r="E1116" s="26"/>
      <c r="F1116" s="26"/>
      <c r="G1116" s="26"/>
      <c r="H1116" s="81" t="e">
        <f t="shared" si="370"/>
        <v>#DIV/0!</v>
      </c>
      <c r="I1116" s="26"/>
      <c r="J1116" s="26"/>
      <c r="K1116" s="81" t="e">
        <f t="shared" si="371"/>
        <v>#DIV/0!</v>
      </c>
      <c r="L1116" s="26">
        <f t="shared" si="373"/>
        <v>0</v>
      </c>
      <c r="M1116" s="26">
        <f t="shared" si="374"/>
        <v>0</v>
      </c>
      <c r="N1116" s="26">
        <f t="shared" si="375"/>
        <v>0</v>
      </c>
      <c r="O1116" s="81" t="e">
        <f t="shared" si="376"/>
        <v>#DIV/0!</v>
      </c>
      <c r="P1116" s="26">
        <f t="shared" si="377"/>
        <v>0</v>
      </c>
      <c r="Q1116" s="26">
        <f t="shared" si="378"/>
        <v>0</v>
      </c>
      <c r="R1116" s="1103" t="e">
        <f t="shared" si="372"/>
        <v>#DIV/0!</v>
      </c>
      <c r="S1116" s="37"/>
    </row>
    <row r="1117" spans="1:19" s="39" customFormat="1" x14ac:dyDescent="0.2">
      <c r="A1117" s="719">
        <v>18.16</v>
      </c>
      <c r="B1117" s="26">
        <v>18.16</v>
      </c>
      <c r="C1117" s="41">
        <v>18</v>
      </c>
      <c r="D1117" s="480" t="s">
        <v>161</v>
      </c>
      <c r="E1117" s="26"/>
      <c r="F1117" s="26"/>
      <c r="G1117" s="26"/>
      <c r="H1117" s="81" t="e">
        <f t="shared" si="370"/>
        <v>#DIV/0!</v>
      </c>
      <c r="I1117" s="26"/>
      <c r="J1117" s="26"/>
      <c r="K1117" s="81" t="e">
        <f t="shared" si="371"/>
        <v>#DIV/0!</v>
      </c>
      <c r="L1117" s="26">
        <f t="shared" si="373"/>
        <v>0</v>
      </c>
      <c r="M1117" s="26">
        <f t="shared" si="374"/>
        <v>0</v>
      </c>
      <c r="N1117" s="26">
        <f t="shared" si="375"/>
        <v>0</v>
      </c>
      <c r="O1117" s="81" t="e">
        <f t="shared" si="376"/>
        <v>#DIV/0!</v>
      </c>
      <c r="P1117" s="26">
        <f t="shared" si="377"/>
        <v>0</v>
      </c>
      <c r="Q1117" s="26">
        <f t="shared" si="378"/>
        <v>0</v>
      </c>
      <c r="R1117" s="1103" t="e">
        <f t="shared" si="372"/>
        <v>#DIV/0!</v>
      </c>
      <c r="S1117" s="37"/>
    </row>
    <row r="1118" spans="1:19" s="39" customFormat="1" x14ac:dyDescent="0.2">
      <c r="A1118" s="721">
        <v>18.170000000000002</v>
      </c>
      <c r="B1118" s="26">
        <v>18.170000000000002</v>
      </c>
      <c r="C1118" s="722">
        <v>18</v>
      </c>
      <c r="D1118" s="723" t="s">
        <v>161</v>
      </c>
      <c r="E1118" s="26"/>
      <c r="F1118" s="26"/>
      <c r="G1118" s="26"/>
      <c r="H1118" s="81" t="e">
        <f t="shared" si="370"/>
        <v>#DIV/0!</v>
      </c>
      <c r="I1118" s="26"/>
      <c r="J1118" s="26"/>
      <c r="K1118" s="81" t="e">
        <f t="shared" si="371"/>
        <v>#DIV/0!</v>
      </c>
      <c r="L1118" s="26">
        <f t="shared" si="373"/>
        <v>0</v>
      </c>
      <c r="M1118" s="26">
        <f t="shared" si="374"/>
        <v>0</v>
      </c>
      <c r="N1118" s="26">
        <f t="shared" si="375"/>
        <v>0</v>
      </c>
      <c r="O1118" s="81" t="e">
        <f t="shared" si="376"/>
        <v>#DIV/0!</v>
      </c>
      <c r="P1118" s="26">
        <f t="shared" si="377"/>
        <v>0</v>
      </c>
      <c r="Q1118" s="26">
        <f t="shared" si="378"/>
        <v>0</v>
      </c>
      <c r="R1118" s="1103" t="e">
        <f t="shared" si="372"/>
        <v>#DIV/0!</v>
      </c>
      <c r="S1118" s="37"/>
    </row>
    <row r="1119" spans="1:19" s="39" customFormat="1" x14ac:dyDescent="0.2">
      <c r="A1119" s="719">
        <v>18.18</v>
      </c>
      <c r="B1119" s="26">
        <v>18.18</v>
      </c>
      <c r="C1119" s="41">
        <v>18</v>
      </c>
      <c r="D1119" s="480" t="s">
        <v>161</v>
      </c>
      <c r="E1119" s="26"/>
      <c r="F1119" s="26"/>
      <c r="G1119" s="26"/>
      <c r="H1119" s="81" t="e">
        <f t="shared" si="370"/>
        <v>#DIV/0!</v>
      </c>
      <c r="I1119" s="26"/>
      <c r="J1119" s="26"/>
      <c r="K1119" s="81" t="e">
        <f t="shared" si="371"/>
        <v>#DIV/0!</v>
      </c>
      <c r="L1119" s="26">
        <f t="shared" si="373"/>
        <v>0</v>
      </c>
      <c r="M1119" s="26">
        <f t="shared" si="374"/>
        <v>0</v>
      </c>
      <c r="N1119" s="26">
        <f t="shared" si="375"/>
        <v>0</v>
      </c>
      <c r="O1119" s="81" t="e">
        <f t="shared" si="376"/>
        <v>#DIV/0!</v>
      </c>
      <c r="P1119" s="26">
        <f t="shared" si="377"/>
        <v>0</v>
      </c>
      <c r="Q1119" s="26">
        <f t="shared" si="378"/>
        <v>0</v>
      </c>
      <c r="R1119" s="1103" t="e">
        <f t="shared" si="372"/>
        <v>#DIV/0!</v>
      </c>
      <c r="S1119" s="37"/>
    </row>
    <row r="1120" spans="1:19" s="39" customFormat="1" x14ac:dyDescent="0.2">
      <c r="A1120" s="719">
        <v>18.190000000000001</v>
      </c>
      <c r="B1120" s="26">
        <v>18.190000000000001</v>
      </c>
      <c r="C1120" s="41">
        <v>18</v>
      </c>
      <c r="D1120" s="480" t="s">
        <v>161</v>
      </c>
      <c r="E1120" s="26"/>
      <c r="F1120" s="26"/>
      <c r="G1120" s="26"/>
      <c r="H1120" s="81" t="e">
        <f t="shared" si="370"/>
        <v>#DIV/0!</v>
      </c>
      <c r="I1120" s="26"/>
      <c r="J1120" s="26"/>
      <c r="K1120" s="81" t="e">
        <f t="shared" si="371"/>
        <v>#DIV/0!</v>
      </c>
      <c r="L1120" s="26">
        <f t="shared" si="373"/>
        <v>0</v>
      </c>
      <c r="M1120" s="26">
        <f t="shared" si="374"/>
        <v>0</v>
      </c>
      <c r="N1120" s="26">
        <f t="shared" si="375"/>
        <v>0</v>
      </c>
      <c r="O1120" s="81" t="e">
        <f t="shared" si="376"/>
        <v>#DIV/0!</v>
      </c>
      <c r="P1120" s="26">
        <f t="shared" si="377"/>
        <v>0</v>
      </c>
      <c r="Q1120" s="26">
        <f t="shared" si="378"/>
        <v>0</v>
      </c>
      <c r="R1120" s="1103" t="e">
        <f t="shared" si="372"/>
        <v>#DIV/0!</v>
      </c>
      <c r="S1120" s="37"/>
    </row>
    <row r="1121" spans="1:21" s="39" customFormat="1" x14ac:dyDescent="0.2">
      <c r="A1121" s="720">
        <v>18.2</v>
      </c>
      <c r="B1121" s="26">
        <v>18.2</v>
      </c>
      <c r="C1121" s="41">
        <v>18</v>
      </c>
      <c r="D1121" s="480" t="s">
        <v>161</v>
      </c>
      <c r="E1121" s="26"/>
      <c r="F1121" s="26"/>
      <c r="G1121" s="26"/>
      <c r="H1121" s="81" t="e">
        <f t="shared" si="370"/>
        <v>#DIV/0!</v>
      </c>
      <c r="I1121" s="26"/>
      <c r="J1121" s="26"/>
      <c r="K1121" s="81" t="e">
        <f t="shared" si="371"/>
        <v>#DIV/0!</v>
      </c>
      <c r="L1121" s="26">
        <f t="shared" si="373"/>
        <v>0</v>
      </c>
      <c r="M1121" s="26">
        <f t="shared" si="374"/>
        <v>0</v>
      </c>
      <c r="N1121" s="26">
        <f t="shared" si="375"/>
        <v>0</v>
      </c>
      <c r="O1121" s="81" t="e">
        <f t="shared" si="376"/>
        <v>#DIV/0!</v>
      </c>
      <c r="P1121" s="26">
        <f t="shared" si="377"/>
        <v>0</v>
      </c>
      <c r="Q1121" s="26">
        <f t="shared" si="378"/>
        <v>0</v>
      </c>
      <c r="R1121" s="1103" t="e">
        <f t="shared" si="372"/>
        <v>#DIV/0!</v>
      </c>
      <c r="S1121" s="37"/>
    </row>
    <row r="1122" spans="1:21" s="39" customFormat="1" x14ac:dyDescent="0.2">
      <c r="A1122" s="719">
        <v>18.21</v>
      </c>
      <c r="B1122" s="26">
        <v>18.21</v>
      </c>
      <c r="C1122" s="41">
        <v>18</v>
      </c>
      <c r="D1122" s="480" t="s">
        <v>161</v>
      </c>
      <c r="E1122" s="26"/>
      <c r="F1122" s="26"/>
      <c r="G1122" s="26"/>
      <c r="H1122" s="81" t="e">
        <f t="shared" si="370"/>
        <v>#DIV/0!</v>
      </c>
      <c r="I1122" s="26"/>
      <c r="J1122" s="26"/>
      <c r="K1122" s="81" t="e">
        <f t="shared" si="371"/>
        <v>#DIV/0!</v>
      </c>
      <c r="L1122" s="26">
        <f t="shared" si="373"/>
        <v>0</v>
      </c>
      <c r="M1122" s="26">
        <f t="shared" si="374"/>
        <v>0</v>
      </c>
      <c r="N1122" s="26">
        <f t="shared" si="375"/>
        <v>0</v>
      </c>
      <c r="O1122" s="81" t="e">
        <f t="shared" si="376"/>
        <v>#DIV/0!</v>
      </c>
      <c r="P1122" s="26">
        <f t="shared" si="377"/>
        <v>0</v>
      </c>
      <c r="Q1122" s="26">
        <f t="shared" si="378"/>
        <v>0</v>
      </c>
      <c r="R1122" s="1103" t="e">
        <f t="shared" si="372"/>
        <v>#DIV/0!</v>
      </c>
      <c r="S1122" s="37"/>
    </row>
    <row r="1123" spans="1:21" s="39" customFormat="1" x14ac:dyDescent="0.2">
      <c r="A1123" s="720">
        <v>18.22</v>
      </c>
      <c r="B1123" s="26">
        <v>18.22</v>
      </c>
      <c r="C1123" s="41">
        <v>18</v>
      </c>
      <c r="D1123" s="480" t="s">
        <v>161</v>
      </c>
      <c r="E1123" s="26"/>
      <c r="F1123" s="26"/>
      <c r="G1123" s="26"/>
      <c r="H1123" s="81" t="e">
        <f t="shared" si="370"/>
        <v>#DIV/0!</v>
      </c>
      <c r="I1123" s="26"/>
      <c r="J1123" s="26"/>
      <c r="K1123" s="81" t="e">
        <f t="shared" si="371"/>
        <v>#DIV/0!</v>
      </c>
      <c r="L1123" s="26">
        <f t="shared" si="373"/>
        <v>0</v>
      </c>
      <c r="M1123" s="26">
        <f t="shared" si="374"/>
        <v>0</v>
      </c>
      <c r="N1123" s="26">
        <f t="shared" si="375"/>
        <v>0</v>
      </c>
      <c r="O1123" s="81" t="e">
        <f t="shared" si="376"/>
        <v>#DIV/0!</v>
      </c>
      <c r="P1123" s="26">
        <f t="shared" si="377"/>
        <v>0</v>
      </c>
      <c r="Q1123" s="26">
        <f t="shared" si="378"/>
        <v>0</v>
      </c>
      <c r="R1123" s="1103" t="e">
        <f t="shared" si="372"/>
        <v>#DIV/0!</v>
      </c>
      <c r="S1123" s="37"/>
    </row>
    <row r="1124" spans="1:21" s="39" customFormat="1" x14ac:dyDescent="0.2">
      <c r="A1124" s="719">
        <v>18.23</v>
      </c>
      <c r="B1124" s="26">
        <v>18.23</v>
      </c>
      <c r="C1124" s="41">
        <v>18</v>
      </c>
      <c r="D1124" s="480" t="s">
        <v>161</v>
      </c>
      <c r="E1124" s="26"/>
      <c r="F1124" s="26"/>
      <c r="G1124" s="26"/>
      <c r="H1124" s="81" t="e">
        <f t="shared" si="370"/>
        <v>#DIV/0!</v>
      </c>
      <c r="I1124" s="26"/>
      <c r="J1124" s="26"/>
      <c r="K1124" s="81" t="e">
        <f t="shared" si="371"/>
        <v>#DIV/0!</v>
      </c>
      <c r="L1124" s="26">
        <f t="shared" si="373"/>
        <v>0</v>
      </c>
      <c r="M1124" s="26">
        <f t="shared" si="374"/>
        <v>0</v>
      </c>
      <c r="N1124" s="26">
        <f t="shared" si="375"/>
        <v>0</v>
      </c>
      <c r="O1124" s="81" t="e">
        <f t="shared" si="376"/>
        <v>#DIV/0!</v>
      </c>
      <c r="P1124" s="26">
        <f t="shared" si="377"/>
        <v>0</v>
      </c>
      <c r="Q1124" s="26">
        <f t="shared" si="378"/>
        <v>0</v>
      </c>
      <c r="R1124" s="1103" t="e">
        <f t="shared" si="372"/>
        <v>#DIV/0!</v>
      </c>
    </row>
    <row r="1125" spans="1:21" s="39" customFormat="1" x14ac:dyDescent="0.2">
      <c r="A1125" s="720">
        <v>18.239999999999998</v>
      </c>
      <c r="B1125" s="26">
        <v>18.239999999999998</v>
      </c>
      <c r="C1125" s="41">
        <v>18</v>
      </c>
      <c r="D1125" s="480" t="s">
        <v>161</v>
      </c>
      <c r="E1125" s="26"/>
      <c r="F1125" s="26"/>
      <c r="G1125" s="26"/>
      <c r="H1125" s="81" t="e">
        <f t="shared" si="370"/>
        <v>#DIV/0!</v>
      </c>
      <c r="I1125" s="26"/>
      <c r="J1125" s="26"/>
      <c r="K1125" s="81" t="e">
        <f t="shared" si="371"/>
        <v>#DIV/0!</v>
      </c>
      <c r="L1125" s="26">
        <f t="shared" si="373"/>
        <v>0</v>
      </c>
      <c r="M1125" s="26">
        <f t="shared" si="374"/>
        <v>0</v>
      </c>
      <c r="N1125" s="26">
        <f t="shared" si="375"/>
        <v>0</v>
      </c>
      <c r="O1125" s="81" t="e">
        <f t="shared" si="376"/>
        <v>#DIV/0!</v>
      </c>
      <c r="P1125" s="26">
        <f t="shared" si="377"/>
        <v>0</v>
      </c>
      <c r="Q1125" s="26">
        <f t="shared" si="378"/>
        <v>0</v>
      </c>
      <c r="R1125" s="1103" t="e">
        <f t="shared" si="372"/>
        <v>#DIV/0!</v>
      </c>
    </row>
    <row r="1126" spans="1:21" s="39" customFormat="1" x14ac:dyDescent="0.2">
      <c r="A1126" s="719">
        <v>18.25</v>
      </c>
      <c r="B1126" s="26">
        <v>18.25</v>
      </c>
      <c r="C1126" s="41">
        <v>18</v>
      </c>
      <c r="D1126" s="480" t="s">
        <v>161</v>
      </c>
      <c r="E1126" s="26"/>
      <c r="F1126" s="26"/>
      <c r="G1126" s="26"/>
      <c r="H1126" s="81" t="e">
        <f t="shared" si="370"/>
        <v>#DIV/0!</v>
      </c>
      <c r="I1126" s="26"/>
      <c r="J1126" s="26"/>
      <c r="K1126" s="81" t="e">
        <f t="shared" si="371"/>
        <v>#DIV/0!</v>
      </c>
      <c r="L1126" s="26">
        <f t="shared" si="373"/>
        <v>0</v>
      </c>
      <c r="M1126" s="26">
        <f t="shared" si="374"/>
        <v>0</v>
      </c>
      <c r="N1126" s="26">
        <f t="shared" si="375"/>
        <v>0</v>
      </c>
      <c r="O1126" s="81" t="e">
        <f t="shared" si="376"/>
        <v>#DIV/0!</v>
      </c>
      <c r="P1126" s="26">
        <f t="shared" si="377"/>
        <v>0</v>
      </c>
      <c r="Q1126" s="26">
        <f t="shared" si="378"/>
        <v>0</v>
      </c>
      <c r="R1126" s="1103" t="e">
        <f t="shared" si="372"/>
        <v>#DIV/0!</v>
      </c>
    </row>
    <row r="1127" spans="1:21" s="108" customFormat="1" x14ac:dyDescent="0.2">
      <c r="A1127" s="84"/>
      <c r="B1127" s="84" t="s">
        <v>5771</v>
      </c>
      <c r="C1127" s="85"/>
      <c r="D1127" s="86" t="s">
        <v>917</v>
      </c>
      <c r="E1127" s="87">
        <f>E1128</f>
        <v>0</v>
      </c>
      <c r="F1127" s="87">
        <f t="shared" ref="F1127:J1127" si="379">F1128</f>
        <v>0</v>
      </c>
      <c r="G1127" s="87">
        <f t="shared" si="379"/>
        <v>0</v>
      </c>
      <c r="H1127" s="81" t="e">
        <f t="shared" si="370"/>
        <v>#DIV/0!</v>
      </c>
      <c r="I1127" s="87">
        <f t="shared" si="379"/>
        <v>0</v>
      </c>
      <c r="J1127" s="87">
        <f t="shared" si="379"/>
        <v>0</v>
      </c>
      <c r="K1127" s="81" t="e">
        <f t="shared" si="371"/>
        <v>#DIV/0!</v>
      </c>
      <c r="L1127" s="87">
        <f t="shared" si="373"/>
        <v>0</v>
      </c>
      <c r="M1127" s="87">
        <f t="shared" si="374"/>
        <v>0</v>
      </c>
      <c r="N1127" s="87">
        <f t="shared" si="375"/>
        <v>0</v>
      </c>
      <c r="O1127" s="81" t="e">
        <f t="shared" si="376"/>
        <v>#DIV/0!</v>
      </c>
      <c r="P1127" s="87">
        <f t="shared" si="377"/>
        <v>0</v>
      </c>
      <c r="Q1127" s="87">
        <f t="shared" si="378"/>
        <v>0</v>
      </c>
      <c r="R1127" s="1103" t="e">
        <f t="shared" si="372"/>
        <v>#DIV/0!</v>
      </c>
      <c r="S1127" s="89"/>
      <c r="T1127" s="89"/>
      <c r="U1127" s="89"/>
    </row>
    <row r="1128" spans="1:21" s="685" customFormat="1" x14ac:dyDescent="0.2">
      <c r="A1128" s="35"/>
      <c r="B1128" s="35" t="s">
        <v>5772</v>
      </c>
      <c r="C1128" s="36"/>
      <c r="D1128" s="37" t="s">
        <v>755</v>
      </c>
      <c r="E1128" s="38">
        <f>SUM(E1129:E1132)</f>
        <v>0</v>
      </c>
      <c r="F1128" s="38">
        <f t="shared" ref="F1128:J1128" si="380">SUM(F1129:F1132)</f>
        <v>0</v>
      </c>
      <c r="G1128" s="38">
        <f t="shared" si="380"/>
        <v>0</v>
      </c>
      <c r="H1128" s="81" t="e">
        <f t="shared" si="370"/>
        <v>#DIV/0!</v>
      </c>
      <c r="I1128" s="38">
        <f t="shared" si="380"/>
        <v>0</v>
      </c>
      <c r="J1128" s="38">
        <f t="shared" si="380"/>
        <v>0</v>
      </c>
      <c r="K1128" s="81" t="e">
        <f t="shared" si="371"/>
        <v>#DIV/0!</v>
      </c>
      <c r="L1128" s="38">
        <f t="shared" si="373"/>
        <v>0</v>
      </c>
      <c r="M1128" s="38">
        <f t="shared" si="374"/>
        <v>0</v>
      </c>
      <c r="N1128" s="38">
        <f t="shared" si="375"/>
        <v>0</v>
      </c>
      <c r="O1128" s="81" t="e">
        <f t="shared" si="376"/>
        <v>#DIV/0!</v>
      </c>
      <c r="P1128" s="38">
        <f t="shared" si="377"/>
        <v>0</v>
      </c>
      <c r="Q1128" s="38">
        <f t="shared" si="378"/>
        <v>0</v>
      </c>
      <c r="R1128" s="1103" t="e">
        <f t="shared" si="372"/>
        <v>#DIV/0!</v>
      </c>
      <c r="S1128" s="39"/>
      <c r="T1128" s="39"/>
      <c r="U1128" s="39"/>
    </row>
    <row r="1129" spans="1:21" s="47" customFormat="1" ht="25.5" x14ac:dyDescent="0.2">
      <c r="A1129" s="566" t="s">
        <v>4529</v>
      </c>
      <c r="B1129" s="566" t="s">
        <v>2451</v>
      </c>
      <c r="C1129" s="567">
        <v>5</v>
      </c>
      <c r="D1129" s="568" t="s">
        <v>4528</v>
      </c>
      <c r="E1129" s="569"/>
      <c r="F1129" s="569"/>
      <c r="G1129" s="569"/>
      <c r="H1129" s="81" t="e">
        <f t="shared" si="370"/>
        <v>#DIV/0!</v>
      </c>
      <c r="I1129" s="569"/>
      <c r="J1129" s="569"/>
      <c r="K1129" s="81" t="e">
        <f t="shared" si="371"/>
        <v>#DIV/0!</v>
      </c>
      <c r="L1129" s="569">
        <f t="shared" si="373"/>
        <v>0</v>
      </c>
      <c r="M1129" s="569">
        <f t="shared" si="374"/>
        <v>0</v>
      </c>
      <c r="N1129" s="569">
        <f t="shared" si="375"/>
        <v>0</v>
      </c>
      <c r="O1129" s="81" t="e">
        <f t="shared" si="376"/>
        <v>#DIV/0!</v>
      </c>
      <c r="P1129" s="569">
        <f t="shared" si="377"/>
        <v>0</v>
      </c>
      <c r="Q1129" s="569">
        <f t="shared" si="378"/>
        <v>0</v>
      </c>
      <c r="R1129" s="1103" t="e">
        <f t="shared" si="372"/>
        <v>#DIV/0!</v>
      </c>
    </row>
    <row r="1130" spans="1:21" s="47" customFormat="1" x14ac:dyDescent="0.2">
      <c r="A1130" s="519" t="s">
        <v>4600</v>
      </c>
      <c r="B1130" s="519" t="s">
        <v>5745</v>
      </c>
      <c r="C1130" s="520">
        <v>6</v>
      </c>
      <c r="D1130" s="521" t="s">
        <v>2452</v>
      </c>
      <c r="E1130" s="440"/>
      <c r="F1130" s="440"/>
      <c r="G1130" s="440"/>
      <c r="H1130" s="81" t="e">
        <f t="shared" si="370"/>
        <v>#DIV/0!</v>
      </c>
      <c r="I1130" s="440"/>
      <c r="J1130" s="440"/>
      <c r="K1130" s="81" t="e">
        <f t="shared" si="371"/>
        <v>#DIV/0!</v>
      </c>
      <c r="L1130" s="440">
        <f t="shared" si="373"/>
        <v>0</v>
      </c>
      <c r="M1130" s="440">
        <f t="shared" si="374"/>
        <v>0</v>
      </c>
      <c r="N1130" s="440">
        <f t="shared" si="375"/>
        <v>0</v>
      </c>
      <c r="O1130" s="81" t="e">
        <f t="shared" si="376"/>
        <v>#DIV/0!</v>
      </c>
      <c r="P1130" s="440">
        <f t="shared" si="377"/>
        <v>0</v>
      </c>
      <c r="Q1130" s="440">
        <f t="shared" si="378"/>
        <v>0</v>
      </c>
      <c r="R1130" s="1103" t="e">
        <f t="shared" si="372"/>
        <v>#DIV/0!</v>
      </c>
    </row>
    <row r="1131" spans="1:21" s="47" customFormat="1" x14ac:dyDescent="0.2">
      <c r="A1131" s="519" t="s">
        <v>4601</v>
      </c>
      <c r="B1131" s="519" t="s">
        <v>5746</v>
      </c>
      <c r="C1131" s="520">
        <v>6</v>
      </c>
      <c r="D1131" s="521" t="s">
        <v>2389</v>
      </c>
      <c r="E1131" s="440"/>
      <c r="F1131" s="440"/>
      <c r="G1131" s="440"/>
      <c r="H1131" s="81" t="e">
        <f t="shared" si="370"/>
        <v>#DIV/0!</v>
      </c>
      <c r="I1131" s="440"/>
      <c r="J1131" s="440"/>
      <c r="K1131" s="81" t="e">
        <f t="shared" si="371"/>
        <v>#DIV/0!</v>
      </c>
      <c r="L1131" s="440">
        <f t="shared" si="373"/>
        <v>0</v>
      </c>
      <c r="M1131" s="440">
        <f t="shared" si="374"/>
        <v>0</v>
      </c>
      <c r="N1131" s="440">
        <f t="shared" si="375"/>
        <v>0</v>
      </c>
      <c r="O1131" s="81" t="e">
        <f t="shared" si="376"/>
        <v>#DIV/0!</v>
      </c>
      <c r="P1131" s="440">
        <f t="shared" si="377"/>
        <v>0</v>
      </c>
      <c r="Q1131" s="440">
        <f t="shared" si="378"/>
        <v>0</v>
      </c>
      <c r="R1131" s="1103" t="e">
        <f t="shared" si="372"/>
        <v>#DIV/0!</v>
      </c>
    </row>
    <row r="1132" spans="1:21" s="47" customFormat="1" x14ac:dyDescent="0.2">
      <c r="A1132" s="589" t="s">
        <v>4825</v>
      </c>
      <c r="B1132" s="519" t="s">
        <v>5747</v>
      </c>
      <c r="C1132" s="590">
        <v>11</v>
      </c>
      <c r="D1132" s="591" t="s">
        <v>4824</v>
      </c>
      <c r="E1132" s="46"/>
      <c r="F1132" s="46"/>
      <c r="G1132" s="46"/>
      <c r="H1132" s="81" t="e">
        <f t="shared" si="370"/>
        <v>#DIV/0!</v>
      </c>
      <c r="I1132" s="46"/>
      <c r="J1132" s="46"/>
      <c r="K1132" s="81" t="e">
        <f t="shared" si="371"/>
        <v>#DIV/0!</v>
      </c>
      <c r="L1132" s="46">
        <f t="shared" si="373"/>
        <v>0</v>
      </c>
      <c r="M1132" s="46">
        <f t="shared" si="374"/>
        <v>0</v>
      </c>
      <c r="N1132" s="46">
        <f t="shared" si="375"/>
        <v>0</v>
      </c>
      <c r="O1132" s="81" t="e">
        <f t="shared" si="376"/>
        <v>#DIV/0!</v>
      </c>
      <c r="P1132" s="46">
        <f t="shared" si="377"/>
        <v>0</v>
      </c>
      <c r="Q1132" s="46">
        <f t="shared" si="378"/>
        <v>0</v>
      </c>
      <c r="R1132" s="1103" t="e">
        <f t="shared" si="372"/>
        <v>#DIV/0!</v>
      </c>
    </row>
    <row r="1133" spans="1:21" s="89" customFormat="1" ht="25.5" x14ac:dyDescent="0.2">
      <c r="A1133" s="84"/>
      <c r="B1133" s="84" t="s">
        <v>5773</v>
      </c>
      <c r="C1133" s="85"/>
      <c r="D1133" s="86" t="s">
        <v>918</v>
      </c>
      <c r="E1133" s="87">
        <f>E1134+E1142</f>
        <v>0</v>
      </c>
      <c r="F1133" s="87">
        <f t="shared" ref="F1133:J1133" si="381">F1134+F1142</f>
        <v>0</v>
      </c>
      <c r="G1133" s="87">
        <f t="shared" si="381"/>
        <v>0</v>
      </c>
      <c r="H1133" s="81" t="e">
        <f t="shared" si="370"/>
        <v>#DIV/0!</v>
      </c>
      <c r="I1133" s="87">
        <f t="shared" si="381"/>
        <v>0</v>
      </c>
      <c r="J1133" s="87">
        <f t="shared" si="381"/>
        <v>0</v>
      </c>
      <c r="K1133" s="81" t="e">
        <f t="shared" si="371"/>
        <v>#DIV/0!</v>
      </c>
      <c r="L1133" s="87">
        <f t="shared" si="373"/>
        <v>0</v>
      </c>
      <c r="M1133" s="87">
        <f t="shared" si="374"/>
        <v>0</v>
      </c>
      <c r="N1133" s="87">
        <f t="shared" si="375"/>
        <v>0</v>
      </c>
      <c r="O1133" s="81" t="e">
        <f t="shared" si="376"/>
        <v>#DIV/0!</v>
      </c>
      <c r="P1133" s="87">
        <f t="shared" si="377"/>
        <v>0</v>
      </c>
      <c r="Q1133" s="87">
        <f t="shared" si="378"/>
        <v>0</v>
      </c>
      <c r="R1133" s="1103" t="e">
        <f t="shared" si="372"/>
        <v>#DIV/0!</v>
      </c>
    </row>
    <row r="1134" spans="1:21" s="39" customFormat="1" x14ac:dyDescent="0.2">
      <c r="A1134" s="35"/>
      <c r="B1134" s="35" t="s">
        <v>5774</v>
      </c>
      <c r="C1134" s="36"/>
      <c r="D1134" s="37" t="s">
        <v>919</v>
      </c>
      <c r="E1134" s="38">
        <f>SUM(E1135:E1141)</f>
        <v>0</v>
      </c>
      <c r="F1134" s="38">
        <f t="shared" ref="F1134:J1134" si="382">SUM(F1135:F1141)</f>
        <v>0</v>
      </c>
      <c r="G1134" s="38">
        <f t="shared" si="382"/>
        <v>0</v>
      </c>
      <c r="H1134" s="81" t="e">
        <f t="shared" si="370"/>
        <v>#DIV/0!</v>
      </c>
      <c r="I1134" s="38">
        <f t="shared" si="382"/>
        <v>0</v>
      </c>
      <c r="J1134" s="38">
        <f t="shared" si="382"/>
        <v>0</v>
      </c>
      <c r="K1134" s="81" t="e">
        <f t="shared" si="371"/>
        <v>#DIV/0!</v>
      </c>
      <c r="L1134" s="38">
        <f t="shared" si="373"/>
        <v>0</v>
      </c>
      <c r="M1134" s="38">
        <f t="shared" si="374"/>
        <v>0</v>
      </c>
      <c r="N1134" s="38">
        <f t="shared" si="375"/>
        <v>0</v>
      </c>
      <c r="O1134" s="81" t="e">
        <f t="shared" si="376"/>
        <v>#DIV/0!</v>
      </c>
      <c r="P1134" s="38">
        <f t="shared" si="377"/>
        <v>0</v>
      </c>
      <c r="Q1134" s="38">
        <f t="shared" si="378"/>
        <v>0</v>
      </c>
      <c r="R1134" s="1103" t="e">
        <f t="shared" si="372"/>
        <v>#DIV/0!</v>
      </c>
    </row>
    <row r="1135" spans="1:21" s="47" customFormat="1" ht="25.5" x14ac:dyDescent="0.2">
      <c r="A1135" s="505" t="s">
        <v>1933</v>
      </c>
      <c r="B1135" s="505" t="s">
        <v>3620</v>
      </c>
      <c r="C1135" s="506">
        <v>9</v>
      </c>
      <c r="D1135" s="507" t="s">
        <v>2726</v>
      </c>
      <c r="E1135" s="46"/>
      <c r="F1135" s="46"/>
      <c r="G1135" s="46"/>
      <c r="H1135" s="81" t="e">
        <f t="shared" si="370"/>
        <v>#DIV/0!</v>
      </c>
      <c r="I1135" s="46"/>
      <c r="J1135" s="46"/>
      <c r="K1135" s="81" t="e">
        <f t="shared" si="371"/>
        <v>#DIV/0!</v>
      </c>
      <c r="L1135" s="46">
        <f t="shared" si="373"/>
        <v>0</v>
      </c>
      <c r="M1135" s="46">
        <f t="shared" si="374"/>
        <v>0</v>
      </c>
      <c r="N1135" s="46">
        <f t="shared" si="375"/>
        <v>0</v>
      </c>
      <c r="O1135" s="81" t="e">
        <f t="shared" si="376"/>
        <v>#DIV/0!</v>
      </c>
      <c r="P1135" s="46">
        <f t="shared" si="377"/>
        <v>0</v>
      </c>
      <c r="Q1135" s="46">
        <f t="shared" si="378"/>
        <v>0</v>
      </c>
      <c r="R1135" s="1103" t="e">
        <f t="shared" si="372"/>
        <v>#DIV/0!</v>
      </c>
    </row>
    <row r="1136" spans="1:21" s="47" customFormat="1" x14ac:dyDescent="0.2">
      <c r="A1136" s="505" t="s">
        <v>3288</v>
      </c>
      <c r="B1136" s="505" t="s">
        <v>5775</v>
      </c>
      <c r="C1136" s="506">
        <v>9</v>
      </c>
      <c r="D1136" s="507" t="s">
        <v>3282</v>
      </c>
      <c r="E1136" s="46"/>
      <c r="F1136" s="46"/>
      <c r="G1136" s="46"/>
      <c r="H1136" s="81" t="e">
        <f t="shared" si="370"/>
        <v>#DIV/0!</v>
      </c>
      <c r="I1136" s="46"/>
      <c r="J1136" s="46"/>
      <c r="K1136" s="81" t="e">
        <f t="shared" si="371"/>
        <v>#DIV/0!</v>
      </c>
      <c r="L1136" s="46">
        <f t="shared" si="373"/>
        <v>0</v>
      </c>
      <c r="M1136" s="46">
        <f t="shared" si="374"/>
        <v>0</v>
      </c>
      <c r="N1136" s="46">
        <f t="shared" si="375"/>
        <v>0</v>
      </c>
      <c r="O1136" s="81" t="e">
        <f t="shared" si="376"/>
        <v>#DIV/0!</v>
      </c>
      <c r="P1136" s="46">
        <f t="shared" si="377"/>
        <v>0</v>
      </c>
      <c r="Q1136" s="46">
        <f t="shared" si="378"/>
        <v>0</v>
      </c>
      <c r="R1136" s="1103" t="e">
        <f t="shared" si="372"/>
        <v>#DIV/0!</v>
      </c>
    </row>
    <row r="1137" spans="1:18" s="47" customFormat="1" ht="25.5" x14ac:dyDescent="0.2">
      <c r="A1137" s="48" t="s">
        <v>1938</v>
      </c>
      <c r="B1137" s="48" t="s">
        <v>3388</v>
      </c>
      <c r="C1137" s="49">
        <v>1</v>
      </c>
      <c r="D1137" s="50" t="s">
        <v>1611</v>
      </c>
      <c r="E1137" s="51"/>
      <c r="F1137" s="51"/>
      <c r="G1137" s="51"/>
      <c r="H1137" s="81" t="e">
        <f t="shared" si="370"/>
        <v>#DIV/0!</v>
      </c>
      <c r="I1137" s="51"/>
      <c r="J1137" s="51"/>
      <c r="K1137" s="81" t="e">
        <f t="shared" si="371"/>
        <v>#DIV/0!</v>
      </c>
      <c r="L1137" s="51">
        <f t="shared" si="373"/>
        <v>0</v>
      </c>
      <c r="M1137" s="51">
        <f t="shared" si="374"/>
        <v>0</v>
      </c>
      <c r="N1137" s="51">
        <f t="shared" si="375"/>
        <v>0</v>
      </c>
      <c r="O1137" s="81" t="e">
        <f t="shared" si="376"/>
        <v>#DIV/0!</v>
      </c>
      <c r="P1137" s="51">
        <f t="shared" si="377"/>
        <v>0</v>
      </c>
      <c r="Q1137" s="51">
        <f t="shared" si="378"/>
        <v>0</v>
      </c>
      <c r="R1137" s="1103" t="e">
        <f t="shared" si="372"/>
        <v>#DIV/0!</v>
      </c>
    </row>
    <row r="1138" spans="1:18" s="47" customFormat="1" ht="25.5" x14ac:dyDescent="0.2">
      <c r="A1138" s="566" t="s">
        <v>4530</v>
      </c>
      <c r="B1138" s="566" t="s">
        <v>2581</v>
      </c>
      <c r="C1138" s="567">
        <v>5</v>
      </c>
      <c r="D1138" s="568" t="s">
        <v>3456</v>
      </c>
      <c r="E1138" s="569"/>
      <c r="F1138" s="569"/>
      <c r="G1138" s="569"/>
      <c r="H1138" s="81" t="e">
        <f t="shared" si="370"/>
        <v>#DIV/0!</v>
      </c>
      <c r="I1138" s="569"/>
      <c r="J1138" s="569"/>
      <c r="K1138" s="81" t="e">
        <f t="shared" si="371"/>
        <v>#DIV/0!</v>
      </c>
      <c r="L1138" s="569">
        <f t="shared" si="373"/>
        <v>0</v>
      </c>
      <c r="M1138" s="569">
        <f t="shared" si="374"/>
        <v>0</v>
      </c>
      <c r="N1138" s="569">
        <f t="shared" si="375"/>
        <v>0</v>
      </c>
      <c r="O1138" s="81" t="e">
        <f t="shared" si="376"/>
        <v>#DIV/0!</v>
      </c>
      <c r="P1138" s="569">
        <f t="shared" si="377"/>
        <v>0</v>
      </c>
      <c r="Q1138" s="569">
        <f t="shared" si="378"/>
        <v>0</v>
      </c>
      <c r="R1138" s="1103" t="e">
        <f t="shared" si="372"/>
        <v>#DIV/0!</v>
      </c>
    </row>
    <row r="1139" spans="1:18" s="47" customFormat="1" x14ac:dyDescent="0.2">
      <c r="A1139" s="519" t="s">
        <v>4602</v>
      </c>
      <c r="B1139" s="519" t="s">
        <v>5748</v>
      </c>
      <c r="C1139" s="520">
        <v>6</v>
      </c>
      <c r="D1139" s="521" t="s">
        <v>628</v>
      </c>
      <c r="E1139" s="440"/>
      <c r="F1139" s="440"/>
      <c r="G1139" s="440"/>
      <c r="H1139" s="81" t="e">
        <f t="shared" si="370"/>
        <v>#DIV/0!</v>
      </c>
      <c r="I1139" s="440"/>
      <c r="J1139" s="440"/>
      <c r="K1139" s="81" t="e">
        <f t="shared" si="371"/>
        <v>#DIV/0!</v>
      </c>
      <c r="L1139" s="440">
        <f t="shared" si="373"/>
        <v>0</v>
      </c>
      <c r="M1139" s="440">
        <f t="shared" si="374"/>
        <v>0</v>
      </c>
      <c r="N1139" s="440">
        <f t="shared" si="375"/>
        <v>0</v>
      </c>
      <c r="O1139" s="81" t="e">
        <f t="shared" si="376"/>
        <v>#DIV/0!</v>
      </c>
      <c r="P1139" s="440">
        <f t="shared" si="377"/>
        <v>0</v>
      </c>
      <c r="Q1139" s="440">
        <f t="shared" si="378"/>
        <v>0</v>
      </c>
      <c r="R1139" s="1103" t="e">
        <f t="shared" si="372"/>
        <v>#DIV/0!</v>
      </c>
    </row>
    <row r="1140" spans="1:18" s="47" customFormat="1" x14ac:dyDescent="0.2">
      <c r="A1140" s="597" t="s">
        <v>2792</v>
      </c>
      <c r="B1140" s="519" t="s">
        <v>5749</v>
      </c>
      <c r="C1140" s="598">
        <v>11</v>
      </c>
      <c r="D1140" s="464" t="s">
        <v>2793</v>
      </c>
      <c r="E1140" s="46"/>
      <c r="F1140" s="46"/>
      <c r="G1140" s="46"/>
      <c r="H1140" s="81" t="e">
        <f t="shared" si="370"/>
        <v>#DIV/0!</v>
      </c>
      <c r="I1140" s="46"/>
      <c r="J1140" s="46"/>
      <c r="K1140" s="81" t="e">
        <f t="shared" si="371"/>
        <v>#DIV/0!</v>
      </c>
      <c r="L1140" s="46">
        <f t="shared" si="373"/>
        <v>0</v>
      </c>
      <c r="M1140" s="46">
        <f t="shared" si="374"/>
        <v>0</v>
      </c>
      <c r="N1140" s="46">
        <f t="shared" si="375"/>
        <v>0</v>
      </c>
      <c r="O1140" s="81" t="e">
        <f t="shared" si="376"/>
        <v>#DIV/0!</v>
      </c>
      <c r="P1140" s="46">
        <f t="shared" si="377"/>
        <v>0</v>
      </c>
      <c r="Q1140" s="46">
        <f t="shared" si="378"/>
        <v>0</v>
      </c>
      <c r="R1140" s="1103" t="e">
        <f t="shared" si="372"/>
        <v>#DIV/0!</v>
      </c>
    </row>
    <row r="1141" spans="1:18" s="47" customFormat="1" x14ac:dyDescent="0.2">
      <c r="A1141" s="519" t="s">
        <v>4603</v>
      </c>
      <c r="B1141" s="519" t="s">
        <v>5750</v>
      </c>
      <c r="C1141" s="520">
        <v>6</v>
      </c>
      <c r="D1141" s="521" t="s">
        <v>2389</v>
      </c>
      <c r="E1141" s="440"/>
      <c r="F1141" s="440"/>
      <c r="G1141" s="440"/>
      <c r="H1141" s="81" t="e">
        <f t="shared" si="370"/>
        <v>#DIV/0!</v>
      </c>
      <c r="I1141" s="440"/>
      <c r="J1141" s="440"/>
      <c r="K1141" s="81" t="e">
        <f t="shared" si="371"/>
        <v>#DIV/0!</v>
      </c>
      <c r="L1141" s="440">
        <f t="shared" si="373"/>
        <v>0</v>
      </c>
      <c r="M1141" s="440">
        <f t="shared" si="374"/>
        <v>0</v>
      </c>
      <c r="N1141" s="440">
        <f t="shared" si="375"/>
        <v>0</v>
      </c>
      <c r="O1141" s="81" t="e">
        <f t="shared" si="376"/>
        <v>#DIV/0!</v>
      </c>
      <c r="P1141" s="440">
        <f t="shared" si="377"/>
        <v>0</v>
      </c>
      <c r="Q1141" s="440">
        <f t="shared" si="378"/>
        <v>0</v>
      </c>
      <c r="R1141" s="1103" t="e">
        <f t="shared" si="372"/>
        <v>#DIV/0!</v>
      </c>
    </row>
    <row r="1142" spans="1:18" s="39" customFormat="1" x14ac:dyDescent="0.2">
      <c r="A1142" s="35"/>
      <c r="B1142" s="35" t="s">
        <v>5776</v>
      </c>
      <c r="C1142" s="36"/>
      <c r="D1142" s="37" t="s">
        <v>4085</v>
      </c>
      <c r="E1142" s="38">
        <f>SUM(E1143:E1145)</f>
        <v>0</v>
      </c>
      <c r="F1142" s="38">
        <f t="shared" ref="F1142:J1142" si="383">SUM(F1143:F1145)</f>
        <v>0</v>
      </c>
      <c r="G1142" s="38">
        <f t="shared" si="383"/>
        <v>0</v>
      </c>
      <c r="H1142" s="81" t="e">
        <f t="shared" si="370"/>
        <v>#DIV/0!</v>
      </c>
      <c r="I1142" s="38">
        <f t="shared" si="383"/>
        <v>0</v>
      </c>
      <c r="J1142" s="38">
        <f t="shared" si="383"/>
        <v>0</v>
      </c>
      <c r="K1142" s="81" t="e">
        <f t="shared" si="371"/>
        <v>#DIV/0!</v>
      </c>
      <c r="L1142" s="38">
        <f t="shared" si="373"/>
        <v>0</v>
      </c>
      <c r="M1142" s="38">
        <f t="shared" si="374"/>
        <v>0</v>
      </c>
      <c r="N1142" s="38">
        <f t="shared" si="375"/>
        <v>0</v>
      </c>
      <c r="O1142" s="81" t="e">
        <f t="shared" si="376"/>
        <v>#DIV/0!</v>
      </c>
      <c r="P1142" s="38">
        <f t="shared" si="377"/>
        <v>0</v>
      </c>
      <c r="Q1142" s="38">
        <f t="shared" si="378"/>
        <v>0</v>
      </c>
      <c r="R1142" s="1103" t="e">
        <f t="shared" si="372"/>
        <v>#DIV/0!</v>
      </c>
    </row>
    <row r="1143" spans="1:18" s="47" customFormat="1" x14ac:dyDescent="0.2">
      <c r="A1143" s="724" t="s">
        <v>4012</v>
      </c>
      <c r="B1143" s="724" t="s">
        <v>2794</v>
      </c>
      <c r="C1143" s="725">
        <v>16</v>
      </c>
      <c r="D1143" s="429" t="s">
        <v>2881</v>
      </c>
      <c r="E1143" s="51"/>
      <c r="F1143" s="51"/>
      <c r="G1143" s="51"/>
      <c r="H1143" s="81" t="e">
        <f t="shared" si="370"/>
        <v>#DIV/0!</v>
      </c>
      <c r="I1143" s="51"/>
      <c r="J1143" s="51"/>
      <c r="K1143" s="81" t="e">
        <f t="shared" si="371"/>
        <v>#DIV/0!</v>
      </c>
      <c r="L1143" s="51">
        <f t="shared" si="373"/>
        <v>0</v>
      </c>
      <c r="M1143" s="51">
        <f t="shared" si="374"/>
        <v>0</v>
      </c>
      <c r="N1143" s="51">
        <f t="shared" si="375"/>
        <v>0</v>
      </c>
      <c r="O1143" s="81" t="e">
        <f t="shared" si="376"/>
        <v>#DIV/0!</v>
      </c>
      <c r="P1143" s="51">
        <f t="shared" si="377"/>
        <v>0</v>
      </c>
      <c r="Q1143" s="51">
        <f t="shared" si="378"/>
        <v>0</v>
      </c>
      <c r="R1143" s="1103" t="e">
        <f t="shared" si="372"/>
        <v>#DIV/0!</v>
      </c>
    </row>
    <row r="1144" spans="1:18" s="47" customFormat="1" x14ac:dyDescent="0.2">
      <c r="A1144" s="597" t="s">
        <v>1934</v>
      </c>
      <c r="B1144" s="724" t="s">
        <v>5751</v>
      </c>
      <c r="C1144" s="598">
        <v>11</v>
      </c>
      <c r="D1144" s="464" t="s">
        <v>2795</v>
      </c>
      <c r="E1144" s="46"/>
      <c r="F1144" s="46"/>
      <c r="G1144" s="46"/>
      <c r="H1144" s="81" t="e">
        <f t="shared" si="370"/>
        <v>#DIV/0!</v>
      </c>
      <c r="I1144" s="46"/>
      <c r="J1144" s="46"/>
      <c r="K1144" s="81" t="e">
        <f t="shared" si="371"/>
        <v>#DIV/0!</v>
      </c>
      <c r="L1144" s="46">
        <f t="shared" si="373"/>
        <v>0</v>
      </c>
      <c r="M1144" s="46">
        <f t="shared" si="374"/>
        <v>0</v>
      </c>
      <c r="N1144" s="46">
        <f t="shared" si="375"/>
        <v>0</v>
      </c>
      <c r="O1144" s="81" t="e">
        <f t="shared" si="376"/>
        <v>#DIV/0!</v>
      </c>
      <c r="P1144" s="46">
        <f t="shared" si="377"/>
        <v>0</v>
      </c>
      <c r="Q1144" s="46">
        <f t="shared" si="378"/>
        <v>0</v>
      </c>
      <c r="R1144" s="1103" t="e">
        <f t="shared" si="372"/>
        <v>#DIV/0!</v>
      </c>
    </row>
    <row r="1145" spans="1:18" s="47" customFormat="1" x14ac:dyDescent="0.2">
      <c r="A1145" s="726" t="s">
        <v>3308</v>
      </c>
      <c r="B1145" s="724" t="s">
        <v>5752</v>
      </c>
      <c r="C1145" s="727">
        <v>11</v>
      </c>
      <c r="D1145" s="728" t="s">
        <v>1300</v>
      </c>
      <c r="E1145" s="46"/>
      <c r="F1145" s="46"/>
      <c r="G1145" s="46"/>
      <c r="H1145" s="81" t="e">
        <f t="shared" si="370"/>
        <v>#DIV/0!</v>
      </c>
      <c r="I1145" s="46"/>
      <c r="J1145" s="46"/>
      <c r="K1145" s="81" t="e">
        <f t="shared" si="371"/>
        <v>#DIV/0!</v>
      </c>
      <c r="L1145" s="46">
        <f t="shared" si="373"/>
        <v>0</v>
      </c>
      <c r="M1145" s="46">
        <f t="shared" si="374"/>
        <v>0</v>
      </c>
      <c r="N1145" s="46">
        <f t="shared" si="375"/>
        <v>0</v>
      </c>
      <c r="O1145" s="81" t="e">
        <f t="shared" si="376"/>
        <v>#DIV/0!</v>
      </c>
      <c r="P1145" s="46">
        <f t="shared" si="377"/>
        <v>0</v>
      </c>
      <c r="Q1145" s="46">
        <f t="shared" si="378"/>
        <v>0</v>
      </c>
      <c r="R1145" s="1103" t="e">
        <f t="shared" si="372"/>
        <v>#DIV/0!</v>
      </c>
    </row>
    <row r="1146" spans="1:18" s="89" customFormat="1" ht="25.5" x14ac:dyDescent="0.2">
      <c r="A1146" s="84"/>
      <c r="B1146" s="84" t="s">
        <v>5777</v>
      </c>
      <c r="C1146" s="85"/>
      <c r="D1146" s="86" t="s">
        <v>920</v>
      </c>
      <c r="E1146" s="87">
        <f>SUM(E1147:E1149)</f>
        <v>0</v>
      </c>
      <c r="F1146" s="87">
        <f t="shared" ref="F1146:J1146" si="384">SUM(F1147:F1149)</f>
        <v>0</v>
      </c>
      <c r="G1146" s="87">
        <f t="shared" si="384"/>
        <v>0</v>
      </c>
      <c r="H1146" s="81" t="e">
        <f t="shared" si="370"/>
        <v>#DIV/0!</v>
      </c>
      <c r="I1146" s="87">
        <f t="shared" si="384"/>
        <v>0</v>
      </c>
      <c r="J1146" s="87">
        <f t="shared" si="384"/>
        <v>0</v>
      </c>
      <c r="K1146" s="81" t="e">
        <f t="shared" si="371"/>
        <v>#DIV/0!</v>
      </c>
      <c r="L1146" s="87">
        <f t="shared" si="373"/>
        <v>0</v>
      </c>
      <c r="M1146" s="87">
        <f t="shared" si="374"/>
        <v>0</v>
      </c>
      <c r="N1146" s="87">
        <f t="shared" si="375"/>
        <v>0</v>
      </c>
      <c r="O1146" s="81" t="e">
        <f t="shared" si="376"/>
        <v>#DIV/0!</v>
      </c>
      <c r="P1146" s="87">
        <f t="shared" si="377"/>
        <v>0</v>
      </c>
      <c r="Q1146" s="87">
        <f t="shared" si="378"/>
        <v>0</v>
      </c>
      <c r="R1146" s="1103" t="e">
        <f t="shared" si="372"/>
        <v>#DIV/0!</v>
      </c>
    </row>
    <row r="1147" spans="1:18" s="39" customFormat="1" x14ac:dyDescent="0.2">
      <c r="A1147" s="471" t="s">
        <v>1935</v>
      </c>
      <c r="B1147" s="471" t="s">
        <v>3461</v>
      </c>
      <c r="C1147" s="472">
        <v>5</v>
      </c>
      <c r="D1147" s="473" t="s">
        <v>921</v>
      </c>
      <c r="E1147" s="38"/>
      <c r="F1147" s="38"/>
      <c r="G1147" s="38"/>
      <c r="H1147" s="81" t="e">
        <f t="shared" si="370"/>
        <v>#DIV/0!</v>
      </c>
      <c r="I1147" s="38"/>
      <c r="J1147" s="38"/>
      <c r="K1147" s="81" t="e">
        <f t="shared" si="371"/>
        <v>#DIV/0!</v>
      </c>
      <c r="L1147" s="38">
        <f t="shared" si="373"/>
        <v>0</v>
      </c>
      <c r="M1147" s="38">
        <f t="shared" si="374"/>
        <v>0</v>
      </c>
      <c r="N1147" s="38">
        <f t="shared" si="375"/>
        <v>0</v>
      </c>
      <c r="O1147" s="81" t="e">
        <f t="shared" si="376"/>
        <v>#DIV/0!</v>
      </c>
      <c r="P1147" s="38">
        <f t="shared" si="377"/>
        <v>0</v>
      </c>
      <c r="Q1147" s="38">
        <f t="shared" si="378"/>
        <v>0</v>
      </c>
      <c r="R1147" s="1103" t="e">
        <f t="shared" si="372"/>
        <v>#DIV/0!</v>
      </c>
    </row>
    <row r="1148" spans="1:18" s="39" customFormat="1" x14ac:dyDescent="0.2">
      <c r="A1148" s="559" t="s">
        <v>4604</v>
      </c>
      <c r="B1148" s="559" t="s">
        <v>3489</v>
      </c>
      <c r="C1148" s="560">
        <v>6</v>
      </c>
      <c r="D1148" s="561" t="s">
        <v>701</v>
      </c>
      <c r="E1148" s="562"/>
      <c r="F1148" s="562"/>
      <c r="G1148" s="562"/>
      <c r="H1148" s="81" t="e">
        <f t="shared" si="370"/>
        <v>#DIV/0!</v>
      </c>
      <c r="I1148" s="562"/>
      <c r="J1148" s="562"/>
      <c r="K1148" s="81" t="e">
        <f t="shared" si="371"/>
        <v>#DIV/0!</v>
      </c>
      <c r="L1148" s="562">
        <f t="shared" si="373"/>
        <v>0</v>
      </c>
      <c r="M1148" s="562">
        <f t="shared" si="374"/>
        <v>0</v>
      </c>
      <c r="N1148" s="562">
        <f t="shared" si="375"/>
        <v>0</v>
      </c>
      <c r="O1148" s="81" t="e">
        <f t="shared" si="376"/>
        <v>#DIV/0!</v>
      </c>
      <c r="P1148" s="562">
        <f t="shared" si="377"/>
        <v>0</v>
      </c>
      <c r="Q1148" s="562">
        <f t="shared" si="378"/>
        <v>0</v>
      </c>
      <c r="R1148" s="1103" t="e">
        <f t="shared" si="372"/>
        <v>#DIV/0!</v>
      </c>
    </row>
    <row r="1149" spans="1:18" s="39" customFormat="1" x14ac:dyDescent="0.2">
      <c r="A1149" s="559" t="s">
        <v>4605</v>
      </c>
      <c r="B1149" s="559" t="s">
        <v>5778</v>
      </c>
      <c r="C1149" s="560">
        <v>6</v>
      </c>
      <c r="D1149" s="561" t="s">
        <v>2389</v>
      </c>
      <c r="E1149" s="562"/>
      <c r="F1149" s="562"/>
      <c r="G1149" s="562"/>
      <c r="H1149" s="81" t="e">
        <f t="shared" si="370"/>
        <v>#DIV/0!</v>
      </c>
      <c r="I1149" s="562"/>
      <c r="J1149" s="562"/>
      <c r="K1149" s="81" t="e">
        <f t="shared" si="371"/>
        <v>#DIV/0!</v>
      </c>
      <c r="L1149" s="562">
        <f t="shared" si="373"/>
        <v>0</v>
      </c>
      <c r="M1149" s="562">
        <f t="shared" si="374"/>
        <v>0</v>
      </c>
      <c r="N1149" s="562">
        <f t="shared" si="375"/>
        <v>0</v>
      </c>
      <c r="O1149" s="81" t="e">
        <f t="shared" si="376"/>
        <v>#DIV/0!</v>
      </c>
      <c r="P1149" s="562">
        <f t="shared" si="377"/>
        <v>0</v>
      </c>
      <c r="Q1149" s="562">
        <f t="shared" si="378"/>
        <v>0</v>
      </c>
      <c r="R1149" s="1103" t="e">
        <f t="shared" si="372"/>
        <v>#DIV/0!</v>
      </c>
    </row>
    <row r="1150" spans="1:18" s="89" customFormat="1" x14ac:dyDescent="0.2">
      <c r="A1150" s="84"/>
      <c r="B1150" s="84" t="s">
        <v>5779</v>
      </c>
      <c r="C1150" s="85"/>
      <c r="D1150" s="86" t="s">
        <v>922</v>
      </c>
      <c r="E1150" s="87">
        <f>+E1151+E1159+E1162+E1163</f>
        <v>0</v>
      </c>
      <c r="F1150" s="87">
        <f t="shared" ref="F1150:J1150" si="385">+F1151+F1159+F1162+F1163</f>
        <v>0</v>
      </c>
      <c r="G1150" s="87">
        <f t="shared" si="385"/>
        <v>0</v>
      </c>
      <c r="H1150" s="81" t="e">
        <f t="shared" si="370"/>
        <v>#DIV/0!</v>
      </c>
      <c r="I1150" s="87">
        <f t="shared" si="385"/>
        <v>0</v>
      </c>
      <c r="J1150" s="87">
        <f t="shared" si="385"/>
        <v>0</v>
      </c>
      <c r="K1150" s="81" t="e">
        <f t="shared" si="371"/>
        <v>#DIV/0!</v>
      </c>
      <c r="L1150" s="87">
        <f t="shared" si="373"/>
        <v>0</v>
      </c>
      <c r="M1150" s="87">
        <f t="shared" si="374"/>
        <v>0</v>
      </c>
      <c r="N1150" s="87">
        <f t="shared" si="375"/>
        <v>0</v>
      </c>
      <c r="O1150" s="81" t="e">
        <f t="shared" si="376"/>
        <v>#DIV/0!</v>
      </c>
      <c r="P1150" s="87">
        <f t="shared" si="377"/>
        <v>0</v>
      </c>
      <c r="Q1150" s="87">
        <f t="shared" si="378"/>
        <v>0</v>
      </c>
      <c r="R1150" s="1103" t="e">
        <f t="shared" si="372"/>
        <v>#DIV/0!</v>
      </c>
    </row>
    <row r="1151" spans="1:18" s="39" customFormat="1" ht="25.5" x14ac:dyDescent="0.2">
      <c r="A1151" s="35"/>
      <c r="B1151" s="35" t="s">
        <v>5780</v>
      </c>
      <c r="C1151" s="36"/>
      <c r="D1151" s="37" t="s">
        <v>923</v>
      </c>
      <c r="E1151" s="38">
        <f>SUM(E1152:E1158)</f>
        <v>0</v>
      </c>
      <c r="F1151" s="38">
        <f t="shared" ref="F1151:J1151" si="386">SUM(F1152:F1158)</f>
        <v>0</v>
      </c>
      <c r="G1151" s="38">
        <f t="shared" si="386"/>
        <v>0</v>
      </c>
      <c r="H1151" s="81" t="e">
        <f t="shared" si="370"/>
        <v>#DIV/0!</v>
      </c>
      <c r="I1151" s="38">
        <f t="shared" si="386"/>
        <v>0</v>
      </c>
      <c r="J1151" s="38">
        <f t="shared" si="386"/>
        <v>0</v>
      </c>
      <c r="K1151" s="81" t="e">
        <f t="shared" si="371"/>
        <v>#DIV/0!</v>
      </c>
      <c r="L1151" s="38">
        <f t="shared" si="373"/>
        <v>0</v>
      </c>
      <c r="M1151" s="38">
        <f t="shared" si="374"/>
        <v>0</v>
      </c>
      <c r="N1151" s="38">
        <f t="shared" si="375"/>
        <v>0</v>
      </c>
      <c r="O1151" s="81" t="e">
        <f t="shared" si="376"/>
        <v>#DIV/0!</v>
      </c>
      <c r="P1151" s="38">
        <f t="shared" si="377"/>
        <v>0</v>
      </c>
      <c r="Q1151" s="38">
        <f t="shared" si="378"/>
        <v>0</v>
      </c>
      <c r="R1151" s="1103" t="e">
        <f t="shared" si="372"/>
        <v>#DIV/0!</v>
      </c>
    </row>
    <row r="1152" spans="1:18" s="47" customFormat="1" x14ac:dyDescent="0.2">
      <c r="A1152" s="505" t="s">
        <v>3993</v>
      </c>
      <c r="B1152" s="505" t="s">
        <v>5753</v>
      </c>
      <c r="C1152" s="506">
        <v>16</v>
      </c>
      <c r="D1152" s="507" t="s">
        <v>2886</v>
      </c>
      <c r="E1152" s="51"/>
      <c r="F1152" s="51"/>
      <c r="G1152" s="51"/>
      <c r="H1152" s="81" t="e">
        <f t="shared" si="370"/>
        <v>#DIV/0!</v>
      </c>
      <c r="I1152" s="51"/>
      <c r="J1152" s="51"/>
      <c r="K1152" s="81" t="e">
        <f t="shared" si="371"/>
        <v>#DIV/0!</v>
      </c>
      <c r="L1152" s="51">
        <f t="shared" si="373"/>
        <v>0</v>
      </c>
      <c r="M1152" s="51">
        <f t="shared" si="374"/>
        <v>0</v>
      </c>
      <c r="N1152" s="51">
        <f t="shared" si="375"/>
        <v>0</v>
      </c>
      <c r="O1152" s="81" t="e">
        <f t="shared" si="376"/>
        <v>#DIV/0!</v>
      </c>
      <c r="P1152" s="51">
        <f t="shared" si="377"/>
        <v>0</v>
      </c>
      <c r="Q1152" s="51">
        <f t="shared" si="378"/>
        <v>0</v>
      </c>
      <c r="R1152" s="1103" t="e">
        <f t="shared" si="372"/>
        <v>#DIV/0!</v>
      </c>
    </row>
    <row r="1153" spans="1:18" s="47" customFormat="1" x14ac:dyDescent="0.2">
      <c r="A1153" s="505" t="s">
        <v>4025</v>
      </c>
      <c r="B1153" s="505" t="s">
        <v>2885</v>
      </c>
      <c r="C1153" s="506">
        <v>16</v>
      </c>
      <c r="D1153" s="507" t="s">
        <v>1396</v>
      </c>
      <c r="E1153" s="51"/>
      <c r="F1153" s="51"/>
      <c r="G1153" s="51"/>
      <c r="H1153" s="81" t="e">
        <f t="shared" si="370"/>
        <v>#DIV/0!</v>
      </c>
      <c r="I1153" s="51"/>
      <c r="J1153" s="51"/>
      <c r="K1153" s="81" t="e">
        <f t="shared" si="371"/>
        <v>#DIV/0!</v>
      </c>
      <c r="L1153" s="51">
        <f t="shared" si="373"/>
        <v>0</v>
      </c>
      <c r="M1153" s="51">
        <f t="shared" si="374"/>
        <v>0</v>
      </c>
      <c r="N1153" s="51">
        <f t="shared" si="375"/>
        <v>0</v>
      </c>
      <c r="O1153" s="81" t="e">
        <f t="shared" si="376"/>
        <v>#DIV/0!</v>
      </c>
      <c r="P1153" s="51">
        <f t="shared" si="377"/>
        <v>0</v>
      </c>
      <c r="Q1153" s="51">
        <f t="shared" si="378"/>
        <v>0</v>
      </c>
      <c r="R1153" s="1103" t="e">
        <f t="shared" si="372"/>
        <v>#DIV/0!</v>
      </c>
    </row>
    <row r="1154" spans="1:18" s="47" customFormat="1" ht="25.5" x14ac:dyDescent="0.2">
      <c r="A1154" s="48" t="s">
        <v>1936</v>
      </c>
      <c r="B1154" s="48" t="s">
        <v>3383</v>
      </c>
      <c r="C1154" s="49">
        <v>1</v>
      </c>
      <c r="D1154" s="50" t="s">
        <v>3384</v>
      </c>
      <c r="E1154" s="51"/>
      <c r="F1154" s="51"/>
      <c r="G1154" s="51"/>
      <c r="H1154" s="81" t="e">
        <f t="shared" si="370"/>
        <v>#DIV/0!</v>
      </c>
      <c r="I1154" s="51"/>
      <c r="J1154" s="51"/>
      <c r="K1154" s="81" t="e">
        <f t="shared" si="371"/>
        <v>#DIV/0!</v>
      </c>
      <c r="L1154" s="51">
        <f t="shared" si="373"/>
        <v>0</v>
      </c>
      <c r="M1154" s="51">
        <f t="shared" si="374"/>
        <v>0</v>
      </c>
      <c r="N1154" s="51">
        <f t="shared" si="375"/>
        <v>0</v>
      </c>
      <c r="O1154" s="81" t="e">
        <f t="shared" si="376"/>
        <v>#DIV/0!</v>
      </c>
      <c r="P1154" s="51">
        <f t="shared" si="377"/>
        <v>0</v>
      </c>
      <c r="Q1154" s="51">
        <f t="shared" si="378"/>
        <v>0</v>
      </c>
      <c r="R1154" s="1103" t="e">
        <f t="shared" si="372"/>
        <v>#DIV/0!</v>
      </c>
    </row>
    <row r="1155" spans="1:18" s="47" customFormat="1" ht="25.5" x14ac:dyDescent="0.2">
      <c r="A1155" s="505" t="s">
        <v>1939</v>
      </c>
      <c r="B1155" s="505" t="s">
        <v>3623</v>
      </c>
      <c r="C1155" s="506">
        <v>9</v>
      </c>
      <c r="D1155" s="507" t="s">
        <v>925</v>
      </c>
      <c r="E1155" s="46"/>
      <c r="F1155" s="46"/>
      <c r="G1155" s="46"/>
      <c r="H1155" s="81" t="e">
        <f t="shared" si="370"/>
        <v>#DIV/0!</v>
      </c>
      <c r="I1155" s="46"/>
      <c r="J1155" s="46"/>
      <c r="K1155" s="81" t="e">
        <f t="shared" si="371"/>
        <v>#DIV/0!</v>
      </c>
      <c r="L1155" s="46">
        <f t="shared" si="373"/>
        <v>0</v>
      </c>
      <c r="M1155" s="46">
        <f t="shared" si="374"/>
        <v>0</v>
      </c>
      <c r="N1155" s="46">
        <f t="shared" si="375"/>
        <v>0</v>
      </c>
      <c r="O1155" s="81" t="e">
        <f t="shared" si="376"/>
        <v>#DIV/0!</v>
      </c>
      <c r="P1155" s="46">
        <f t="shared" si="377"/>
        <v>0</v>
      </c>
      <c r="Q1155" s="46">
        <f t="shared" si="378"/>
        <v>0</v>
      </c>
      <c r="R1155" s="1103" t="e">
        <f t="shared" si="372"/>
        <v>#DIV/0!</v>
      </c>
    </row>
    <row r="1156" spans="1:18" s="47" customFormat="1" x14ac:dyDescent="0.2">
      <c r="A1156" s="505" t="s">
        <v>3289</v>
      </c>
      <c r="B1156" s="505" t="s">
        <v>5781</v>
      </c>
      <c r="C1156" s="506">
        <v>9</v>
      </c>
      <c r="D1156" s="507" t="s">
        <v>1300</v>
      </c>
      <c r="E1156" s="46"/>
      <c r="F1156" s="46"/>
      <c r="G1156" s="46"/>
      <c r="H1156" s="81" t="e">
        <f t="shared" si="370"/>
        <v>#DIV/0!</v>
      </c>
      <c r="I1156" s="46"/>
      <c r="J1156" s="46"/>
      <c r="K1156" s="81" t="e">
        <f t="shared" si="371"/>
        <v>#DIV/0!</v>
      </c>
      <c r="L1156" s="46">
        <f t="shared" si="373"/>
        <v>0</v>
      </c>
      <c r="M1156" s="46">
        <f t="shared" si="374"/>
        <v>0</v>
      </c>
      <c r="N1156" s="46">
        <f t="shared" si="375"/>
        <v>0</v>
      </c>
      <c r="O1156" s="81" t="e">
        <f t="shared" si="376"/>
        <v>#DIV/0!</v>
      </c>
      <c r="P1156" s="46">
        <f t="shared" si="377"/>
        <v>0</v>
      </c>
      <c r="Q1156" s="46">
        <f t="shared" si="378"/>
        <v>0</v>
      </c>
      <c r="R1156" s="1103" t="e">
        <f t="shared" si="372"/>
        <v>#DIV/0!</v>
      </c>
    </row>
    <row r="1157" spans="1:18" s="47" customFormat="1" ht="38.25" x14ac:dyDescent="0.2">
      <c r="A1157" s="48" t="s">
        <v>1940</v>
      </c>
      <c r="B1157" s="48" t="s">
        <v>3364</v>
      </c>
      <c r="C1157" s="49">
        <v>1</v>
      </c>
      <c r="D1157" s="50" t="s">
        <v>3365</v>
      </c>
      <c r="E1157" s="51"/>
      <c r="F1157" s="51"/>
      <c r="G1157" s="51"/>
      <c r="H1157" s="81" t="e">
        <f t="shared" si="370"/>
        <v>#DIV/0!</v>
      </c>
      <c r="I1157" s="51"/>
      <c r="J1157" s="51"/>
      <c r="K1157" s="81" t="e">
        <f t="shared" si="371"/>
        <v>#DIV/0!</v>
      </c>
      <c r="L1157" s="51">
        <f t="shared" si="373"/>
        <v>0</v>
      </c>
      <c r="M1157" s="51">
        <f t="shared" si="374"/>
        <v>0</v>
      </c>
      <c r="N1157" s="51">
        <f t="shared" si="375"/>
        <v>0</v>
      </c>
      <c r="O1157" s="81" t="e">
        <f t="shared" si="376"/>
        <v>#DIV/0!</v>
      </c>
      <c r="P1157" s="51">
        <f t="shared" si="377"/>
        <v>0</v>
      </c>
      <c r="Q1157" s="51">
        <f t="shared" si="378"/>
        <v>0</v>
      </c>
      <c r="R1157" s="1103" t="e">
        <f t="shared" si="372"/>
        <v>#DIV/0!</v>
      </c>
    </row>
    <row r="1158" spans="1:18" s="47" customFormat="1" ht="25.5" x14ac:dyDescent="0.2">
      <c r="A1158" s="48" t="s">
        <v>3940</v>
      </c>
      <c r="B1158" s="48" t="s">
        <v>5782</v>
      </c>
      <c r="C1158" s="49">
        <v>16</v>
      </c>
      <c r="D1158" s="50" t="s">
        <v>3767</v>
      </c>
      <c r="E1158" s="51"/>
      <c r="F1158" s="51"/>
      <c r="G1158" s="51"/>
      <c r="H1158" s="81" t="e">
        <f t="shared" si="370"/>
        <v>#DIV/0!</v>
      </c>
      <c r="I1158" s="51"/>
      <c r="J1158" s="51"/>
      <c r="K1158" s="81" t="e">
        <f t="shared" si="371"/>
        <v>#DIV/0!</v>
      </c>
      <c r="L1158" s="51">
        <f t="shared" si="373"/>
        <v>0</v>
      </c>
      <c r="M1158" s="51">
        <f t="shared" si="374"/>
        <v>0</v>
      </c>
      <c r="N1158" s="51">
        <f t="shared" si="375"/>
        <v>0</v>
      </c>
      <c r="O1158" s="81" t="e">
        <f t="shared" si="376"/>
        <v>#DIV/0!</v>
      </c>
      <c r="P1158" s="51">
        <f t="shared" si="377"/>
        <v>0</v>
      </c>
      <c r="Q1158" s="51">
        <f t="shared" si="378"/>
        <v>0</v>
      </c>
      <c r="R1158" s="1103" t="e">
        <f t="shared" si="372"/>
        <v>#DIV/0!</v>
      </c>
    </row>
    <row r="1159" spans="1:18" s="39" customFormat="1" ht="25.5" x14ac:dyDescent="0.2">
      <c r="A1159" s="35"/>
      <c r="B1159" s="35" t="s">
        <v>5783</v>
      </c>
      <c r="C1159" s="36"/>
      <c r="D1159" s="37" t="s">
        <v>4086</v>
      </c>
      <c r="E1159" s="38">
        <f>SUM(E1160:E1161)</f>
        <v>0</v>
      </c>
      <c r="F1159" s="38">
        <f t="shared" ref="F1159:J1159" si="387">SUM(F1160:F1161)</f>
        <v>0</v>
      </c>
      <c r="G1159" s="38">
        <f t="shared" si="387"/>
        <v>0</v>
      </c>
      <c r="H1159" s="81" t="e">
        <f t="shared" si="370"/>
        <v>#DIV/0!</v>
      </c>
      <c r="I1159" s="38">
        <f t="shared" si="387"/>
        <v>0</v>
      </c>
      <c r="J1159" s="38">
        <f t="shared" si="387"/>
        <v>0</v>
      </c>
      <c r="K1159" s="81" t="e">
        <f t="shared" si="371"/>
        <v>#DIV/0!</v>
      </c>
      <c r="L1159" s="38">
        <f t="shared" si="373"/>
        <v>0</v>
      </c>
      <c r="M1159" s="38">
        <f t="shared" si="374"/>
        <v>0</v>
      </c>
      <c r="N1159" s="38">
        <f t="shared" si="375"/>
        <v>0</v>
      </c>
      <c r="O1159" s="81" t="e">
        <f t="shared" si="376"/>
        <v>#DIV/0!</v>
      </c>
      <c r="P1159" s="38">
        <f t="shared" si="377"/>
        <v>0</v>
      </c>
      <c r="Q1159" s="38">
        <f t="shared" si="378"/>
        <v>0</v>
      </c>
      <c r="R1159" s="1103" t="e">
        <f t="shared" si="372"/>
        <v>#DIV/0!</v>
      </c>
    </row>
    <row r="1160" spans="1:18" s="47" customFormat="1" ht="25.5" x14ac:dyDescent="0.2">
      <c r="A1160" s="48" t="s">
        <v>1937</v>
      </c>
      <c r="B1160" s="48" t="s">
        <v>3385</v>
      </c>
      <c r="C1160" s="49">
        <v>1</v>
      </c>
      <c r="D1160" s="50" t="s">
        <v>3386</v>
      </c>
      <c r="E1160" s="51"/>
      <c r="F1160" s="51"/>
      <c r="G1160" s="51"/>
      <c r="H1160" s="81" t="e">
        <f t="shared" si="370"/>
        <v>#DIV/0!</v>
      </c>
      <c r="I1160" s="51"/>
      <c r="J1160" s="51"/>
      <c r="K1160" s="81" t="e">
        <f t="shared" si="371"/>
        <v>#DIV/0!</v>
      </c>
      <c r="L1160" s="51">
        <f t="shared" si="373"/>
        <v>0</v>
      </c>
      <c r="M1160" s="51">
        <f t="shared" si="374"/>
        <v>0</v>
      </c>
      <c r="N1160" s="51">
        <f t="shared" si="375"/>
        <v>0</v>
      </c>
      <c r="O1160" s="81" t="e">
        <f t="shared" si="376"/>
        <v>#DIV/0!</v>
      </c>
      <c r="P1160" s="51">
        <f t="shared" si="377"/>
        <v>0</v>
      </c>
      <c r="Q1160" s="51">
        <f t="shared" si="378"/>
        <v>0</v>
      </c>
      <c r="R1160" s="1103" t="e">
        <f t="shared" si="372"/>
        <v>#DIV/0!</v>
      </c>
    </row>
    <row r="1161" spans="1:18" s="47" customFormat="1" ht="38.25" x14ac:dyDescent="0.2">
      <c r="A1161" s="48" t="s">
        <v>1941</v>
      </c>
      <c r="B1161" s="48" t="s">
        <v>3366</v>
      </c>
      <c r="C1161" s="49">
        <v>1</v>
      </c>
      <c r="D1161" s="50" t="s">
        <v>3367</v>
      </c>
      <c r="E1161" s="51"/>
      <c r="F1161" s="51"/>
      <c r="G1161" s="51"/>
      <c r="H1161" s="81" t="e">
        <f t="shared" si="370"/>
        <v>#DIV/0!</v>
      </c>
      <c r="I1161" s="51"/>
      <c r="J1161" s="51"/>
      <c r="K1161" s="81" t="e">
        <f t="shared" si="371"/>
        <v>#DIV/0!</v>
      </c>
      <c r="L1161" s="51">
        <f t="shared" si="373"/>
        <v>0</v>
      </c>
      <c r="M1161" s="51">
        <f t="shared" si="374"/>
        <v>0</v>
      </c>
      <c r="N1161" s="51">
        <f t="shared" si="375"/>
        <v>0</v>
      </c>
      <c r="O1161" s="81" t="e">
        <f t="shared" si="376"/>
        <v>#DIV/0!</v>
      </c>
      <c r="P1161" s="51">
        <f t="shared" si="377"/>
        <v>0</v>
      </c>
      <c r="Q1161" s="51">
        <f t="shared" si="378"/>
        <v>0</v>
      </c>
      <c r="R1161" s="1103" t="e">
        <f t="shared" si="372"/>
        <v>#DIV/0!</v>
      </c>
    </row>
    <row r="1162" spans="1:18" s="39" customFormat="1" x14ac:dyDescent="0.2">
      <c r="A1162" s="40" t="s">
        <v>2899</v>
      </c>
      <c r="B1162" s="35" t="s">
        <v>5784</v>
      </c>
      <c r="C1162" s="41">
        <v>1</v>
      </c>
      <c r="D1162" s="42" t="s">
        <v>2330</v>
      </c>
      <c r="E1162" s="38"/>
      <c r="F1162" s="38"/>
      <c r="G1162" s="38"/>
      <c r="H1162" s="81" t="e">
        <f t="shared" si="370"/>
        <v>#DIV/0!</v>
      </c>
      <c r="I1162" s="38"/>
      <c r="J1162" s="38"/>
      <c r="K1162" s="81" t="e">
        <f t="shared" si="371"/>
        <v>#DIV/0!</v>
      </c>
      <c r="L1162" s="38">
        <f t="shared" si="373"/>
        <v>0</v>
      </c>
      <c r="M1162" s="38">
        <f t="shared" si="374"/>
        <v>0</v>
      </c>
      <c r="N1162" s="38">
        <f t="shared" si="375"/>
        <v>0</v>
      </c>
      <c r="O1162" s="81" t="e">
        <f t="shared" si="376"/>
        <v>#DIV/0!</v>
      </c>
      <c r="P1162" s="38">
        <f t="shared" si="377"/>
        <v>0</v>
      </c>
      <c r="Q1162" s="38">
        <f t="shared" si="378"/>
        <v>0</v>
      </c>
      <c r="R1162" s="1103" t="e">
        <f t="shared" si="372"/>
        <v>#DIV/0!</v>
      </c>
    </row>
    <row r="1163" spans="1:18" s="39" customFormat="1" x14ac:dyDescent="0.2">
      <c r="A1163" s="645" t="s">
        <v>4472</v>
      </c>
      <c r="B1163" s="35" t="s">
        <v>5785</v>
      </c>
      <c r="C1163" s="646">
        <v>1</v>
      </c>
      <c r="D1163" s="647" t="s">
        <v>2330</v>
      </c>
      <c r="E1163" s="631"/>
      <c r="F1163" s="631"/>
      <c r="G1163" s="631"/>
      <c r="H1163" s="81" t="e">
        <f t="shared" si="370"/>
        <v>#DIV/0!</v>
      </c>
      <c r="I1163" s="631"/>
      <c r="J1163" s="631"/>
      <c r="K1163" s="81" t="e">
        <f t="shared" si="371"/>
        <v>#DIV/0!</v>
      </c>
      <c r="L1163" s="631">
        <f t="shared" si="373"/>
        <v>0</v>
      </c>
      <c r="M1163" s="631">
        <f t="shared" si="374"/>
        <v>0</v>
      </c>
      <c r="N1163" s="631">
        <f t="shared" si="375"/>
        <v>0</v>
      </c>
      <c r="O1163" s="81" t="e">
        <f t="shared" si="376"/>
        <v>#DIV/0!</v>
      </c>
      <c r="P1163" s="631">
        <f t="shared" si="377"/>
        <v>0</v>
      </c>
      <c r="Q1163" s="631">
        <f t="shared" si="378"/>
        <v>0</v>
      </c>
      <c r="R1163" s="1103" t="e">
        <f t="shared" si="372"/>
        <v>#DIV/0!</v>
      </c>
    </row>
    <row r="1164" spans="1:18" s="89" customFormat="1" x14ac:dyDescent="0.2">
      <c r="A1164" s="113"/>
      <c r="B1164" s="113" t="s">
        <v>5057</v>
      </c>
      <c r="C1164" s="85"/>
      <c r="D1164" s="114" t="s">
        <v>4778</v>
      </c>
      <c r="E1164" s="87">
        <f>SUM(E1165:E1167)</f>
        <v>0</v>
      </c>
      <c r="F1164" s="87">
        <f t="shared" ref="F1164:J1164" si="388">SUM(F1165:F1167)</f>
        <v>0</v>
      </c>
      <c r="G1164" s="87">
        <f t="shared" si="388"/>
        <v>0</v>
      </c>
      <c r="H1164" s="81" t="e">
        <f t="shared" si="370"/>
        <v>#DIV/0!</v>
      </c>
      <c r="I1164" s="87">
        <f t="shared" si="388"/>
        <v>0</v>
      </c>
      <c r="J1164" s="87">
        <f t="shared" si="388"/>
        <v>0</v>
      </c>
      <c r="K1164" s="81" t="e">
        <f t="shared" si="371"/>
        <v>#DIV/0!</v>
      </c>
      <c r="L1164" s="87">
        <f t="shared" si="373"/>
        <v>0</v>
      </c>
      <c r="M1164" s="87">
        <f t="shared" si="374"/>
        <v>0</v>
      </c>
      <c r="N1164" s="87">
        <f t="shared" si="375"/>
        <v>0</v>
      </c>
      <c r="O1164" s="81" t="e">
        <f t="shared" si="376"/>
        <v>#DIV/0!</v>
      </c>
      <c r="P1164" s="87">
        <f t="shared" si="377"/>
        <v>0</v>
      </c>
      <c r="Q1164" s="87">
        <f t="shared" si="378"/>
        <v>0</v>
      </c>
      <c r="R1164" s="1103" t="e">
        <f t="shared" si="372"/>
        <v>#DIV/0!</v>
      </c>
    </row>
    <row r="1165" spans="1:18" s="39" customFormat="1" ht="25.5" x14ac:dyDescent="0.2">
      <c r="A1165" s="651" t="s">
        <v>3902</v>
      </c>
      <c r="B1165" s="73" t="s">
        <v>5786</v>
      </c>
      <c r="C1165" s="652">
        <v>9</v>
      </c>
      <c r="D1165" s="653" t="s">
        <v>4779</v>
      </c>
      <c r="E1165" s="72"/>
      <c r="F1165" s="72"/>
      <c r="G1165" s="72"/>
      <c r="H1165" s="81" t="e">
        <f t="shared" si="370"/>
        <v>#DIV/0!</v>
      </c>
      <c r="I1165" s="72"/>
      <c r="J1165" s="72"/>
      <c r="K1165" s="81" t="e">
        <f t="shared" si="371"/>
        <v>#DIV/0!</v>
      </c>
      <c r="L1165" s="72">
        <f t="shared" si="373"/>
        <v>0</v>
      </c>
      <c r="M1165" s="72">
        <f t="shared" si="374"/>
        <v>0</v>
      </c>
      <c r="N1165" s="72">
        <f t="shared" si="375"/>
        <v>0</v>
      </c>
      <c r="O1165" s="81" t="e">
        <f t="shared" si="376"/>
        <v>#DIV/0!</v>
      </c>
      <c r="P1165" s="72">
        <f t="shared" si="377"/>
        <v>0</v>
      </c>
      <c r="Q1165" s="72">
        <f t="shared" si="378"/>
        <v>0</v>
      </c>
      <c r="R1165" s="1103" t="e">
        <f t="shared" si="372"/>
        <v>#DIV/0!</v>
      </c>
    </row>
    <row r="1166" spans="1:18" s="39" customFormat="1" ht="25.5" x14ac:dyDescent="0.2">
      <c r="A1166" s="595" t="s">
        <v>4822</v>
      </c>
      <c r="B1166" s="73" t="s">
        <v>5787</v>
      </c>
      <c r="C1166" s="596">
        <v>11</v>
      </c>
      <c r="D1166" s="654" t="s">
        <v>4823</v>
      </c>
      <c r="E1166" s="26"/>
      <c r="F1166" s="26"/>
      <c r="G1166" s="26"/>
      <c r="H1166" s="81" t="e">
        <f t="shared" si="370"/>
        <v>#DIV/0!</v>
      </c>
      <c r="I1166" s="26"/>
      <c r="J1166" s="26"/>
      <c r="K1166" s="81" t="e">
        <f t="shared" si="371"/>
        <v>#DIV/0!</v>
      </c>
      <c r="L1166" s="26">
        <f t="shared" si="373"/>
        <v>0</v>
      </c>
      <c r="M1166" s="26">
        <f t="shared" si="374"/>
        <v>0</v>
      </c>
      <c r="N1166" s="26">
        <f t="shared" si="375"/>
        <v>0</v>
      </c>
      <c r="O1166" s="81" t="e">
        <f t="shared" si="376"/>
        <v>#DIV/0!</v>
      </c>
      <c r="P1166" s="26">
        <f t="shared" si="377"/>
        <v>0</v>
      </c>
      <c r="Q1166" s="26">
        <f t="shared" si="378"/>
        <v>0</v>
      </c>
      <c r="R1166" s="1103" t="e">
        <f t="shared" si="372"/>
        <v>#DIV/0!</v>
      </c>
    </row>
    <row r="1167" spans="1:18" s="39" customFormat="1" x14ac:dyDescent="0.2">
      <c r="A1167" s="729" t="s">
        <v>3326</v>
      </c>
      <c r="B1167" s="73" t="s">
        <v>5788</v>
      </c>
      <c r="C1167" s="730">
        <v>12</v>
      </c>
      <c r="D1167" s="731" t="s">
        <v>4847</v>
      </c>
      <c r="E1167" s="66"/>
      <c r="F1167" s="66"/>
      <c r="G1167" s="66"/>
      <c r="H1167" s="81" t="e">
        <f t="shared" ref="H1167:H1230" si="389">+(F1167-G1167)/F1167</f>
        <v>#DIV/0!</v>
      </c>
      <c r="I1167" s="66"/>
      <c r="J1167" s="66"/>
      <c r="K1167" s="81" t="e">
        <f t="shared" ref="K1167:K1230" si="390">+(I1167-J1167)/I1167</f>
        <v>#DIV/0!</v>
      </c>
      <c r="L1167" s="66">
        <f t="shared" si="373"/>
        <v>0</v>
      </c>
      <c r="M1167" s="66">
        <f t="shared" si="374"/>
        <v>0</v>
      </c>
      <c r="N1167" s="66">
        <f t="shared" si="375"/>
        <v>0</v>
      </c>
      <c r="O1167" s="81" t="e">
        <f t="shared" si="376"/>
        <v>#DIV/0!</v>
      </c>
      <c r="P1167" s="66">
        <f t="shared" si="377"/>
        <v>0</v>
      </c>
      <c r="Q1167" s="66">
        <f t="shared" si="378"/>
        <v>0</v>
      </c>
      <c r="R1167" s="1103" t="e">
        <f t="shared" si="372"/>
        <v>#DIV/0!</v>
      </c>
    </row>
    <row r="1168" spans="1:18" s="89" customFormat="1" x14ac:dyDescent="0.2">
      <c r="A1168" s="113" t="s">
        <v>5058</v>
      </c>
      <c r="B1168" s="113" t="s">
        <v>5058</v>
      </c>
      <c r="C1168" s="85"/>
      <c r="D1168" s="114" t="s">
        <v>4782</v>
      </c>
      <c r="E1168" s="87">
        <f>SUM(E1169:E1174)</f>
        <v>0</v>
      </c>
      <c r="F1168" s="87">
        <f t="shared" ref="F1168:J1168" si="391">SUM(F1169:F1174)</f>
        <v>0</v>
      </c>
      <c r="G1168" s="87">
        <f t="shared" si="391"/>
        <v>0</v>
      </c>
      <c r="H1168" s="81" t="e">
        <f t="shared" si="389"/>
        <v>#DIV/0!</v>
      </c>
      <c r="I1168" s="87">
        <f t="shared" si="391"/>
        <v>0</v>
      </c>
      <c r="J1168" s="87">
        <f t="shared" si="391"/>
        <v>0</v>
      </c>
      <c r="K1168" s="81" t="e">
        <f t="shared" si="390"/>
        <v>#DIV/0!</v>
      </c>
      <c r="L1168" s="87">
        <f t="shared" si="373"/>
        <v>0</v>
      </c>
      <c r="M1168" s="87">
        <f t="shared" si="374"/>
        <v>0</v>
      </c>
      <c r="N1168" s="87">
        <f t="shared" si="375"/>
        <v>0</v>
      </c>
      <c r="O1168" s="81" t="e">
        <f t="shared" si="376"/>
        <v>#DIV/0!</v>
      </c>
      <c r="P1168" s="87">
        <f t="shared" si="377"/>
        <v>0</v>
      </c>
      <c r="Q1168" s="87">
        <f t="shared" si="378"/>
        <v>0</v>
      </c>
      <c r="R1168" s="1103" t="e">
        <f t="shared" ref="R1168:R1231" si="392">+(P1168-Q1168)/P1168</f>
        <v>#DIV/0!</v>
      </c>
    </row>
    <row r="1169" spans="1:18" s="39" customFormat="1" ht="25.5" x14ac:dyDescent="0.2">
      <c r="A1169" s="651" t="s">
        <v>4784</v>
      </c>
      <c r="B1169" s="73" t="s">
        <v>5789</v>
      </c>
      <c r="C1169" s="652">
        <v>9</v>
      </c>
      <c r="D1169" s="653" t="s">
        <v>4783</v>
      </c>
      <c r="E1169" s="72"/>
      <c r="F1169" s="72"/>
      <c r="G1169" s="72"/>
      <c r="H1169" s="81" t="e">
        <f t="shared" si="389"/>
        <v>#DIV/0!</v>
      </c>
      <c r="I1169" s="72"/>
      <c r="J1169" s="72"/>
      <c r="K1169" s="81" t="e">
        <f t="shared" si="390"/>
        <v>#DIV/0!</v>
      </c>
      <c r="L1169" s="72">
        <f t="shared" si="373"/>
        <v>0</v>
      </c>
      <c r="M1169" s="72">
        <f t="shared" si="374"/>
        <v>0</v>
      </c>
      <c r="N1169" s="72">
        <f t="shared" si="375"/>
        <v>0</v>
      </c>
      <c r="O1169" s="81" t="e">
        <f t="shared" si="376"/>
        <v>#DIV/0!</v>
      </c>
      <c r="P1169" s="72">
        <f t="shared" si="377"/>
        <v>0</v>
      </c>
      <c r="Q1169" s="72">
        <f t="shared" si="378"/>
        <v>0</v>
      </c>
      <c r="R1169" s="1103" t="e">
        <f t="shared" si="392"/>
        <v>#DIV/0!</v>
      </c>
    </row>
    <row r="1170" spans="1:18" s="39" customFormat="1" x14ac:dyDescent="0.2">
      <c r="A1170" s="732" t="s">
        <v>4794</v>
      </c>
      <c r="B1170" s="73" t="s">
        <v>5790</v>
      </c>
      <c r="C1170" s="652">
        <v>10</v>
      </c>
      <c r="D1170" s="733" t="s">
        <v>2330</v>
      </c>
      <c r="E1170" s="38"/>
      <c r="F1170" s="38"/>
      <c r="G1170" s="38"/>
      <c r="H1170" s="81" t="e">
        <f t="shared" si="389"/>
        <v>#DIV/0!</v>
      </c>
      <c r="I1170" s="38"/>
      <c r="J1170" s="38"/>
      <c r="K1170" s="81" t="e">
        <f t="shared" si="390"/>
        <v>#DIV/0!</v>
      </c>
      <c r="L1170" s="38">
        <f t="shared" si="373"/>
        <v>0</v>
      </c>
      <c r="M1170" s="38">
        <f t="shared" si="374"/>
        <v>0</v>
      </c>
      <c r="N1170" s="38">
        <f t="shared" si="375"/>
        <v>0</v>
      </c>
      <c r="O1170" s="81" t="e">
        <f t="shared" si="376"/>
        <v>#DIV/0!</v>
      </c>
      <c r="P1170" s="38">
        <f t="shared" si="377"/>
        <v>0</v>
      </c>
      <c r="Q1170" s="38">
        <f t="shared" si="378"/>
        <v>0</v>
      </c>
      <c r="R1170" s="1103" t="e">
        <f t="shared" si="392"/>
        <v>#DIV/0!</v>
      </c>
    </row>
    <row r="1171" spans="1:18" s="39" customFormat="1" ht="25.5" x14ac:dyDescent="0.2">
      <c r="A1171" s="732" t="s">
        <v>4915</v>
      </c>
      <c r="B1171" s="73" t="s">
        <v>5791</v>
      </c>
      <c r="C1171" s="652">
        <v>16</v>
      </c>
      <c r="D1171" s="733" t="s">
        <v>4914</v>
      </c>
      <c r="E1171" s="38"/>
      <c r="F1171" s="38"/>
      <c r="G1171" s="38"/>
      <c r="H1171" s="81" t="e">
        <f t="shared" si="389"/>
        <v>#DIV/0!</v>
      </c>
      <c r="I1171" s="38"/>
      <c r="J1171" s="38"/>
      <c r="K1171" s="81" t="e">
        <f t="shared" si="390"/>
        <v>#DIV/0!</v>
      </c>
      <c r="L1171" s="38">
        <f t="shared" si="373"/>
        <v>0</v>
      </c>
      <c r="M1171" s="38">
        <f t="shared" si="374"/>
        <v>0</v>
      </c>
      <c r="N1171" s="38">
        <f t="shared" si="375"/>
        <v>0</v>
      </c>
      <c r="O1171" s="81" t="e">
        <f t="shared" si="376"/>
        <v>#DIV/0!</v>
      </c>
      <c r="P1171" s="38">
        <f t="shared" si="377"/>
        <v>0</v>
      </c>
      <c r="Q1171" s="38">
        <f t="shared" si="378"/>
        <v>0</v>
      </c>
      <c r="R1171" s="1103" t="e">
        <f t="shared" si="392"/>
        <v>#DIV/0!</v>
      </c>
    </row>
    <row r="1172" spans="1:18" s="39" customFormat="1" ht="25.5" x14ac:dyDescent="0.2">
      <c r="A1172" s="686" t="s">
        <v>4078</v>
      </c>
      <c r="B1172" s="73" t="s">
        <v>5792</v>
      </c>
      <c r="C1172" s="687">
        <v>16</v>
      </c>
      <c r="D1172" s="688" t="s">
        <v>4917</v>
      </c>
      <c r="E1172" s="38"/>
      <c r="F1172" s="38"/>
      <c r="G1172" s="38"/>
      <c r="H1172" s="81" t="e">
        <f t="shared" si="389"/>
        <v>#DIV/0!</v>
      </c>
      <c r="I1172" s="38"/>
      <c r="J1172" s="38"/>
      <c r="K1172" s="81" t="e">
        <f t="shared" si="390"/>
        <v>#DIV/0!</v>
      </c>
      <c r="L1172" s="38">
        <f t="shared" si="373"/>
        <v>0</v>
      </c>
      <c r="M1172" s="38">
        <f t="shared" si="374"/>
        <v>0</v>
      </c>
      <c r="N1172" s="38">
        <f t="shared" si="375"/>
        <v>0</v>
      </c>
      <c r="O1172" s="81" t="e">
        <f t="shared" si="376"/>
        <v>#DIV/0!</v>
      </c>
      <c r="P1172" s="38">
        <f t="shared" si="377"/>
        <v>0</v>
      </c>
      <c r="Q1172" s="38">
        <f t="shared" si="378"/>
        <v>0</v>
      </c>
      <c r="R1172" s="1103" t="e">
        <f t="shared" si="392"/>
        <v>#DIV/0!</v>
      </c>
    </row>
    <row r="1173" spans="1:18" s="39" customFormat="1" ht="25.5" x14ac:dyDescent="0.2">
      <c r="A1173" s="686" t="s">
        <v>3986</v>
      </c>
      <c r="B1173" s="73" t="s">
        <v>5793</v>
      </c>
      <c r="C1173" s="687">
        <v>16</v>
      </c>
      <c r="D1173" s="688" t="s">
        <v>4923</v>
      </c>
      <c r="E1173" s="38"/>
      <c r="F1173" s="38"/>
      <c r="G1173" s="38"/>
      <c r="H1173" s="81" t="e">
        <f t="shared" si="389"/>
        <v>#DIV/0!</v>
      </c>
      <c r="I1173" s="38"/>
      <c r="J1173" s="38"/>
      <c r="K1173" s="81" t="e">
        <f t="shared" si="390"/>
        <v>#DIV/0!</v>
      </c>
      <c r="L1173" s="38">
        <f t="shared" si="373"/>
        <v>0</v>
      </c>
      <c r="M1173" s="38">
        <f t="shared" si="374"/>
        <v>0</v>
      </c>
      <c r="N1173" s="38">
        <f t="shared" si="375"/>
        <v>0</v>
      </c>
      <c r="O1173" s="81" t="e">
        <f t="shared" si="376"/>
        <v>#DIV/0!</v>
      </c>
      <c r="P1173" s="38">
        <f t="shared" si="377"/>
        <v>0</v>
      </c>
      <c r="Q1173" s="38">
        <f t="shared" si="378"/>
        <v>0</v>
      </c>
      <c r="R1173" s="1103" t="e">
        <f t="shared" si="392"/>
        <v>#DIV/0!</v>
      </c>
    </row>
    <row r="1174" spans="1:18" s="39" customFormat="1" x14ac:dyDescent="0.2">
      <c r="A1174" s="732" t="s">
        <v>4916</v>
      </c>
      <c r="B1174" s="73" t="s">
        <v>5794</v>
      </c>
      <c r="C1174" s="652">
        <v>16</v>
      </c>
      <c r="D1174" s="733" t="s">
        <v>161</v>
      </c>
      <c r="E1174" s="38"/>
      <c r="F1174" s="38"/>
      <c r="G1174" s="38"/>
      <c r="H1174" s="81" t="e">
        <f t="shared" si="389"/>
        <v>#DIV/0!</v>
      </c>
      <c r="I1174" s="38"/>
      <c r="J1174" s="38"/>
      <c r="K1174" s="81" t="e">
        <f t="shared" si="390"/>
        <v>#DIV/0!</v>
      </c>
      <c r="L1174" s="38">
        <f t="shared" si="373"/>
        <v>0</v>
      </c>
      <c r="M1174" s="38">
        <f t="shared" si="374"/>
        <v>0</v>
      </c>
      <c r="N1174" s="38">
        <f t="shared" si="375"/>
        <v>0</v>
      </c>
      <c r="O1174" s="81" t="e">
        <f t="shared" si="376"/>
        <v>#DIV/0!</v>
      </c>
      <c r="P1174" s="38">
        <f t="shared" si="377"/>
        <v>0</v>
      </c>
      <c r="Q1174" s="38">
        <f t="shared" si="378"/>
        <v>0</v>
      </c>
      <c r="R1174" s="1103" t="e">
        <f t="shared" si="392"/>
        <v>#DIV/0!</v>
      </c>
    </row>
    <row r="1175" spans="1:18" s="89" customFormat="1" x14ac:dyDescent="0.2">
      <c r="A1175" s="102">
        <v>8</v>
      </c>
      <c r="B1175" s="102" t="s">
        <v>1539</v>
      </c>
      <c r="C1175" s="103"/>
      <c r="D1175" s="104" t="s">
        <v>235</v>
      </c>
      <c r="E1175" s="87">
        <f>E1176+E1192+E1201+E1210+E1218+E1221+E1225+E1245+E1252+E1264+E1275+E1298+E1304+E1321+E1327+E1328+E1329+SUM(E1332:E1336)</f>
        <v>0</v>
      </c>
      <c r="F1175" s="87">
        <f t="shared" ref="F1175:J1175" si="393">F1176+F1192+F1201+F1210+F1218+F1221+F1225+F1245+F1252+F1264+F1275+F1298+F1304+F1321+F1327+F1328+F1329+SUM(F1332:F1336)</f>
        <v>0</v>
      </c>
      <c r="G1175" s="87">
        <f t="shared" si="393"/>
        <v>0</v>
      </c>
      <c r="H1175" s="81" t="e">
        <f t="shared" si="389"/>
        <v>#DIV/0!</v>
      </c>
      <c r="I1175" s="87">
        <f t="shared" si="393"/>
        <v>0</v>
      </c>
      <c r="J1175" s="87">
        <f t="shared" si="393"/>
        <v>0</v>
      </c>
      <c r="K1175" s="81" t="e">
        <f t="shared" si="390"/>
        <v>#DIV/0!</v>
      </c>
      <c r="L1175" s="87">
        <f t="shared" si="373"/>
        <v>0</v>
      </c>
      <c r="M1175" s="87">
        <f t="shared" si="374"/>
        <v>0</v>
      </c>
      <c r="N1175" s="87">
        <f t="shared" si="375"/>
        <v>0</v>
      </c>
      <c r="O1175" s="81" t="e">
        <f t="shared" si="376"/>
        <v>#DIV/0!</v>
      </c>
      <c r="P1175" s="87">
        <f t="shared" si="377"/>
        <v>0</v>
      </c>
      <c r="Q1175" s="87">
        <f t="shared" si="378"/>
        <v>0</v>
      </c>
      <c r="R1175" s="1103" t="e">
        <f t="shared" si="392"/>
        <v>#DIV/0!</v>
      </c>
    </row>
    <row r="1176" spans="1:18" s="39" customFormat="1" x14ac:dyDescent="0.2">
      <c r="A1176" s="471" t="s">
        <v>2649</v>
      </c>
      <c r="B1176" s="471" t="s">
        <v>1478</v>
      </c>
      <c r="C1176" s="472"/>
      <c r="D1176" s="473" t="s">
        <v>1116</v>
      </c>
      <c r="E1176" s="38">
        <f>SUM(E1177:E1179)+SUM(E1183:E1191)</f>
        <v>0</v>
      </c>
      <c r="F1176" s="38">
        <f t="shared" ref="F1176:J1176" si="394">SUM(F1177:F1179)+SUM(F1183:F1191)</f>
        <v>0</v>
      </c>
      <c r="G1176" s="38">
        <f t="shared" si="394"/>
        <v>0</v>
      </c>
      <c r="H1176" s="81" t="e">
        <f t="shared" si="389"/>
        <v>#DIV/0!</v>
      </c>
      <c r="I1176" s="38">
        <f t="shared" si="394"/>
        <v>0</v>
      </c>
      <c r="J1176" s="38">
        <f t="shared" si="394"/>
        <v>0</v>
      </c>
      <c r="K1176" s="81" t="e">
        <f t="shared" si="390"/>
        <v>#DIV/0!</v>
      </c>
      <c r="L1176" s="38">
        <f t="shared" ref="L1176:L1239" si="395">E1176</f>
        <v>0</v>
      </c>
      <c r="M1176" s="38">
        <f t="shared" ref="M1176:M1239" si="396">F1176</f>
        <v>0</v>
      </c>
      <c r="N1176" s="38">
        <f t="shared" ref="N1176:N1239" si="397">G1176</f>
        <v>0</v>
      </c>
      <c r="O1176" s="81" t="e">
        <f t="shared" ref="O1176:O1239" si="398">+(M1176-N1176)/M1176</f>
        <v>#DIV/0!</v>
      </c>
      <c r="P1176" s="38">
        <f t="shared" ref="P1176:P1239" si="399">I1176</f>
        <v>0</v>
      </c>
      <c r="Q1176" s="38">
        <f t="shared" ref="Q1176:Q1239" si="400">J1176</f>
        <v>0</v>
      </c>
      <c r="R1176" s="1103" t="e">
        <f t="shared" si="392"/>
        <v>#DIV/0!</v>
      </c>
    </row>
    <row r="1177" spans="1:18" s="47" customFormat="1" x14ac:dyDescent="0.2">
      <c r="A1177" s="426" t="s">
        <v>1942</v>
      </c>
      <c r="B1177" s="426" t="s">
        <v>1612</v>
      </c>
      <c r="C1177" s="734">
        <v>8</v>
      </c>
      <c r="D1177" s="641" t="s">
        <v>339</v>
      </c>
      <c r="E1177" s="504"/>
      <c r="F1177" s="504"/>
      <c r="G1177" s="504"/>
      <c r="H1177" s="81" t="e">
        <f t="shared" si="389"/>
        <v>#DIV/0!</v>
      </c>
      <c r="I1177" s="504"/>
      <c r="J1177" s="504"/>
      <c r="K1177" s="81" t="e">
        <f t="shared" si="390"/>
        <v>#DIV/0!</v>
      </c>
      <c r="L1177" s="504">
        <f t="shared" si="395"/>
        <v>0</v>
      </c>
      <c r="M1177" s="504">
        <f t="shared" si="396"/>
        <v>0</v>
      </c>
      <c r="N1177" s="504">
        <f t="shared" si="397"/>
        <v>0</v>
      </c>
      <c r="O1177" s="81" t="e">
        <f t="shared" si="398"/>
        <v>#DIV/0!</v>
      </c>
      <c r="P1177" s="504">
        <f t="shared" si="399"/>
        <v>0</v>
      </c>
      <c r="Q1177" s="504">
        <f t="shared" si="400"/>
        <v>0</v>
      </c>
      <c r="R1177" s="1103" t="e">
        <f t="shared" si="392"/>
        <v>#DIV/0!</v>
      </c>
    </row>
    <row r="1178" spans="1:18" s="47" customFormat="1" x14ac:dyDescent="0.2">
      <c r="A1178" s="426" t="s">
        <v>1943</v>
      </c>
      <c r="B1178" s="426" t="s">
        <v>1613</v>
      </c>
      <c r="C1178" s="734">
        <v>8</v>
      </c>
      <c r="D1178" s="641" t="s">
        <v>322</v>
      </c>
      <c r="E1178" s="504"/>
      <c r="F1178" s="504"/>
      <c r="G1178" s="504"/>
      <c r="H1178" s="81" t="e">
        <f t="shared" si="389"/>
        <v>#DIV/0!</v>
      </c>
      <c r="I1178" s="504"/>
      <c r="J1178" s="504"/>
      <c r="K1178" s="81" t="e">
        <f t="shared" si="390"/>
        <v>#DIV/0!</v>
      </c>
      <c r="L1178" s="504">
        <f t="shared" si="395"/>
        <v>0</v>
      </c>
      <c r="M1178" s="504">
        <f t="shared" si="396"/>
        <v>0</v>
      </c>
      <c r="N1178" s="504">
        <f t="shared" si="397"/>
        <v>0</v>
      </c>
      <c r="O1178" s="81" t="e">
        <f t="shared" si="398"/>
        <v>#DIV/0!</v>
      </c>
      <c r="P1178" s="504">
        <f t="shared" si="399"/>
        <v>0</v>
      </c>
      <c r="Q1178" s="504">
        <f t="shared" si="400"/>
        <v>0</v>
      </c>
      <c r="R1178" s="1103" t="e">
        <f t="shared" si="392"/>
        <v>#DIV/0!</v>
      </c>
    </row>
    <row r="1179" spans="1:18" s="47" customFormat="1" x14ac:dyDescent="0.2">
      <c r="A1179" s="43" t="s">
        <v>2650</v>
      </c>
      <c r="B1179" s="426" t="s">
        <v>5795</v>
      </c>
      <c r="C1179" s="44"/>
      <c r="D1179" s="45" t="s">
        <v>2651</v>
      </c>
      <c r="E1179" s="46">
        <f>SUM(E1180:E1182)</f>
        <v>0</v>
      </c>
      <c r="F1179" s="46">
        <f t="shared" ref="F1179:J1179" si="401">SUM(F1180:F1182)</f>
        <v>0</v>
      </c>
      <c r="G1179" s="46">
        <f t="shared" si="401"/>
        <v>0</v>
      </c>
      <c r="H1179" s="81" t="e">
        <f t="shared" si="389"/>
        <v>#DIV/0!</v>
      </c>
      <c r="I1179" s="46">
        <f t="shared" si="401"/>
        <v>0</v>
      </c>
      <c r="J1179" s="46">
        <f t="shared" si="401"/>
        <v>0</v>
      </c>
      <c r="K1179" s="81" t="e">
        <f t="shared" si="390"/>
        <v>#DIV/0!</v>
      </c>
      <c r="L1179" s="46">
        <f t="shared" si="395"/>
        <v>0</v>
      </c>
      <c r="M1179" s="46">
        <f t="shared" si="396"/>
        <v>0</v>
      </c>
      <c r="N1179" s="46">
        <f t="shared" si="397"/>
        <v>0</v>
      </c>
      <c r="O1179" s="81" t="e">
        <f t="shared" si="398"/>
        <v>#DIV/0!</v>
      </c>
      <c r="P1179" s="46">
        <f t="shared" si="399"/>
        <v>0</v>
      </c>
      <c r="Q1179" s="46">
        <f t="shared" si="400"/>
        <v>0</v>
      </c>
      <c r="R1179" s="1103" t="e">
        <f t="shared" si="392"/>
        <v>#DIV/0!</v>
      </c>
    </row>
    <row r="1180" spans="1:18" s="28" customFormat="1" x14ac:dyDescent="0.2">
      <c r="A1180" s="735" t="s">
        <v>4717</v>
      </c>
      <c r="B1180" s="735" t="s">
        <v>5796</v>
      </c>
      <c r="C1180" s="736">
        <v>8</v>
      </c>
      <c r="D1180" s="518" t="s">
        <v>2652</v>
      </c>
      <c r="E1180" s="554"/>
      <c r="F1180" s="554"/>
      <c r="G1180" s="554"/>
      <c r="H1180" s="81" t="e">
        <f t="shared" si="389"/>
        <v>#DIV/0!</v>
      </c>
      <c r="I1180" s="554"/>
      <c r="J1180" s="554"/>
      <c r="K1180" s="81" t="e">
        <f t="shared" si="390"/>
        <v>#DIV/0!</v>
      </c>
      <c r="L1180" s="554">
        <f t="shared" si="395"/>
        <v>0</v>
      </c>
      <c r="M1180" s="554">
        <f t="shared" si="396"/>
        <v>0</v>
      </c>
      <c r="N1180" s="554">
        <f t="shared" si="397"/>
        <v>0</v>
      </c>
      <c r="O1180" s="81" t="e">
        <f t="shared" si="398"/>
        <v>#DIV/0!</v>
      </c>
      <c r="P1180" s="554">
        <f t="shared" si="399"/>
        <v>0</v>
      </c>
      <c r="Q1180" s="554">
        <f t="shared" si="400"/>
        <v>0</v>
      </c>
      <c r="R1180" s="1103" t="e">
        <f t="shared" si="392"/>
        <v>#DIV/0!</v>
      </c>
    </row>
    <row r="1181" spans="1:18" s="28" customFormat="1" x14ac:dyDescent="0.2">
      <c r="A1181" s="735" t="s">
        <v>4718</v>
      </c>
      <c r="B1181" s="735" t="s">
        <v>5797</v>
      </c>
      <c r="C1181" s="736">
        <v>8</v>
      </c>
      <c r="D1181" s="518" t="s">
        <v>2653</v>
      </c>
      <c r="E1181" s="554"/>
      <c r="F1181" s="554"/>
      <c r="G1181" s="554"/>
      <c r="H1181" s="81" t="e">
        <f t="shared" si="389"/>
        <v>#DIV/0!</v>
      </c>
      <c r="I1181" s="554"/>
      <c r="J1181" s="554"/>
      <c r="K1181" s="81" t="e">
        <f t="shared" si="390"/>
        <v>#DIV/0!</v>
      </c>
      <c r="L1181" s="554">
        <f t="shared" si="395"/>
        <v>0</v>
      </c>
      <c r="M1181" s="554">
        <f t="shared" si="396"/>
        <v>0</v>
      </c>
      <c r="N1181" s="554">
        <f t="shared" si="397"/>
        <v>0</v>
      </c>
      <c r="O1181" s="81" t="e">
        <f t="shared" si="398"/>
        <v>#DIV/0!</v>
      </c>
      <c r="P1181" s="554">
        <f t="shared" si="399"/>
        <v>0</v>
      </c>
      <c r="Q1181" s="554">
        <f t="shared" si="400"/>
        <v>0</v>
      </c>
      <c r="R1181" s="1103" t="e">
        <f t="shared" si="392"/>
        <v>#DIV/0!</v>
      </c>
    </row>
    <row r="1182" spans="1:18" s="28" customFormat="1" x14ac:dyDescent="0.2">
      <c r="A1182" s="735" t="s">
        <v>4719</v>
      </c>
      <c r="B1182" s="735" t="s">
        <v>5798</v>
      </c>
      <c r="C1182" s="736">
        <v>8</v>
      </c>
      <c r="D1182" s="518" t="s">
        <v>2654</v>
      </c>
      <c r="E1182" s="554"/>
      <c r="F1182" s="554"/>
      <c r="G1182" s="554"/>
      <c r="H1182" s="81" t="e">
        <f t="shared" si="389"/>
        <v>#DIV/0!</v>
      </c>
      <c r="I1182" s="554"/>
      <c r="J1182" s="554"/>
      <c r="K1182" s="81" t="e">
        <f t="shared" si="390"/>
        <v>#DIV/0!</v>
      </c>
      <c r="L1182" s="554">
        <f t="shared" si="395"/>
        <v>0</v>
      </c>
      <c r="M1182" s="554">
        <f t="shared" si="396"/>
        <v>0</v>
      </c>
      <c r="N1182" s="554">
        <f t="shared" si="397"/>
        <v>0</v>
      </c>
      <c r="O1182" s="81" t="e">
        <f t="shared" si="398"/>
        <v>#DIV/0!</v>
      </c>
      <c r="P1182" s="554">
        <f t="shared" si="399"/>
        <v>0</v>
      </c>
      <c r="Q1182" s="554">
        <f t="shared" si="400"/>
        <v>0</v>
      </c>
      <c r="R1182" s="1103" t="e">
        <f t="shared" si="392"/>
        <v>#DIV/0!</v>
      </c>
    </row>
    <row r="1183" spans="1:18" s="47" customFormat="1" ht="25.5" x14ac:dyDescent="0.2">
      <c r="A1183" s="426" t="s">
        <v>1944</v>
      </c>
      <c r="B1183" s="426" t="s">
        <v>1614</v>
      </c>
      <c r="C1183" s="734">
        <v>8</v>
      </c>
      <c r="D1183" s="641" t="s">
        <v>1117</v>
      </c>
      <c r="E1183" s="504"/>
      <c r="F1183" s="504"/>
      <c r="G1183" s="504"/>
      <c r="H1183" s="81" t="e">
        <f t="shared" si="389"/>
        <v>#DIV/0!</v>
      </c>
      <c r="I1183" s="504"/>
      <c r="J1183" s="504"/>
      <c r="K1183" s="81" t="e">
        <f t="shared" si="390"/>
        <v>#DIV/0!</v>
      </c>
      <c r="L1183" s="504">
        <f t="shared" si="395"/>
        <v>0</v>
      </c>
      <c r="M1183" s="504">
        <f t="shared" si="396"/>
        <v>0</v>
      </c>
      <c r="N1183" s="504">
        <f t="shared" si="397"/>
        <v>0</v>
      </c>
      <c r="O1183" s="81" t="e">
        <f t="shared" si="398"/>
        <v>#DIV/0!</v>
      </c>
      <c r="P1183" s="504">
        <f t="shared" si="399"/>
        <v>0</v>
      </c>
      <c r="Q1183" s="504">
        <f t="shared" si="400"/>
        <v>0</v>
      </c>
      <c r="R1183" s="1103" t="e">
        <f t="shared" si="392"/>
        <v>#DIV/0!</v>
      </c>
    </row>
    <row r="1184" spans="1:18" s="47" customFormat="1" x14ac:dyDescent="0.2">
      <c r="A1184" s="426" t="s">
        <v>1945</v>
      </c>
      <c r="B1184" s="426" t="s">
        <v>1615</v>
      </c>
      <c r="C1184" s="734">
        <v>8</v>
      </c>
      <c r="D1184" s="641" t="s">
        <v>323</v>
      </c>
      <c r="E1184" s="504"/>
      <c r="F1184" s="504"/>
      <c r="G1184" s="504"/>
      <c r="H1184" s="81" t="e">
        <f t="shared" si="389"/>
        <v>#DIV/0!</v>
      </c>
      <c r="I1184" s="504"/>
      <c r="J1184" s="504"/>
      <c r="K1184" s="81" t="e">
        <f t="shared" si="390"/>
        <v>#DIV/0!</v>
      </c>
      <c r="L1184" s="504">
        <f t="shared" si="395"/>
        <v>0</v>
      </c>
      <c r="M1184" s="504">
        <f t="shared" si="396"/>
        <v>0</v>
      </c>
      <c r="N1184" s="504">
        <f t="shared" si="397"/>
        <v>0</v>
      </c>
      <c r="O1184" s="81" t="e">
        <f t="shared" si="398"/>
        <v>#DIV/0!</v>
      </c>
      <c r="P1184" s="504">
        <f t="shared" si="399"/>
        <v>0</v>
      </c>
      <c r="Q1184" s="504">
        <f t="shared" si="400"/>
        <v>0</v>
      </c>
      <c r="R1184" s="1103" t="e">
        <f t="shared" si="392"/>
        <v>#DIV/0!</v>
      </c>
    </row>
    <row r="1185" spans="1:18" s="47" customFormat="1" x14ac:dyDescent="0.2">
      <c r="A1185" s="426" t="s">
        <v>1946</v>
      </c>
      <c r="B1185" s="426" t="s">
        <v>1616</v>
      </c>
      <c r="C1185" s="734">
        <v>8</v>
      </c>
      <c r="D1185" s="641" t="s">
        <v>1118</v>
      </c>
      <c r="E1185" s="504"/>
      <c r="F1185" s="504"/>
      <c r="G1185" s="504"/>
      <c r="H1185" s="81" t="e">
        <f t="shared" si="389"/>
        <v>#DIV/0!</v>
      </c>
      <c r="I1185" s="504"/>
      <c r="J1185" s="504"/>
      <c r="K1185" s="81" t="e">
        <f t="shared" si="390"/>
        <v>#DIV/0!</v>
      </c>
      <c r="L1185" s="504">
        <f t="shared" si="395"/>
        <v>0</v>
      </c>
      <c r="M1185" s="504">
        <f t="shared" si="396"/>
        <v>0</v>
      </c>
      <c r="N1185" s="504">
        <f t="shared" si="397"/>
        <v>0</v>
      </c>
      <c r="O1185" s="81" t="e">
        <f t="shared" si="398"/>
        <v>#DIV/0!</v>
      </c>
      <c r="P1185" s="504">
        <f t="shared" si="399"/>
        <v>0</v>
      </c>
      <c r="Q1185" s="504">
        <f t="shared" si="400"/>
        <v>0</v>
      </c>
      <c r="R1185" s="1103" t="e">
        <f t="shared" si="392"/>
        <v>#DIV/0!</v>
      </c>
    </row>
    <row r="1186" spans="1:18" s="47" customFormat="1" ht="25.5" x14ac:dyDescent="0.2">
      <c r="A1186" s="426" t="s">
        <v>1947</v>
      </c>
      <c r="B1186" s="426" t="s">
        <v>1617</v>
      </c>
      <c r="C1186" s="734">
        <v>8</v>
      </c>
      <c r="D1186" s="641" t="s">
        <v>1119</v>
      </c>
      <c r="E1186" s="504"/>
      <c r="F1186" s="504"/>
      <c r="G1186" s="504"/>
      <c r="H1186" s="81" t="e">
        <f t="shared" si="389"/>
        <v>#DIV/0!</v>
      </c>
      <c r="I1186" s="504"/>
      <c r="J1186" s="504"/>
      <c r="K1186" s="81" t="e">
        <f t="shared" si="390"/>
        <v>#DIV/0!</v>
      </c>
      <c r="L1186" s="504">
        <f t="shared" si="395"/>
        <v>0</v>
      </c>
      <c r="M1186" s="504">
        <f t="shared" si="396"/>
        <v>0</v>
      </c>
      <c r="N1186" s="504">
        <f t="shared" si="397"/>
        <v>0</v>
      </c>
      <c r="O1186" s="81" t="e">
        <f t="shared" si="398"/>
        <v>#DIV/0!</v>
      </c>
      <c r="P1186" s="504">
        <f t="shared" si="399"/>
        <v>0</v>
      </c>
      <c r="Q1186" s="504">
        <f t="shared" si="400"/>
        <v>0</v>
      </c>
      <c r="R1186" s="1103" t="e">
        <f t="shared" si="392"/>
        <v>#DIV/0!</v>
      </c>
    </row>
    <row r="1187" spans="1:18" s="47" customFormat="1" x14ac:dyDescent="0.2">
      <c r="A1187" s="426" t="s">
        <v>1948</v>
      </c>
      <c r="B1187" s="426" t="s">
        <v>1618</v>
      </c>
      <c r="C1187" s="734">
        <v>8</v>
      </c>
      <c r="D1187" s="641" t="s">
        <v>324</v>
      </c>
      <c r="E1187" s="504"/>
      <c r="F1187" s="504"/>
      <c r="G1187" s="504"/>
      <c r="H1187" s="81" t="e">
        <f t="shared" si="389"/>
        <v>#DIV/0!</v>
      </c>
      <c r="I1187" s="504"/>
      <c r="J1187" s="504"/>
      <c r="K1187" s="81" t="e">
        <f t="shared" si="390"/>
        <v>#DIV/0!</v>
      </c>
      <c r="L1187" s="504">
        <f t="shared" si="395"/>
        <v>0</v>
      </c>
      <c r="M1187" s="504">
        <f t="shared" si="396"/>
        <v>0</v>
      </c>
      <c r="N1187" s="504">
        <f t="shared" si="397"/>
        <v>0</v>
      </c>
      <c r="O1187" s="81" t="e">
        <f t="shared" si="398"/>
        <v>#DIV/0!</v>
      </c>
      <c r="P1187" s="504">
        <f t="shared" si="399"/>
        <v>0</v>
      </c>
      <c r="Q1187" s="504">
        <f t="shared" si="400"/>
        <v>0</v>
      </c>
      <c r="R1187" s="1103" t="e">
        <f t="shared" si="392"/>
        <v>#DIV/0!</v>
      </c>
    </row>
    <row r="1188" spans="1:18" s="47" customFormat="1" x14ac:dyDescent="0.2">
      <c r="A1188" s="426" t="s">
        <v>1949</v>
      </c>
      <c r="B1188" s="426" t="s">
        <v>1619</v>
      </c>
      <c r="C1188" s="734">
        <v>8</v>
      </c>
      <c r="D1188" s="641" t="s">
        <v>3583</v>
      </c>
      <c r="E1188" s="504"/>
      <c r="F1188" s="504"/>
      <c r="G1188" s="504"/>
      <c r="H1188" s="81" t="e">
        <f t="shared" si="389"/>
        <v>#DIV/0!</v>
      </c>
      <c r="I1188" s="504"/>
      <c r="J1188" s="504"/>
      <c r="K1188" s="81" t="e">
        <f t="shared" si="390"/>
        <v>#DIV/0!</v>
      </c>
      <c r="L1188" s="504">
        <f t="shared" si="395"/>
        <v>0</v>
      </c>
      <c r="M1188" s="504">
        <f t="shared" si="396"/>
        <v>0</v>
      </c>
      <c r="N1188" s="504">
        <f t="shared" si="397"/>
        <v>0</v>
      </c>
      <c r="O1188" s="81" t="e">
        <f t="shared" si="398"/>
        <v>#DIV/0!</v>
      </c>
      <c r="P1188" s="504">
        <f t="shared" si="399"/>
        <v>0</v>
      </c>
      <c r="Q1188" s="504">
        <f t="shared" si="400"/>
        <v>0</v>
      </c>
      <c r="R1188" s="1103" t="e">
        <f t="shared" si="392"/>
        <v>#DIV/0!</v>
      </c>
    </row>
    <row r="1189" spans="1:18" s="47" customFormat="1" x14ac:dyDescent="0.2">
      <c r="A1189" s="426" t="s">
        <v>1950</v>
      </c>
      <c r="B1189" s="426" t="s">
        <v>1620</v>
      </c>
      <c r="C1189" s="734">
        <v>8</v>
      </c>
      <c r="D1189" s="641" t="s">
        <v>1120</v>
      </c>
      <c r="E1189" s="504"/>
      <c r="F1189" s="504"/>
      <c r="G1189" s="504"/>
      <c r="H1189" s="81" t="e">
        <f t="shared" si="389"/>
        <v>#DIV/0!</v>
      </c>
      <c r="I1189" s="504"/>
      <c r="J1189" s="504"/>
      <c r="K1189" s="81" t="e">
        <f t="shared" si="390"/>
        <v>#DIV/0!</v>
      </c>
      <c r="L1189" s="504">
        <f t="shared" si="395"/>
        <v>0</v>
      </c>
      <c r="M1189" s="504">
        <f t="shared" si="396"/>
        <v>0</v>
      </c>
      <c r="N1189" s="504">
        <f t="shared" si="397"/>
        <v>0</v>
      </c>
      <c r="O1189" s="81" t="e">
        <f t="shared" si="398"/>
        <v>#DIV/0!</v>
      </c>
      <c r="P1189" s="504">
        <f t="shared" si="399"/>
        <v>0</v>
      </c>
      <c r="Q1189" s="504">
        <f t="shared" si="400"/>
        <v>0</v>
      </c>
      <c r="R1189" s="1103" t="e">
        <f t="shared" si="392"/>
        <v>#DIV/0!</v>
      </c>
    </row>
    <row r="1190" spans="1:18" s="47" customFormat="1" x14ac:dyDescent="0.2">
      <c r="A1190" s="426" t="s">
        <v>1951</v>
      </c>
      <c r="B1190" s="426" t="s">
        <v>1621</v>
      </c>
      <c r="C1190" s="734">
        <v>8</v>
      </c>
      <c r="D1190" s="641" t="s">
        <v>1121</v>
      </c>
      <c r="E1190" s="504"/>
      <c r="F1190" s="504"/>
      <c r="G1190" s="504"/>
      <c r="H1190" s="81" t="e">
        <f t="shared" si="389"/>
        <v>#DIV/0!</v>
      </c>
      <c r="I1190" s="504"/>
      <c r="J1190" s="504"/>
      <c r="K1190" s="81" t="e">
        <f t="shared" si="390"/>
        <v>#DIV/0!</v>
      </c>
      <c r="L1190" s="504">
        <f t="shared" si="395"/>
        <v>0</v>
      </c>
      <c r="M1190" s="504">
        <f t="shared" si="396"/>
        <v>0</v>
      </c>
      <c r="N1190" s="504">
        <f t="shared" si="397"/>
        <v>0</v>
      </c>
      <c r="O1190" s="81" t="e">
        <f t="shared" si="398"/>
        <v>#DIV/0!</v>
      </c>
      <c r="P1190" s="504">
        <f t="shared" si="399"/>
        <v>0</v>
      </c>
      <c r="Q1190" s="504">
        <f t="shared" si="400"/>
        <v>0</v>
      </c>
      <c r="R1190" s="1103" t="e">
        <f t="shared" si="392"/>
        <v>#DIV/0!</v>
      </c>
    </row>
    <row r="1191" spans="1:18" s="47" customFormat="1" x14ac:dyDescent="0.2">
      <c r="A1191" s="426" t="s">
        <v>1952</v>
      </c>
      <c r="B1191" s="426" t="s">
        <v>1622</v>
      </c>
      <c r="C1191" s="734">
        <v>8</v>
      </c>
      <c r="D1191" s="641" t="s">
        <v>3584</v>
      </c>
      <c r="E1191" s="504"/>
      <c r="F1191" s="504"/>
      <c r="G1191" s="504"/>
      <c r="H1191" s="81" t="e">
        <f t="shared" si="389"/>
        <v>#DIV/0!</v>
      </c>
      <c r="I1191" s="504"/>
      <c r="J1191" s="504"/>
      <c r="K1191" s="81" t="e">
        <f t="shared" si="390"/>
        <v>#DIV/0!</v>
      </c>
      <c r="L1191" s="504">
        <f t="shared" si="395"/>
        <v>0</v>
      </c>
      <c r="M1191" s="504">
        <f t="shared" si="396"/>
        <v>0</v>
      </c>
      <c r="N1191" s="504">
        <f t="shared" si="397"/>
        <v>0</v>
      </c>
      <c r="O1191" s="81" t="e">
        <f t="shared" si="398"/>
        <v>#DIV/0!</v>
      </c>
      <c r="P1191" s="504">
        <f t="shared" si="399"/>
        <v>0</v>
      </c>
      <c r="Q1191" s="504">
        <f t="shared" si="400"/>
        <v>0</v>
      </c>
      <c r="R1191" s="1103" t="e">
        <f t="shared" si="392"/>
        <v>#DIV/0!</v>
      </c>
    </row>
    <row r="1192" spans="1:18" s="39" customFormat="1" x14ac:dyDescent="0.2">
      <c r="A1192" s="471" t="s">
        <v>2655</v>
      </c>
      <c r="B1192" s="471" t="s">
        <v>1479</v>
      </c>
      <c r="C1192" s="472"/>
      <c r="D1192" s="473" t="s">
        <v>1122</v>
      </c>
      <c r="E1192" s="38">
        <f>SUM(E1193:E1200)</f>
        <v>0</v>
      </c>
      <c r="F1192" s="38">
        <f t="shared" ref="F1192:J1192" si="402">SUM(F1193:F1200)</f>
        <v>0</v>
      </c>
      <c r="G1192" s="38">
        <f t="shared" si="402"/>
        <v>0</v>
      </c>
      <c r="H1192" s="81" t="e">
        <f t="shared" si="389"/>
        <v>#DIV/0!</v>
      </c>
      <c r="I1192" s="38">
        <f t="shared" si="402"/>
        <v>0</v>
      </c>
      <c r="J1192" s="38">
        <f t="shared" si="402"/>
        <v>0</v>
      </c>
      <c r="K1192" s="81" t="e">
        <f t="shared" si="390"/>
        <v>#DIV/0!</v>
      </c>
      <c r="L1192" s="38">
        <f t="shared" si="395"/>
        <v>0</v>
      </c>
      <c r="M1192" s="38">
        <f t="shared" si="396"/>
        <v>0</v>
      </c>
      <c r="N1192" s="38">
        <f t="shared" si="397"/>
        <v>0</v>
      </c>
      <c r="O1192" s="81" t="e">
        <f t="shared" si="398"/>
        <v>#DIV/0!</v>
      </c>
      <c r="P1192" s="38">
        <f t="shared" si="399"/>
        <v>0</v>
      </c>
      <c r="Q1192" s="38">
        <f t="shared" si="400"/>
        <v>0</v>
      </c>
      <c r="R1192" s="1103" t="e">
        <f t="shared" si="392"/>
        <v>#DIV/0!</v>
      </c>
    </row>
    <row r="1193" spans="1:18" s="47" customFormat="1" x14ac:dyDescent="0.2">
      <c r="A1193" s="43" t="s">
        <v>1953</v>
      </c>
      <c r="B1193" s="43" t="s">
        <v>1623</v>
      </c>
      <c r="C1193" s="44">
        <v>8</v>
      </c>
      <c r="D1193" s="45" t="s">
        <v>1413</v>
      </c>
      <c r="E1193" s="46"/>
      <c r="F1193" s="46"/>
      <c r="G1193" s="46"/>
      <c r="H1193" s="81" t="e">
        <f t="shared" si="389"/>
        <v>#DIV/0!</v>
      </c>
      <c r="I1193" s="46"/>
      <c r="J1193" s="46"/>
      <c r="K1193" s="81" t="e">
        <f t="shared" si="390"/>
        <v>#DIV/0!</v>
      </c>
      <c r="L1193" s="46">
        <f t="shared" si="395"/>
        <v>0</v>
      </c>
      <c r="M1193" s="46">
        <f t="shared" si="396"/>
        <v>0</v>
      </c>
      <c r="N1193" s="46">
        <f t="shared" si="397"/>
        <v>0</v>
      </c>
      <c r="O1193" s="81" t="e">
        <f t="shared" si="398"/>
        <v>#DIV/0!</v>
      </c>
      <c r="P1193" s="46">
        <f t="shared" si="399"/>
        <v>0</v>
      </c>
      <c r="Q1193" s="46">
        <f t="shared" si="400"/>
        <v>0</v>
      </c>
      <c r="R1193" s="1103" t="e">
        <f t="shared" si="392"/>
        <v>#DIV/0!</v>
      </c>
    </row>
    <row r="1194" spans="1:18" s="47" customFormat="1" x14ac:dyDescent="0.2">
      <c r="A1194" s="43" t="s">
        <v>1954</v>
      </c>
      <c r="B1194" s="43" t="s">
        <v>1624</v>
      </c>
      <c r="C1194" s="44">
        <v>8</v>
      </c>
      <c r="D1194" s="45" t="s">
        <v>1414</v>
      </c>
      <c r="E1194" s="46"/>
      <c r="F1194" s="46"/>
      <c r="G1194" s="46"/>
      <c r="H1194" s="81" t="e">
        <f t="shared" si="389"/>
        <v>#DIV/0!</v>
      </c>
      <c r="I1194" s="46"/>
      <c r="J1194" s="46"/>
      <c r="K1194" s="81" t="e">
        <f t="shared" si="390"/>
        <v>#DIV/0!</v>
      </c>
      <c r="L1194" s="46">
        <f t="shared" si="395"/>
        <v>0</v>
      </c>
      <c r="M1194" s="46">
        <f t="shared" si="396"/>
        <v>0</v>
      </c>
      <c r="N1194" s="46">
        <f t="shared" si="397"/>
        <v>0</v>
      </c>
      <c r="O1194" s="81" t="e">
        <f t="shared" si="398"/>
        <v>#DIV/0!</v>
      </c>
      <c r="P1194" s="46">
        <f t="shared" si="399"/>
        <v>0</v>
      </c>
      <c r="Q1194" s="46">
        <f t="shared" si="400"/>
        <v>0</v>
      </c>
      <c r="R1194" s="1103" t="e">
        <f t="shared" si="392"/>
        <v>#DIV/0!</v>
      </c>
    </row>
    <row r="1195" spans="1:18" s="47" customFormat="1" x14ac:dyDescent="0.2">
      <c r="A1195" s="43" t="s">
        <v>1955</v>
      </c>
      <c r="B1195" s="43" t="s">
        <v>1625</v>
      </c>
      <c r="C1195" s="44">
        <v>8</v>
      </c>
      <c r="D1195" s="45" t="s">
        <v>1415</v>
      </c>
      <c r="E1195" s="46"/>
      <c r="F1195" s="46"/>
      <c r="G1195" s="46"/>
      <c r="H1195" s="81" t="e">
        <f t="shared" si="389"/>
        <v>#DIV/0!</v>
      </c>
      <c r="I1195" s="46"/>
      <c r="J1195" s="46"/>
      <c r="K1195" s="81" t="e">
        <f t="shared" si="390"/>
        <v>#DIV/0!</v>
      </c>
      <c r="L1195" s="46">
        <f t="shared" si="395"/>
        <v>0</v>
      </c>
      <c r="M1195" s="46">
        <f t="shared" si="396"/>
        <v>0</v>
      </c>
      <c r="N1195" s="46">
        <f t="shared" si="397"/>
        <v>0</v>
      </c>
      <c r="O1195" s="81" t="e">
        <f t="shared" si="398"/>
        <v>#DIV/0!</v>
      </c>
      <c r="P1195" s="46">
        <f t="shared" si="399"/>
        <v>0</v>
      </c>
      <c r="Q1195" s="46">
        <f t="shared" si="400"/>
        <v>0</v>
      </c>
      <c r="R1195" s="1103" t="e">
        <f t="shared" si="392"/>
        <v>#DIV/0!</v>
      </c>
    </row>
    <row r="1196" spans="1:18" s="47" customFormat="1" x14ac:dyDescent="0.2">
      <c r="A1196" s="43" t="s">
        <v>1956</v>
      </c>
      <c r="B1196" s="43" t="s">
        <v>1626</v>
      </c>
      <c r="C1196" s="44">
        <v>8</v>
      </c>
      <c r="D1196" s="45" t="s">
        <v>3586</v>
      </c>
      <c r="E1196" s="46"/>
      <c r="F1196" s="46"/>
      <c r="G1196" s="46"/>
      <c r="H1196" s="81" t="e">
        <f t="shared" si="389"/>
        <v>#DIV/0!</v>
      </c>
      <c r="I1196" s="46"/>
      <c r="J1196" s="46"/>
      <c r="K1196" s="81" t="e">
        <f t="shared" si="390"/>
        <v>#DIV/0!</v>
      </c>
      <c r="L1196" s="46">
        <f t="shared" si="395"/>
        <v>0</v>
      </c>
      <c r="M1196" s="46">
        <f t="shared" si="396"/>
        <v>0</v>
      </c>
      <c r="N1196" s="46">
        <f t="shared" si="397"/>
        <v>0</v>
      </c>
      <c r="O1196" s="81" t="e">
        <f t="shared" si="398"/>
        <v>#DIV/0!</v>
      </c>
      <c r="P1196" s="46">
        <f t="shared" si="399"/>
        <v>0</v>
      </c>
      <c r="Q1196" s="46">
        <f t="shared" si="400"/>
        <v>0</v>
      </c>
      <c r="R1196" s="1103" t="e">
        <f t="shared" si="392"/>
        <v>#DIV/0!</v>
      </c>
    </row>
    <row r="1197" spans="1:18" s="47" customFormat="1" x14ac:dyDescent="0.2">
      <c r="A1197" s="43" t="s">
        <v>1957</v>
      </c>
      <c r="B1197" s="43" t="s">
        <v>1627</v>
      </c>
      <c r="C1197" s="44">
        <v>8</v>
      </c>
      <c r="D1197" s="45" t="s">
        <v>358</v>
      </c>
      <c r="E1197" s="46"/>
      <c r="F1197" s="46"/>
      <c r="G1197" s="46"/>
      <c r="H1197" s="81" t="e">
        <f t="shared" si="389"/>
        <v>#DIV/0!</v>
      </c>
      <c r="I1197" s="46"/>
      <c r="J1197" s="46"/>
      <c r="K1197" s="81" t="e">
        <f t="shared" si="390"/>
        <v>#DIV/0!</v>
      </c>
      <c r="L1197" s="46">
        <f t="shared" si="395"/>
        <v>0</v>
      </c>
      <c r="M1197" s="46">
        <f t="shared" si="396"/>
        <v>0</v>
      </c>
      <c r="N1197" s="46">
        <f t="shared" si="397"/>
        <v>0</v>
      </c>
      <c r="O1197" s="81" t="e">
        <f t="shared" si="398"/>
        <v>#DIV/0!</v>
      </c>
      <c r="P1197" s="46">
        <f t="shared" si="399"/>
        <v>0</v>
      </c>
      <c r="Q1197" s="46">
        <f t="shared" si="400"/>
        <v>0</v>
      </c>
      <c r="R1197" s="1103" t="e">
        <f t="shared" si="392"/>
        <v>#DIV/0!</v>
      </c>
    </row>
    <row r="1198" spans="1:18" s="47" customFormat="1" x14ac:dyDescent="0.2">
      <c r="A1198" s="43" t="s">
        <v>1958</v>
      </c>
      <c r="B1198" s="43" t="s">
        <v>1628</v>
      </c>
      <c r="C1198" s="44">
        <v>8</v>
      </c>
      <c r="D1198" s="45" t="s">
        <v>321</v>
      </c>
      <c r="E1198" s="46"/>
      <c r="F1198" s="46"/>
      <c r="G1198" s="46"/>
      <c r="H1198" s="81" t="e">
        <f t="shared" si="389"/>
        <v>#DIV/0!</v>
      </c>
      <c r="I1198" s="46"/>
      <c r="J1198" s="46"/>
      <c r="K1198" s="81" t="e">
        <f t="shared" si="390"/>
        <v>#DIV/0!</v>
      </c>
      <c r="L1198" s="46">
        <f t="shared" si="395"/>
        <v>0</v>
      </c>
      <c r="M1198" s="46">
        <f t="shared" si="396"/>
        <v>0</v>
      </c>
      <c r="N1198" s="46">
        <f t="shared" si="397"/>
        <v>0</v>
      </c>
      <c r="O1198" s="81" t="e">
        <f t="shared" si="398"/>
        <v>#DIV/0!</v>
      </c>
      <c r="P1198" s="46">
        <f t="shared" si="399"/>
        <v>0</v>
      </c>
      <c r="Q1198" s="46">
        <f t="shared" si="400"/>
        <v>0</v>
      </c>
      <c r="R1198" s="1103" t="e">
        <f t="shared" si="392"/>
        <v>#DIV/0!</v>
      </c>
    </row>
    <row r="1199" spans="1:18" s="47" customFormat="1" x14ac:dyDescent="0.2">
      <c r="A1199" s="43" t="s">
        <v>1959</v>
      </c>
      <c r="B1199" s="43" t="s">
        <v>1629</v>
      </c>
      <c r="C1199" s="44">
        <v>8</v>
      </c>
      <c r="D1199" s="45" t="s">
        <v>3585</v>
      </c>
      <c r="E1199" s="46"/>
      <c r="F1199" s="46"/>
      <c r="G1199" s="46"/>
      <c r="H1199" s="81" t="e">
        <f t="shared" si="389"/>
        <v>#DIV/0!</v>
      </c>
      <c r="I1199" s="46"/>
      <c r="J1199" s="46"/>
      <c r="K1199" s="81" t="e">
        <f t="shared" si="390"/>
        <v>#DIV/0!</v>
      </c>
      <c r="L1199" s="46">
        <f t="shared" si="395"/>
        <v>0</v>
      </c>
      <c r="M1199" s="46">
        <f t="shared" si="396"/>
        <v>0</v>
      </c>
      <c r="N1199" s="46">
        <f t="shared" si="397"/>
        <v>0</v>
      </c>
      <c r="O1199" s="81" t="e">
        <f t="shared" si="398"/>
        <v>#DIV/0!</v>
      </c>
      <c r="P1199" s="46">
        <f t="shared" si="399"/>
        <v>0</v>
      </c>
      <c r="Q1199" s="46">
        <f t="shared" si="400"/>
        <v>0</v>
      </c>
      <c r="R1199" s="1103" t="e">
        <f t="shared" si="392"/>
        <v>#DIV/0!</v>
      </c>
    </row>
    <row r="1200" spans="1:18" s="47" customFormat="1" x14ac:dyDescent="0.2">
      <c r="A1200" s="43" t="s">
        <v>1960</v>
      </c>
      <c r="B1200" s="43" t="s">
        <v>1630</v>
      </c>
      <c r="C1200" s="44">
        <v>8</v>
      </c>
      <c r="D1200" s="45" t="s">
        <v>1123</v>
      </c>
      <c r="E1200" s="46"/>
      <c r="F1200" s="46"/>
      <c r="G1200" s="46"/>
      <c r="H1200" s="81" t="e">
        <f t="shared" si="389"/>
        <v>#DIV/0!</v>
      </c>
      <c r="I1200" s="46"/>
      <c r="J1200" s="46"/>
      <c r="K1200" s="81" t="e">
        <f t="shared" si="390"/>
        <v>#DIV/0!</v>
      </c>
      <c r="L1200" s="46">
        <f t="shared" si="395"/>
        <v>0</v>
      </c>
      <c r="M1200" s="46">
        <f t="shared" si="396"/>
        <v>0</v>
      </c>
      <c r="N1200" s="46">
        <f t="shared" si="397"/>
        <v>0</v>
      </c>
      <c r="O1200" s="81" t="e">
        <f t="shared" si="398"/>
        <v>#DIV/0!</v>
      </c>
      <c r="P1200" s="46">
        <f t="shared" si="399"/>
        <v>0</v>
      </c>
      <c r="Q1200" s="46">
        <f t="shared" si="400"/>
        <v>0</v>
      </c>
      <c r="R1200" s="1103" t="e">
        <f t="shared" si="392"/>
        <v>#DIV/0!</v>
      </c>
    </row>
    <row r="1201" spans="1:18" s="39" customFormat="1" x14ac:dyDescent="0.2">
      <c r="A1201" s="471" t="s">
        <v>2656</v>
      </c>
      <c r="B1201" s="471" t="s">
        <v>1480</v>
      </c>
      <c r="C1201" s="472"/>
      <c r="D1201" s="473" t="s">
        <v>1124</v>
      </c>
      <c r="E1201" s="38">
        <f>SUM(E1202:E1209)</f>
        <v>0</v>
      </c>
      <c r="F1201" s="38">
        <f t="shared" ref="F1201:J1201" si="403">SUM(F1202:F1209)</f>
        <v>0</v>
      </c>
      <c r="G1201" s="38">
        <f t="shared" si="403"/>
        <v>0</v>
      </c>
      <c r="H1201" s="81" t="e">
        <f t="shared" si="389"/>
        <v>#DIV/0!</v>
      </c>
      <c r="I1201" s="38">
        <f t="shared" si="403"/>
        <v>0</v>
      </c>
      <c r="J1201" s="38">
        <f t="shared" si="403"/>
        <v>0</v>
      </c>
      <c r="K1201" s="81" t="e">
        <f t="shared" si="390"/>
        <v>#DIV/0!</v>
      </c>
      <c r="L1201" s="38">
        <f t="shared" si="395"/>
        <v>0</v>
      </c>
      <c r="M1201" s="38">
        <f t="shared" si="396"/>
        <v>0</v>
      </c>
      <c r="N1201" s="38">
        <f t="shared" si="397"/>
        <v>0</v>
      </c>
      <c r="O1201" s="81" t="e">
        <f t="shared" si="398"/>
        <v>#DIV/0!</v>
      </c>
      <c r="P1201" s="38">
        <f t="shared" si="399"/>
        <v>0</v>
      </c>
      <c r="Q1201" s="38">
        <f t="shared" si="400"/>
        <v>0</v>
      </c>
      <c r="R1201" s="1103" t="e">
        <f t="shared" si="392"/>
        <v>#DIV/0!</v>
      </c>
    </row>
    <row r="1202" spans="1:18" s="47" customFormat="1" x14ac:dyDescent="0.2">
      <c r="A1202" s="43" t="s">
        <v>1961</v>
      </c>
      <c r="B1202" s="43" t="s">
        <v>1631</v>
      </c>
      <c r="C1202" s="44">
        <v>8</v>
      </c>
      <c r="D1202" s="45" t="s">
        <v>1125</v>
      </c>
      <c r="E1202" s="46"/>
      <c r="F1202" s="46"/>
      <c r="G1202" s="46"/>
      <c r="H1202" s="81" t="e">
        <f t="shared" si="389"/>
        <v>#DIV/0!</v>
      </c>
      <c r="I1202" s="46"/>
      <c r="J1202" s="46"/>
      <c r="K1202" s="81" t="e">
        <f t="shared" si="390"/>
        <v>#DIV/0!</v>
      </c>
      <c r="L1202" s="46">
        <f t="shared" si="395"/>
        <v>0</v>
      </c>
      <c r="M1202" s="46">
        <f t="shared" si="396"/>
        <v>0</v>
      </c>
      <c r="N1202" s="46">
        <f t="shared" si="397"/>
        <v>0</v>
      </c>
      <c r="O1202" s="81" t="e">
        <f t="shared" si="398"/>
        <v>#DIV/0!</v>
      </c>
      <c r="P1202" s="46">
        <f t="shared" si="399"/>
        <v>0</v>
      </c>
      <c r="Q1202" s="46">
        <f t="shared" si="400"/>
        <v>0</v>
      </c>
      <c r="R1202" s="1103" t="e">
        <f t="shared" si="392"/>
        <v>#DIV/0!</v>
      </c>
    </row>
    <row r="1203" spans="1:18" s="47" customFormat="1" x14ac:dyDescent="0.2">
      <c r="A1203" s="43" t="s">
        <v>1962</v>
      </c>
      <c r="B1203" s="43" t="s">
        <v>1632</v>
      </c>
      <c r="C1203" s="44">
        <v>8</v>
      </c>
      <c r="D1203" s="45" t="s">
        <v>1126</v>
      </c>
      <c r="E1203" s="46"/>
      <c r="F1203" s="46"/>
      <c r="G1203" s="46"/>
      <c r="H1203" s="81" t="e">
        <f t="shared" si="389"/>
        <v>#DIV/0!</v>
      </c>
      <c r="I1203" s="46"/>
      <c r="J1203" s="46"/>
      <c r="K1203" s="81" t="e">
        <f t="shared" si="390"/>
        <v>#DIV/0!</v>
      </c>
      <c r="L1203" s="46">
        <f t="shared" si="395"/>
        <v>0</v>
      </c>
      <c r="M1203" s="46">
        <f t="shared" si="396"/>
        <v>0</v>
      </c>
      <c r="N1203" s="46">
        <f t="shared" si="397"/>
        <v>0</v>
      </c>
      <c r="O1203" s="81" t="e">
        <f t="shared" si="398"/>
        <v>#DIV/0!</v>
      </c>
      <c r="P1203" s="46">
        <f t="shared" si="399"/>
        <v>0</v>
      </c>
      <c r="Q1203" s="46">
        <f t="shared" si="400"/>
        <v>0</v>
      </c>
      <c r="R1203" s="1103" t="e">
        <f t="shared" si="392"/>
        <v>#DIV/0!</v>
      </c>
    </row>
    <row r="1204" spans="1:18" s="47" customFormat="1" x14ac:dyDescent="0.2">
      <c r="A1204" s="43" t="s">
        <v>1963</v>
      </c>
      <c r="B1204" s="43" t="s">
        <v>1633</v>
      </c>
      <c r="C1204" s="44">
        <v>8</v>
      </c>
      <c r="D1204" s="45" t="s">
        <v>1416</v>
      </c>
      <c r="E1204" s="46"/>
      <c r="F1204" s="46"/>
      <c r="G1204" s="46"/>
      <c r="H1204" s="81" t="e">
        <f t="shared" si="389"/>
        <v>#DIV/0!</v>
      </c>
      <c r="I1204" s="46"/>
      <c r="J1204" s="46"/>
      <c r="K1204" s="81" t="e">
        <f t="shared" si="390"/>
        <v>#DIV/0!</v>
      </c>
      <c r="L1204" s="46">
        <f t="shared" si="395"/>
        <v>0</v>
      </c>
      <c r="M1204" s="46">
        <f t="shared" si="396"/>
        <v>0</v>
      </c>
      <c r="N1204" s="46">
        <f t="shared" si="397"/>
        <v>0</v>
      </c>
      <c r="O1204" s="81" t="e">
        <f t="shared" si="398"/>
        <v>#DIV/0!</v>
      </c>
      <c r="P1204" s="46">
        <f t="shared" si="399"/>
        <v>0</v>
      </c>
      <c r="Q1204" s="46">
        <f t="shared" si="400"/>
        <v>0</v>
      </c>
      <c r="R1204" s="1103" t="e">
        <f t="shared" si="392"/>
        <v>#DIV/0!</v>
      </c>
    </row>
    <row r="1205" spans="1:18" s="47" customFormat="1" x14ac:dyDescent="0.2">
      <c r="A1205" s="43" t="s">
        <v>1964</v>
      </c>
      <c r="B1205" s="43" t="s">
        <v>1634</v>
      </c>
      <c r="C1205" s="44">
        <v>8</v>
      </c>
      <c r="D1205" s="45" t="s">
        <v>1127</v>
      </c>
      <c r="E1205" s="46"/>
      <c r="F1205" s="46"/>
      <c r="G1205" s="46"/>
      <c r="H1205" s="81" t="e">
        <f t="shared" si="389"/>
        <v>#DIV/0!</v>
      </c>
      <c r="I1205" s="46"/>
      <c r="J1205" s="46"/>
      <c r="K1205" s="81" t="e">
        <f t="shared" si="390"/>
        <v>#DIV/0!</v>
      </c>
      <c r="L1205" s="46">
        <f t="shared" si="395"/>
        <v>0</v>
      </c>
      <c r="M1205" s="46">
        <f t="shared" si="396"/>
        <v>0</v>
      </c>
      <c r="N1205" s="46">
        <f t="shared" si="397"/>
        <v>0</v>
      </c>
      <c r="O1205" s="81" t="e">
        <f t="shared" si="398"/>
        <v>#DIV/0!</v>
      </c>
      <c r="P1205" s="46">
        <f t="shared" si="399"/>
        <v>0</v>
      </c>
      <c r="Q1205" s="46">
        <f t="shared" si="400"/>
        <v>0</v>
      </c>
      <c r="R1205" s="1103" t="e">
        <f t="shared" si="392"/>
        <v>#DIV/0!</v>
      </c>
    </row>
    <row r="1206" spans="1:18" s="47" customFormat="1" x14ac:dyDescent="0.2">
      <c r="A1206" s="43" t="s">
        <v>1965</v>
      </c>
      <c r="B1206" s="43" t="s">
        <v>1635</v>
      </c>
      <c r="C1206" s="44">
        <v>8</v>
      </c>
      <c r="D1206" s="45" t="s">
        <v>1128</v>
      </c>
      <c r="E1206" s="46"/>
      <c r="F1206" s="46"/>
      <c r="G1206" s="46"/>
      <c r="H1206" s="81" t="e">
        <f t="shared" si="389"/>
        <v>#DIV/0!</v>
      </c>
      <c r="I1206" s="46"/>
      <c r="J1206" s="46"/>
      <c r="K1206" s="81" t="e">
        <f t="shared" si="390"/>
        <v>#DIV/0!</v>
      </c>
      <c r="L1206" s="46">
        <f t="shared" si="395"/>
        <v>0</v>
      </c>
      <c r="M1206" s="46">
        <f t="shared" si="396"/>
        <v>0</v>
      </c>
      <c r="N1206" s="46">
        <f t="shared" si="397"/>
        <v>0</v>
      </c>
      <c r="O1206" s="81" t="e">
        <f t="shared" si="398"/>
        <v>#DIV/0!</v>
      </c>
      <c r="P1206" s="46">
        <f t="shared" si="399"/>
        <v>0</v>
      </c>
      <c r="Q1206" s="46">
        <f t="shared" si="400"/>
        <v>0</v>
      </c>
      <c r="R1206" s="1103" t="e">
        <f t="shared" si="392"/>
        <v>#DIV/0!</v>
      </c>
    </row>
    <row r="1207" spans="1:18" s="47" customFormat="1" x14ac:dyDescent="0.2">
      <c r="A1207" s="43" t="s">
        <v>1966</v>
      </c>
      <c r="B1207" s="43" t="s">
        <v>1636</v>
      </c>
      <c r="C1207" s="44">
        <v>8</v>
      </c>
      <c r="D1207" s="45" t="s">
        <v>2681</v>
      </c>
      <c r="E1207" s="46"/>
      <c r="F1207" s="46"/>
      <c r="G1207" s="46"/>
      <c r="H1207" s="81" t="e">
        <f t="shared" si="389"/>
        <v>#DIV/0!</v>
      </c>
      <c r="I1207" s="46"/>
      <c r="J1207" s="46"/>
      <c r="K1207" s="81" t="e">
        <f t="shared" si="390"/>
        <v>#DIV/0!</v>
      </c>
      <c r="L1207" s="46">
        <f t="shared" si="395"/>
        <v>0</v>
      </c>
      <c r="M1207" s="46">
        <f t="shared" si="396"/>
        <v>0</v>
      </c>
      <c r="N1207" s="46">
        <f t="shared" si="397"/>
        <v>0</v>
      </c>
      <c r="O1207" s="81" t="e">
        <f t="shared" si="398"/>
        <v>#DIV/0!</v>
      </c>
      <c r="P1207" s="46">
        <f t="shared" si="399"/>
        <v>0</v>
      </c>
      <c r="Q1207" s="46">
        <f t="shared" si="400"/>
        <v>0</v>
      </c>
      <c r="R1207" s="1103" t="e">
        <f t="shared" si="392"/>
        <v>#DIV/0!</v>
      </c>
    </row>
    <row r="1208" spans="1:18" s="47" customFormat="1" x14ac:dyDescent="0.2">
      <c r="A1208" s="43" t="s">
        <v>1967</v>
      </c>
      <c r="B1208" s="43" t="s">
        <v>1637</v>
      </c>
      <c r="C1208" s="44">
        <v>8</v>
      </c>
      <c r="D1208" s="45" t="s">
        <v>1130</v>
      </c>
      <c r="E1208" s="46"/>
      <c r="F1208" s="46"/>
      <c r="G1208" s="46"/>
      <c r="H1208" s="81" t="e">
        <f t="shared" si="389"/>
        <v>#DIV/0!</v>
      </c>
      <c r="I1208" s="46"/>
      <c r="J1208" s="46"/>
      <c r="K1208" s="81" t="e">
        <f t="shared" si="390"/>
        <v>#DIV/0!</v>
      </c>
      <c r="L1208" s="46">
        <f t="shared" si="395"/>
        <v>0</v>
      </c>
      <c r="M1208" s="46">
        <f t="shared" si="396"/>
        <v>0</v>
      </c>
      <c r="N1208" s="46">
        <f t="shared" si="397"/>
        <v>0</v>
      </c>
      <c r="O1208" s="81" t="e">
        <f t="shared" si="398"/>
        <v>#DIV/0!</v>
      </c>
      <c r="P1208" s="46">
        <f t="shared" si="399"/>
        <v>0</v>
      </c>
      <c r="Q1208" s="46">
        <f t="shared" si="400"/>
        <v>0</v>
      </c>
      <c r="R1208" s="1103" t="e">
        <f t="shared" si="392"/>
        <v>#DIV/0!</v>
      </c>
    </row>
    <row r="1209" spans="1:18" s="47" customFormat="1" x14ac:dyDescent="0.2">
      <c r="A1209" s="43" t="s">
        <v>1968</v>
      </c>
      <c r="B1209" s="43" t="s">
        <v>1638</v>
      </c>
      <c r="C1209" s="44">
        <v>8</v>
      </c>
      <c r="D1209" s="45" t="s">
        <v>161</v>
      </c>
      <c r="E1209" s="46"/>
      <c r="F1209" s="46"/>
      <c r="G1209" s="46"/>
      <c r="H1209" s="81" t="e">
        <f t="shared" si="389"/>
        <v>#DIV/0!</v>
      </c>
      <c r="I1209" s="46"/>
      <c r="J1209" s="46"/>
      <c r="K1209" s="81" t="e">
        <f t="shared" si="390"/>
        <v>#DIV/0!</v>
      </c>
      <c r="L1209" s="46">
        <f t="shared" si="395"/>
        <v>0</v>
      </c>
      <c r="M1209" s="46">
        <f t="shared" si="396"/>
        <v>0</v>
      </c>
      <c r="N1209" s="46">
        <f t="shared" si="397"/>
        <v>0</v>
      </c>
      <c r="O1209" s="81" t="e">
        <f t="shared" si="398"/>
        <v>#DIV/0!</v>
      </c>
      <c r="P1209" s="46">
        <f t="shared" si="399"/>
        <v>0</v>
      </c>
      <c r="Q1209" s="46">
        <f t="shared" si="400"/>
        <v>0</v>
      </c>
      <c r="R1209" s="1103" t="e">
        <f t="shared" si="392"/>
        <v>#DIV/0!</v>
      </c>
    </row>
    <row r="1210" spans="1:18" s="39" customFormat="1" x14ac:dyDescent="0.2">
      <c r="A1210" s="471" t="s">
        <v>2657</v>
      </c>
      <c r="B1210" s="471" t="s">
        <v>1481</v>
      </c>
      <c r="C1210" s="472"/>
      <c r="D1210" s="473" t="s">
        <v>1131</v>
      </c>
      <c r="E1210" s="38">
        <f>SUM(E1211:E1213)</f>
        <v>0</v>
      </c>
      <c r="F1210" s="38">
        <f t="shared" ref="F1210:J1210" si="404">SUM(F1211:F1213)</f>
        <v>0</v>
      </c>
      <c r="G1210" s="38">
        <f t="shared" si="404"/>
        <v>0</v>
      </c>
      <c r="H1210" s="81" t="e">
        <f t="shared" si="389"/>
        <v>#DIV/0!</v>
      </c>
      <c r="I1210" s="38">
        <f t="shared" si="404"/>
        <v>0</v>
      </c>
      <c r="J1210" s="38">
        <f t="shared" si="404"/>
        <v>0</v>
      </c>
      <c r="K1210" s="81" t="e">
        <f t="shared" si="390"/>
        <v>#DIV/0!</v>
      </c>
      <c r="L1210" s="38">
        <f t="shared" si="395"/>
        <v>0</v>
      </c>
      <c r="M1210" s="38">
        <f t="shared" si="396"/>
        <v>0</v>
      </c>
      <c r="N1210" s="38">
        <f t="shared" si="397"/>
        <v>0</v>
      </c>
      <c r="O1210" s="81" t="e">
        <f t="shared" si="398"/>
        <v>#DIV/0!</v>
      </c>
      <c r="P1210" s="38">
        <f t="shared" si="399"/>
        <v>0</v>
      </c>
      <c r="Q1210" s="38">
        <f t="shared" si="400"/>
        <v>0</v>
      </c>
      <c r="R1210" s="1103" t="e">
        <f t="shared" si="392"/>
        <v>#DIV/0!</v>
      </c>
    </row>
    <row r="1211" spans="1:18" s="47" customFormat="1" x14ac:dyDescent="0.2">
      <c r="A1211" s="43" t="s">
        <v>1969</v>
      </c>
      <c r="B1211" s="43" t="s">
        <v>1482</v>
      </c>
      <c r="C1211" s="44">
        <v>8</v>
      </c>
      <c r="D1211" s="45" t="s">
        <v>1132</v>
      </c>
      <c r="E1211" s="46"/>
      <c r="F1211" s="46"/>
      <c r="G1211" s="46"/>
      <c r="H1211" s="81" t="e">
        <f t="shared" si="389"/>
        <v>#DIV/0!</v>
      </c>
      <c r="I1211" s="46"/>
      <c r="J1211" s="46"/>
      <c r="K1211" s="81" t="e">
        <f t="shared" si="390"/>
        <v>#DIV/0!</v>
      </c>
      <c r="L1211" s="46">
        <f t="shared" si="395"/>
        <v>0</v>
      </c>
      <c r="M1211" s="46">
        <f t="shared" si="396"/>
        <v>0</v>
      </c>
      <c r="N1211" s="46">
        <f t="shared" si="397"/>
        <v>0</v>
      </c>
      <c r="O1211" s="81" t="e">
        <f t="shared" si="398"/>
        <v>#DIV/0!</v>
      </c>
      <c r="P1211" s="46">
        <f t="shared" si="399"/>
        <v>0</v>
      </c>
      <c r="Q1211" s="46">
        <f t="shared" si="400"/>
        <v>0</v>
      </c>
      <c r="R1211" s="1103" t="e">
        <f t="shared" si="392"/>
        <v>#DIV/0!</v>
      </c>
    </row>
    <row r="1212" spans="1:18" s="47" customFormat="1" x14ac:dyDescent="0.2">
      <c r="A1212" s="43" t="s">
        <v>1970</v>
      </c>
      <c r="B1212" s="43" t="s">
        <v>1483</v>
      </c>
      <c r="C1212" s="44">
        <v>8</v>
      </c>
      <c r="D1212" s="45" t="s">
        <v>1133</v>
      </c>
      <c r="E1212" s="46"/>
      <c r="F1212" s="46"/>
      <c r="G1212" s="46"/>
      <c r="H1212" s="81" t="e">
        <f t="shared" si="389"/>
        <v>#DIV/0!</v>
      </c>
      <c r="I1212" s="46"/>
      <c r="J1212" s="46"/>
      <c r="K1212" s="81" t="e">
        <f t="shared" si="390"/>
        <v>#DIV/0!</v>
      </c>
      <c r="L1212" s="46">
        <f t="shared" si="395"/>
        <v>0</v>
      </c>
      <c r="M1212" s="46">
        <f t="shared" si="396"/>
        <v>0</v>
      </c>
      <c r="N1212" s="46">
        <f t="shared" si="397"/>
        <v>0</v>
      </c>
      <c r="O1212" s="81" t="e">
        <f t="shared" si="398"/>
        <v>#DIV/0!</v>
      </c>
      <c r="P1212" s="46">
        <f t="shared" si="399"/>
        <v>0</v>
      </c>
      <c r="Q1212" s="46">
        <f t="shared" si="400"/>
        <v>0</v>
      </c>
      <c r="R1212" s="1103" t="e">
        <f t="shared" si="392"/>
        <v>#DIV/0!</v>
      </c>
    </row>
    <row r="1213" spans="1:18" s="47" customFormat="1" x14ac:dyDescent="0.2">
      <c r="A1213" s="505" t="s">
        <v>2658</v>
      </c>
      <c r="B1213" s="505" t="s">
        <v>1484</v>
      </c>
      <c r="C1213" s="506"/>
      <c r="D1213" s="507" t="s">
        <v>1134</v>
      </c>
      <c r="E1213" s="46">
        <f>SUM(E1214:E1217)</f>
        <v>0</v>
      </c>
      <c r="F1213" s="46">
        <f t="shared" ref="F1213:J1213" si="405">SUM(F1214:F1217)</f>
        <v>0</v>
      </c>
      <c r="G1213" s="46">
        <f t="shared" si="405"/>
        <v>0</v>
      </c>
      <c r="H1213" s="81" t="e">
        <f t="shared" si="389"/>
        <v>#DIV/0!</v>
      </c>
      <c r="I1213" s="46">
        <f t="shared" si="405"/>
        <v>0</v>
      </c>
      <c r="J1213" s="46">
        <f t="shared" si="405"/>
        <v>0</v>
      </c>
      <c r="K1213" s="81" t="e">
        <f t="shared" si="390"/>
        <v>#DIV/0!</v>
      </c>
      <c r="L1213" s="46">
        <f t="shared" si="395"/>
        <v>0</v>
      </c>
      <c r="M1213" s="46">
        <f t="shared" si="396"/>
        <v>0</v>
      </c>
      <c r="N1213" s="46">
        <f t="shared" si="397"/>
        <v>0</v>
      </c>
      <c r="O1213" s="81" t="e">
        <f t="shared" si="398"/>
        <v>#DIV/0!</v>
      </c>
      <c r="P1213" s="46">
        <f t="shared" si="399"/>
        <v>0</v>
      </c>
      <c r="Q1213" s="46">
        <f t="shared" si="400"/>
        <v>0</v>
      </c>
      <c r="R1213" s="1103" t="e">
        <f t="shared" si="392"/>
        <v>#DIV/0!</v>
      </c>
    </row>
    <row r="1214" spans="1:18" s="28" customFormat="1" x14ac:dyDescent="0.2">
      <c r="A1214" s="735" t="s">
        <v>4720</v>
      </c>
      <c r="B1214" s="735" t="s">
        <v>1485</v>
      </c>
      <c r="C1214" s="736">
        <v>8</v>
      </c>
      <c r="D1214" s="518" t="s">
        <v>1135</v>
      </c>
      <c r="E1214" s="554"/>
      <c r="F1214" s="554"/>
      <c r="G1214" s="554"/>
      <c r="H1214" s="81" t="e">
        <f t="shared" si="389"/>
        <v>#DIV/0!</v>
      </c>
      <c r="I1214" s="554"/>
      <c r="J1214" s="554"/>
      <c r="K1214" s="81" t="e">
        <f t="shared" si="390"/>
        <v>#DIV/0!</v>
      </c>
      <c r="L1214" s="554">
        <f t="shared" si="395"/>
        <v>0</v>
      </c>
      <c r="M1214" s="554">
        <f t="shared" si="396"/>
        <v>0</v>
      </c>
      <c r="N1214" s="554">
        <f t="shared" si="397"/>
        <v>0</v>
      </c>
      <c r="O1214" s="81" t="e">
        <f t="shared" si="398"/>
        <v>#DIV/0!</v>
      </c>
      <c r="P1214" s="554">
        <f t="shared" si="399"/>
        <v>0</v>
      </c>
      <c r="Q1214" s="554">
        <f t="shared" si="400"/>
        <v>0</v>
      </c>
      <c r="R1214" s="1103" t="e">
        <f t="shared" si="392"/>
        <v>#DIV/0!</v>
      </c>
    </row>
    <row r="1215" spans="1:18" s="28" customFormat="1" x14ac:dyDescent="0.2">
      <c r="A1215" s="735" t="s">
        <v>4721</v>
      </c>
      <c r="B1215" s="735" t="s">
        <v>1486</v>
      </c>
      <c r="C1215" s="736">
        <v>8</v>
      </c>
      <c r="D1215" s="518" t="s">
        <v>1136</v>
      </c>
      <c r="E1215" s="554"/>
      <c r="F1215" s="554"/>
      <c r="G1215" s="554"/>
      <c r="H1215" s="81" t="e">
        <f t="shared" si="389"/>
        <v>#DIV/0!</v>
      </c>
      <c r="I1215" s="554"/>
      <c r="J1215" s="554"/>
      <c r="K1215" s="81" t="e">
        <f t="shared" si="390"/>
        <v>#DIV/0!</v>
      </c>
      <c r="L1215" s="554">
        <f t="shared" si="395"/>
        <v>0</v>
      </c>
      <c r="M1215" s="554">
        <f t="shared" si="396"/>
        <v>0</v>
      </c>
      <c r="N1215" s="554">
        <f t="shared" si="397"/>
        <v>0</v>
      </c>
      <c r="O1215" s="81" t="e">
        <f t="shared" si="398"/>
        <v>#DIV/0!</v>
      </c>
      <c r="P1215" s="554">
        <f t="shared" si="399"/>
        <v>0</v>
      </c>
      <c r="Q1215" s="554">
        <f t="shared" si="400"/>
        <v>0</v>
      </c>
      <c r="R1215" s="1103" t="e">
        <f t="shared" si="392"/>
        <v>#DIV/0!</v>
      </c>
    </row>
    <row r="1216" spans="1:18" s="28" customFormat="1" x14ac:dyDescent="0.2">
      <c r="A1216" s="735" t="s">
        <v>4722</v>
      </c>
      <c r="B1216" s="735" t="s">
        <v>1487</v>
      </c>
      <c r="C1216" s="736">
        <v>8</v>
      </c>
      <c r="D1216" s="518" t="s">
        <v>1137</v>
      </c>
      <c r="E1216" s="554"/>
      <c r="F1216" s="554"/>
      <c r="G1216" s="554"/>
      <c r="H1216" s="81" t="e">
        <f t="shared" si="389"/>
        <v>#DIV/0!</v>
      </c>
      <c r="I1216" s="554"/>
      <c r="J1216" s="554"/>
      <c r="K1216" s="81" t="e">
        <f t="shared" si="390"/>
        <v>#DIV/0!</v>
      </c>
      <c r="L1216" s="554">
        <f t="shared" si="395"/>
        <v>0</v>
      </c>
      <c r="M1216" s="554">
        <f t="shared" si="396"/>
        <v>0</v>
      </c>
      <c r="N1216" s="554">
        <f t="shared" si="397"/>
        <v>0</v>
      </c>
      <c r="O1216" s="81" t="e">
        <f t="shared" si="398"/>
        <v>#DIV/0!</v>
      </c>
      <c r="P1216" s="554">
        <f t="shared" si="399"/>
        <v>0</v>
      </c>
      <c r="Q1216" s="554">
        <f t="shared" si="400"/>
        <v>0</v>
      </c>
      <c r="R1216" s="1103" t="e">
        <f t="shared" si="392"/>
        <v>#DIV/0!</v>
      </c>
    </row>
    <row r="1217" spans="1:18" s="28" customFormat="1" x14ac:dyDescent="0.2">
      <c r="A1217" s="735" t="s">
        <v>4723</v>
      </c>
      <c r="B1217" s="735" t="s">
        <v>1488</v>
      </c>
      <c r="C1217" s="736">
        <v>8</v>
      </c>
      <c r="D1217" s="518" t="s">
        <v>161</v>
      </c>
      <c r="E1217" s="554"/>
      <c r="F1217" s="554"/>
      <c r="G1217" s="554"/>
      <c r="H1217" s="81" t="e">
        <f t="shared" si="389"/>
        <v>#DIV/0!</v>
      </c>
      <c r="I1217" s="554"/>
      <c r="J1217" s="554"/>
      <c r="K1217" s="81" t="e">
        <f t="shared" si="390"/>
        <v>#DIV/0!</v>
      </c>
      <c r="L1217" s="554">
        <f t="shared" si="395"/>
        <v>0</v>
      </c>
      <c r="M1217" s="554">
        <f t="shared" si="396"/>
        <v>0</v>
      </c>
      <c r="N1217" s="554">
        <f t="shared" si="397"/>
        <v>0</v>
      </c>
      <c r="O1217" s="81" t="e">
        <f t="shared" si="398"/>
        <v>#DIV/0!</v>
      </c>
      <c r="P1217" s="554">
        <f t="shared" si="399"/>
        <v>0</v>
      </c>
      <c r="Q1217" s="554">
        <f t="shared" si="400"/>
        <v>0</v>
      </c>
      <c r="R1217" s="1103" t="e">
        <f t="shared" si="392"/>
        <v>#DIV/0!</v>
      </c>
    </row>
    <row r="1218" spans="1:18" s="39" customFormat="1" x14ac:dyDescent="0.2">
      <c r="A1218" s="471" t="s">
        <v>1971</v>
      </c>
      <c r="B1218" s="471" t="s">
        <v>1489</v>
      </c>
      <c r="C1218" s="472"/>
      <c r="D1218" s="473" t="s">
        <v>325</v>
      </c>
      <c r="E1218" s="38">
        <f>SUM(E1219:E1220)</f>
        <v>0</v>
      </c>
      <c r="F1218" s="38">
        <f t="shared" ref="F1218:J1218" si="406">SUM(F1219:F1220)</f>
        <v>0</v>
      </c>
      <c r="G1218" s="38">
        <f t="shared" si="406"/>
        <v>0</v>
      </c>
      <c r="H1218" s="81" t="e">
        <f t="shared" si="389"/>
        <v>#DIV/0!</v>
      </c>
      <c r="I1218" s="38">
        <f t="shared" si="406"/>
        <v>0</v>
      </c>
      <c r="J1218" s="38">
        <f t="shared" si="406"/>
        <v>0</v>
      </c>
      <c r="K1218" s="81" t="e">
        <f t="shared" si="390"/>
        <v>#DIV/0!</v>
      </c>
      <c r="L1218" s="38">
        <f t="shared" si="395"/>
        <v>0</v>
      </c>
      <c r="M1218" s="38">
        <f t="shared" si="396"/>
        <v>0</v>
      </c>
      <c r="N1218" s="38">
        <f t="shared" si="397"/>
        <v>0</v>
      </c>
      <c r="O1218" s="81" t="e">
        <f t="shared" si="398"/>
        <v>#DIV/0!</v>
      </c>
      <c r="P1218" s="38">
        <f t="shared" si="399"/>
        <v>0</v>
      </c>
      <c r="Q1218" s="38">
        <f t="shared" si="400"/>
        <v>0</v>
      </c>
      <c r="R1218" s="1103" t="e">
        <f t="shared" si="392"/>
        <v>#DIV/0!</v>
      </c>
    </row>
    <row r="1219" spans="1:18" s="47" customFormat="1" x14ac:dyDescent="0.2">
      <c r="A1219" s="43" t="s">
        <v>3864</v>
      </c>
      <c r="B1219" s="430" t="s">
        <v>5799</v>
      </c>
      <c r="C1219" s="44">
        <v>8</v>
      </c>
      <c r="D1219" s="45" t="s">
        <v>3865</v>
      </c>
      <c r="E1219" s="46"/>
      <c r="F1219" s="46"/>
      <c r="G1219" s="46"/>
      <c r="H1219" s="81" t="e">
        <f t="shared" si="389"/>
        <v>#DIV/0!</v>
      </c>
      <c r="I1219" s="46"/>
      <c r="J1219" s="46"/>
      <c r="K1219" s="81" t="e">
        <f t="shared" si="390"/>
        <v>#DIV/0!</v>
      </c>
      <c r="L1219" s="46">
        <f t="shared" si="395"/>
        <v>0</v>
      </c>
      <c r="M1219" s="46">
        <f t="shared" si="396"/>
        <v>0</v>
      </c>
      <c r="N1219" s="46">
        <f t="shared" si="397"/>
        <v>0</v>
      </c>
      <c r="O1219" s="81" t="e">
        <f t="shared" si="398"/>
        <v>#DIV/0!</v>
      </c>
      <c r="P1219" s="46">
        <f t="shared" si="399"/>
        <v>0</v>
      </c>
      <c r="Q1219" s="46">
        <f t="shared" si="400"/>
        <v>0</v>
      </c>
      <c r="R1219" s="1103" t="e">
        <f t="shared" si="392"/>
        <v>#DIV/0!</v>
      </c>
    </row>
    <row r="1220" spans="1:18" s="47" customFormat="1" x14ac:dyDescent="0.2">
      <c r="A1220" s="43" t="s">
        <v>3866</v>
      </c>
      <c r="B1220" s="430" t="s">
        <v>5800</v>
      </c>
      <c r="C1220" s="44">
        <v>8</v>
      </c>
      <c r="D1220" s="45" t="s">
        <v>3867</v>
      </c>
      <c r="E1220" s="46"/>
      <c r="F1220" s="46"/>
      <c r="G1220" s="46"/>
      <c r="H1220" s="81" t="e">
        <f t="shared" si="389"/>
        <v>#DIV/0!</v>
      </c>
      <c r="I1220" s="46"/>
      <c r="J1220" s="46"/>
      <c r="K1220" s="81" t="e">
        <f t="shared" si="390"/>
        <v>#DIV/0!</v>
      </c>
      <c r="L1220" s="46">
        <f t="shared" si="395"/>
        <v>0</v>
      </c>
      <c r="M1220" s="46">
        <f t="shared" si="396"/>
        <v>0</v>
      </c>
      <c r="N1220" s="46">
        <f t="shared" si="397"/>
        <v>0</v>
      </c>
      <c r="O1220" s="81" t="e">
        <f t="shared" si="398"/>
        <v>#DIV/0!</v>
      </c>
      <c r="P1220" s="46">
        <f t="shared" si="399"/>
        <v>0</v>
      </c>
      <c r="Q1220" s="46">
        <f t="shared" si="400"/>
        <v>0</v>
      </c>
      <c r="R1220" s="1103" t="e">
        <f t="shared" si="392"/>
        <v>#DIV/0!</v>
      </c>
    </row>
    <row r="1221" spans="1:18" s="39" customFormat="1" x14ac:dyDescent="0.2">
      <c r="A1221" s="471" t="s">
        <v>2659</v>
      </c>
      <c r="B1221" s="471" t="s">
        <v>1490</v>
      </c>
      <c r="C1221" s="472"/>
      <c r="D1221" s="473" t="s">
        <v>1138</v>
      </c>
      <c r="E1221" s="38">
        <f>SUM(E1222:E1224)</f>
        <v>0</v>
      </c>
      <c r="F1221" s="38">
        <f t="shared" ref="F1221:J1221" si="407">SUM(F1222:F1224)</f>
        <v>0</v>
      </c>
      <c r="G1221" s="38">
        <f t="shared" si="407"/>
        <v>0</v>
      </c>
      <c r="H1221" s="81" t="e">
        <f t="shared" si="389"/>
        <v>#DIV/0!</v>
      </c>
      <c r="I1221" s="38">
        <f t="shared" si="407"/>
        <v>0</v>
      </c>
      <c r="J1221" s="38">
        <f t="shared" si="407"/>
        <v>0</v>
      </c>
      <c r="K1221" s="81" t="e">
        <f t="shared" si="390"/>
        <v>#DIV/0!</v>
      </c>
      <c r="L1221" s="38">
        <f t="shared" si="395"/>
        <v>0</v>
      </c>
      <c r="M1221" s="38">
        <f t="shared" si="396"/>
        <v>0</v>
      </c>
      <c r="N1221" s="38">
        <f t="shared" si="397"/>
        <v>0</v>
      </c>
      <c r="O1221" s="81" t="e">
        <f t="shared" si="398"/>
        <v>#DIV/0!</v>
      </c>
      <c r="P1221" s="38">
        <f t="shared" si="399"/>
        <v>0</v>
      </c>
      <c r="Q1221" s="38">
        <f t="shared" si="400"/>
        <v>0</v>
      </c>
      <c r="R1221" s="1103" t="e">
        <f t="shared" si="392"/>
        <v>#DIV/0!</v>
      </c>
    </row>
    <row r="1222" spans="1:18" s="47" customFormat="1" x14ac:dyDescent="0.2">
      <c r="A1222" s="43" t="s">
        <v>1972</v>
      </c>
      <c r="B1222" s="43" t="s">
        <v>1491</v>
      </c>
      <c r="C1222" s="44">
        <v>8</v>
      </c>
      <c r="D1222" s="45" t="s">
        <v>1139</v>
      </c>
      <c r="E1222" s="46"/>
      <c r="F1222" s="46"/>
      <c r="G1222" s="46"/>
      <c r="H1222" s="81" t="e">
        <f t="shared" si="389"/>
        <v>#DIV/0!</v>
      </c>
      <c r="I1222" s="46"/>
      <c r="J1222" s="46"/>
      <c r="K1222" s="81" t="e">
        <f t="shared" si="390"/>
        <v>#DIV/0!</v>
      </c>
      <c r="L1222" s="46">
        <f t="shared" si="395"/>
        <v>0</v>
      </c>
      <c r="M1222" s="46">
        <f t="shared" si="396"/>
        <v>0</v>
      </c>
      <c r="N1222" s="46">
        <f t="shared" si="397"/>
        <v>0</v>
      </c>
      <c r="O1222" s="81" t="e">
        <f t="shared" si="398"/>
        <v>#DIV/0!</v>
      </c>
      <c r="P1222" s="46">
        <f t="shared" si="399"/>
        <v>0</v>
      </c>
      <c r="Q1222" s="46">
        <f t="shared" si="400"/>
        <v>0</v>
      </c>
      <c r="R1222" s="1103" t="e">
        <f t="shared" si="392"/>
        <v>#DIV/0!</v>
      </c>
    </row>
    <row r="1223" spans="1:18" s="47" customFormat="1" x14ac:dyDescent="0.2">
      <c r="A1223" s="43" t="s">
        <v>1973</v>
      </c>
      <c r="B1223" s="43" t="s">
        <v>1492</v>
      </c>
      <c r="C1223" s="44">
        <v>8</v>
      </c>
      <c r="D1223" s="45" t="s">
        <v>1140</v>
      </c>
      <c r="E1223" s="46"/>
      <c r="F1223" s="46"/>
      <c r="G1223" s="46"/>
      <c r="H1223" s="81" t="e">
        <f t="shared" si="389"/>
        <v>#DIV/0!</v>
      </c>
      <c r="I1223" s="46"/>
      <c r="J1223" s="46"/>
      <c r="K1223" s="81" t="e">
        <f t="shared" si="390"/>
        <v>#DIV/0!</v>
      </c>
      <c r="L1223" s="46">
        <f t="shared" si="395"/>
        <v>0</v>
      </c>
      <c r="M1223" s="46">
        <f t="shared" si="396"/>
        <v>0</v>
      </c>
      <c r="N1223" s="46">
        <f t="shared" si="397"/>
        <v>0</v>
      </c>
      <c r="O1223" s="81" t="e">
        <f t="shared" si="398"/>
        <v>#DIV/0!</v>
      </c>
      <c r="P1223" s="46">
        <f t="shared" si="399"/>
        <v>0</v>
      </c>
      <c r="Q1223" s="46">
        <f t="shared" si="400"/>
        <v>0</v>
      </c>
      <c r="R1223" s="1103" t="e">
        <f t="shared" si="392"/>
        <v>#DIV/0!</v>
      </c>
    </row>
    <row r="1224" spans="1:18" s="47" customFormat="1" x14ac:dyDescent="0.2">
      <c r="A1224" s="43" t="s">
        <v>1974</v>
      </c>
      <c r="B1224" s="43" t="s">
        <v>1493</v>
      </c>
      <c r="C1224" s="44">
        <v>8</v>
      </c>
      <c r="D1224" s="45" t="s">
        <v>161</v>
      </c>
      <c r="E1224" s="46"/>
      <c r="F1224" s="46"/>
      <c r="G1224" s="46"/>
      <c r="H1224" s="81" t="e">
        <f t="shared" si="389"/>
        <v>#DIV/0!</v>
      </c>
      <c r="I1224" s="46"/>
      <c r="J1224" s="46"/>
      <c r="K1224" s="81" t="e">
        <f t="shared" si="390"/>
        <v>#DIV/0!</v>
      </c>
      <c r="L1224" s="46">
        <f t="shared" si="395"/>
        <v>0</v>
      </c>
      <c r="M1224" s="46">
        <f t="shared" si="396"/>
        <v>0</v>
      </c>
      <c r="N1224" s="46">
        <f t="shared" si="397"/>
        <v>0</v>
      </c>
      <c r="O1224" s="81" t="e">
        <f t="shared" si="398"/>
        <v>#DIV/0!</v>
      </c>
      <c r="P1224" s="46">
        <f t="shared" si="399"/>
        <v>0</v>
      </c>
      <c r="Q1224" s="46">
        <f t="shared" si="400"/>
        <v>0</v>
      </c>
      <c r="R1224" s="1103" t="e">
        <f t="shared" si="392"/>
        <v>#DIV/0!</v>
      </c>
    </row>
    <row r="1225" spans="1:18" s="39" customFormat="1" ht="25.5" x14ac:dyDescent="0.2">
      <c r="A1225" s="471" t="s">
        <v>2660</v>
      </c>
      <c r="B1225" s="471" t="s">
        <v>1494</v>
      </c>
      <c r="C1225" s="472"/>
      <c r="D1225" s="473" t="s">
        <v>614</v>
      </c>
      <c r="E1225" s="38">
        <f>E1226+E1232</f>
        <v>0</v>
      </c>
      <c r="F1225" s="38">
        <f t="shared" ref="F1225:J1225" si="408">F1226+F1232</f>
        <v>0</v>
      </c>
      <c r="G1225" s="38">
        <f t="shared" si="408"/>
        <v>0</v>
      </c>
      <c r="H1225" s="81" t="e">
        <f t="shared" si="389"/>
        <v>#DIV/0!</v>
      </c>
      <c r="I1225" s="38">
        <f t="shared" si="408"/>
        <v>0</v>
      </c>
      <c r="J1225" s="38">
        <f t="shared" si="408"/>
        <v>0</v>
      </c>
      <c r="K1225" s="81" t="e">
        <f t="shared" si="390"/>
        <v>#DIV/0!</v>
      </c>
      <c r="L1225" s="38">
        <f t="shared" si="395"/>
        <v>0</v>
      </c>
      <c r="M1225" s="38">
        <f t="shared" si="396"/>
        <v>0</v>
      </c>
      <c r="N1225" s="38">
        <f t="shared" si="397"/>
        <v>0</v>
      </c>
      <c r="O1225" s="81" t="e">
        <f t="shared" si="398"/>
        <v>#DIV/0!</v>
      </c>
      <c r="P1225" s="38">
        <f t="shared" si="399"/>
        <v>0</v>
      </c>
      <c r="Q1225" s="38">
        <f t="shared" si="400"/>
        <v>0</v>
      </c>
      <c r="R1225" s="1103" t="e">
        <f t="shared" si="392"/>
        <v>#DIV/0!</v>
      </c>
    </row>
    <row r="1226" spans="1:18" s="47" customFormat="1" x14ac:dyDescent="0.2">
      <c r="A1226" s="43" t="s">
        <v>2661</v>
      </c>
      <c r="B1226" s="43" t="s">
        <v>1495</v>
      </c>
      <c r="C1226" s="44"/>
      <c r="D1226" s="45" t="s">
        <v>1141</v>
      </c>
      <c r="E1226" s="46">
        <f>SUM(E1227:E1231)</f>
        <v>0</v>
      </c>
      <c r="F1226" s="46">
        <f t="shared" ref="F1226:J1226" si="409">SUM(F1227:F1231)</f>
        <v>0</v>
      </c>
      <c r="G1226" s="46">
        <f t="shared" si="409"/>
        <v>0</v>
      </c>
      <c r="H1226" s="81" t="e">
        <f t="shared" si="389"/>
        <v>#DIV/0!</v>
      </c>
      <c r="I1226" s="46">
        <f t="shared" si="409"/>
        <v>0</v>
      </c>
      <c r="J1226" s="46">
        <f t="shared" si="409"/>
        <v>0</v>
      </c>
      <c r="K1226" s="81" t="e">
        <f t="shared" si="390"/>
        <v>#DIV/0!</v>
      </c>
      <c r="L1226" s="46">
        <f t="shared" si="395"/>
        <v>0</v>
      </c>
      <c r="M1226" s="46">
        <f t="shared" si="396"/>
        <v>0</v>
      </c>
      <c r="N1226" s="46">
        <f t="shared" si="397"/>
        <v>0</v>
      </c>
      <c r="O1226" s="81" t="e">
        <f t="shared" si="398"/>
        <v>#DIV/0!</v>
      </c>
      <c r="P1226" s="46">
        <f t="shared" si="399"/>
        <v>0</v>
      </c>
      <c r="Q1226" s="46">
        <f t="shared" si="400"/>
        <v>0</v>
      </c>
      <c r="R1226" s="1103" t="e">
        <f t="shared" si="392"/>
        <v>#DIV/0!</v>
      </c>
    </row>
    <row r="1227" spans="1:18" s="28" customFormat="1" x14ac:dyDescent="0.2">
      <c r="A1227" s="737" t="s">
        <v>4724</v>
      </c>
      <c r="B1227" s="738" t="s">
        <v>4724</v>
      </c>
      <c r="C1227" s="739">
        <v>8</v>
      </c>
      <c r="D1227" s="740" t="s">
        <v>1439</v>
      </c>
      <c r="E1227" s="461"/>
      <c r="F1227" s="461"/>
      <c r="G1227" s="461"/>
      <c r="H1227" s="81" t="e">
        <f t="shared" si="389"/>
        <v>#DIV/0!</v>
      </c>
      <c r="I1227" s="461"/>
      <c r="J1227" s="461"/>
      <c r="K1227" s="81" t="e">
        <f t="shared" si="390"/>
        <v>#DIV/0!</v>
      </c>
      <c r="L1227" s="461">
        <f t="shared" si="395"/>
        <v>0</v>
      </c>
      <c r="M1227" s="461">
        <f t="shared" si="396"/>
        <v>0</v>
      </c>
      <c r="N1227" s="461">
        <f t="shared" si="397"/>
        <v>0</v>
      </c>
      <c r="O1227" s="81" t="e">
        <f t="shared" si="398"/>
        <v>#DIV/0!</v>
      </c>
      <c r="P1227" s="461">
        <f t="shared" si="399"/>
        <v>0</v>
      </c>
      <c r="Q1227" s="461">
        <f t="shared" si="400"/>
        <v>0</v>
      </c>
      <c r="R1227" s="1103" t="e">
        <f t="shared" si="392"/>
        <v>#DIV/0!</v>
      </c>
    </row>
    <row r="1228" spans="1:18" s="28" customFormat="1" x14ac:dyDescent="0.2">
      <c r="A1228" s="737" t="s">
        <v>4725</v>
      </c>
      <c r="B1228" s="738" t="s">
        <v>4725</v>
      </c>
      <c r="C1228" s="739">
        <v>8</v>
      </c>
      <c r="D1228" s="740" t="s">
        <v>1440</v>
      </c>
      <c r="E1228" s="461"/>
      <c r="F1228" s="461"/>
      <c r="G1228" s="461"/>
      <c r="H1228" s="81" t="e">
        <f t="shared" si="389"/>
        <v>#DIV/0!</v>
      </c>
      <c r="I1228" s="461"/>
      <c r="J1228" s="461"/>
      <c r="K1228" s="81" t="e">
        <f t="shared" si="390"/>
        <v>#DIV/0!</v>
      </c>
      <c r="L1228" s="461">
        <f t="shared" si="395"/>
        <v>0</v>
      </c>
      <c r="M1228" s="461">
        <f t="shared" si="396"/>
        <v>0</v>
      </c>
      <c r="N1228" s="461">
        <f t="shared" si="397"/>
        <v>0</v>
      </c>
      <c r="O1228" s="81" t="e">
        <f t="shared" si="398"/>
        <v>#DIV/0!</v>
      </c>
      <c r="P1228" s="461">
        <f t="shared" si="399"/>
        <v>0</v>
      </c>
      <c r="Q1228" s="461">
        <f t="shared" si="400"/>
        <v>0</v>
      </c>
      <c r="R1228" s="1103" t="e">
        <f t="shared" si="392"/>
        <v>#DIV/0!</v>
      </c>
    </row>
    <row r="1229" spans="1:18" s="28" customFormat="1" x14ac:dyDescent="0.2">
      <c r="A1229" s="737" t="s">
        <v>4726</v>
      </c>
      <c r="B1229" s="738" t="s">
        <v>4726</v>
      </c>
      <c r="C1229" s="739">
        <v>8</v>
      </c>
      <c r="D1229" s="740" t="s">
        <v>1143</v>
      </c>
      <c r="E1229" s="461"/>
      <c r="F1229" s="461"/>
      <c r="G1229" s="461"/>
      <c r="H1229" s="81" t="e">
        <f t="shared" si="389"/>
        <v>#DIV/0!</v>
      </c>
      <c r="I1229" s="461"/>
      <c r="J1229" s="461"/>
      <c r="K1229" s="81" t="e">
        <f t="shared" si="390"/>
        <v>#DIV/0!</v>
      </c>
      <c r="L1229" s="461">
        <f t="shared" si="395"/>
        <v>0</v>
      </c>
      <c r="M1229" s="461">
        <f t="shared" si="396"/>
        <v>0</v>
      </c>
      <c r="N1229" s="461">
        <f t="shared" si="397"/>
        <v>0</v>
      </c>
      <c r="O1229" s="81" t="e">
        <f t="shared" si="398"/>
        <v>#DIV/0!</v>
      </c>
      <c r="P1229" s="461">
        <f t="shared" si="399"/>
        <v>0</v>
      </c>
      <c r="Q1229" s="461">
        <f t="shared" si="400"/>
        <v>0</v>
      </c>
      <c r="R1229" s="1103" t="e">
        <f t="shared" si="392"/>
        <v>#DIV/0!</v>
      </c>
    </row>
    <row r="1230" spans="1:18" s="28" customFormat="1" x14ac:dyDescent="0.2">
      <c r="A1230" s="737" t="s">
        <v>4727</v>
      </c>
      <c r="B1230" s="738" t="s">
        <v>4727</v>
      </c>
      <c r="C1230" s="739">
        <v>8</v>
      </c>
      <c r="D1230" s="740" t="s">
        <v>359</v>
      </c>
      <c r="E1230" s="461"/>
      <c r="F1230" s="461"/>
      <c r="G1230" s="461"/>
      <c r="H1230" s="81" t="e">
        <f t="shared" si="389"/>
        <v>#DIV/0!</v>
      </c>
      <c r="I1230" s="461"/>
      <c r="J1230" s="461"/>
      <c r="K1230" s="81" t="e">
        <f t="shared" si="390"/>
        <v>#DIV/0!</v>
      </c>
      <c r="L1230" s="461">
        <f t="shared" si="395"/>
        <v>0</v>
      </c>
      <c r="M1230" s="461">
        <f t="shared" si="396"/>
        <v>0</v>
      </c>
      <c r="N1230" s="461">
        <f t="shared" si="397"/>
        <v>0</v>
      </c>
      <c r="O1230" s="81" t="e">
        <f t="shared" si="398"/>
        <v>#DIV/0!</v>
      </c>
      <c r="P1230" s="461">
        <f t="shared" si="399"/>
        <v>0</v>
      </c>
      <c r="Q1230" s="461">
        <f t="shared" si="400"/>
        <v>0</v>
      </c>
      <c r="R1230" s="1103" t="e">
        <f t="shared" si="392"/>
        <v>#DIV/0!</v>
      </c>
    </row>
    <row r="1231" spans="1:18" s="28" customFormat="1" x14ac:dyDescent="0.2">
      <c r="A1231" s="737" t="s">
        <v>4728</v>
      </c>
      <c r="B1231" s="738" t="s">
        <v>4728</v>
      </c>
      <c r="C1231" s="739">
        <v>8</v>
      </c>
      <c r="D1231" s="740" t="s">
        <v>360</v>
      </c>
      <c r="E1231" s="461"/>
      <c r="F1231" s="461"/>
      <c r="G1231" s="461"/>
      <c r="H1231" s="81" t="e">
        <f t="shared" ref="H1231:H1294" si="410">+(F1231-G1231)/F1231</f>
        <v>#DIV/0!</v>
      </c>
      <c r="I1231" s="461"/>
      <c r="J1231" s="461"/>
      <c r="K1231" s="81" t="e">
        <f t="shared" ref="K1231:K1294" si="411">+(I1231-J1231)/I1231</f>
        <v>#DIV/0!</v>
      </c>
      <c r="L1231" s="461">
        <f t="shared" si="395"/>
        <v>0</v>
      </c>
      <c r="M1231" s="461">
        <f t="shared" si="396"/>
        <v>0</v>
      </c>
      <c r="N1231" s="461">
        <f t="shared" si="397"/>
        <v>0</v>
      </c>
      <c r="O1231" s="81" t="e">
        <f t="shared" si="398"/>
        <v>#DIV/0!</v>
      </c>
      <c r="P1231" s="461">
        <f t="shared" si="399"/>
        <v>0</v>
      </c>
      <c r="Q1231" s="461">
        <f t="shared" si="400"/>
        <v>0</v>
      </c>
      <c r="R1231" s="1103" t="e">
        <f t="shared" si="392"/>
        <v>#DIV/0!</v>
      </c>
    </row>
    <row r="1232" spans="1:18" s="47" customFormat="1" x14ac:dyDescent="0.2">
      <c r="A1232" s="43" t="s">
        <v>2662</v>
      </c>
      <c r="B1232" s="43" t="s">
        <v>1496</v>
      </c>
      <c r="C1232" s="44"/>
      <c r="D1232" s="45" t="s">
        <v>571</v>
      </c>
      <c r="E1232" s="46">
        <f>SUM(E1233:E1244)</f>
        <v>0</v>
      </c>
      <c r="F1232" s="46">
        <f t="shared" ref="F1232:J1232" si="412">SUM(F1233:F1244)</f>
        <v>0</v>
      </c>
      <c r="G1232" s="46">
        <f t="shared" si="412"/>
        <v>0</v>
      </c>
      <c r="H1232" s="81" t="e">
        <f t="shared" si="410"/>
        <v>#DIV/0!</v>
      </c>
      <c r="I1232" s="46">
        <f t="shared" si="412"/>
        <v>0</v>
      </c>
      <c r="J1232" s="46">
        <f t="shared" si="412"/>
        <v>0</v>
      </c>
      <c r="K1232" s="81" t="e">
        <f t="shared" si="411"/>
        <v>#DIV/0!</v>
      </c>
      <c r="L1232" s="46">
        <f t="shared" si="395"/>
        <v>0</v>
      </c>
      <c r="M1232" s="46">
        <f t="shared" si="396"/>
        <v>0</v>
      </c>
      <c r="N1232" s="46">
        <f t="shared" si="397"/>
        <v>0</v>
      </c>
      <c r="O1232" s="81" t="e">
        <f t="shared" si="398"/>
        <v>#DIV/0!</v>
      </c>
      <c r="P1232" s="46">
        <f t="shared" si="399"/>
        <v>0</v>
      </c>
      <c r="Q1232" s="46">
        <f t="shared" si="400"/>
        <v>0</v>
      </c>
      <c r="R1232" s="1103" t="e">
        <f t="shared" ref="R1232:R1295" si="413">+(P1232-Q1232)/P1232</f>
        <v>#DIV/0!</v>
      </c>
    </row>
    <row r="1233" spans="1:18" s="28" customFormat="1" x14ac:dyDescent="0.2">
      <c r="A1233" s="737" t="s">
        <v>4729</v>
      </c>
      <c r="B1233" s="738" t="s">
        <v>4729</v>
      </c>
      <c r="C1233" s="739">
        <v>8</v>
      </c>
      <c r="D1233" s="740" t="s">
        <v>842</v>
      </c>
      <c r="E1233" s="461"/>
      <c r="F1233" s="461"/>
      <c r="G1233" s="461"/>
      <c r="H1233" s="81" t="e">
        <f t="shared" si="410"/>
        <v>#DIV/0!</v>
      </c>
      <c r="I1233" s="461"/>
      <c r="J1233" s="461"/>
      <c r="K1233" s="81" t="e">
        <f t="shared" si="411"/>
        <v>#DIV/0!</v>
      </c>
      <c r="L1233" s="461">
        <f t="shared" si="395"/>
        <v>0</v>
      </c>
      <c r="M1233" s="461">
        <f t="shared" si="396"/>
        <v>0</v>
      </c>
      <c r="N1233" s="461">
        <f t="shared" si="397"/>
        <v>0</v>
      </c>
      <c r="O1233" s="81" t="e">
        <f t="shared" si="398"/>
        <v>#DIV/0!</v>
      </c>
      <c r="P1233" s="461">
        <f t="shared" si="399"/>
        <v>0</v>
      </c>
      <c r="Q1233" s="461">
        <f t="shared" si="400"/>
        <v>0</v>
      </c>
      <c r="R1233" s="1103" t="e">
        <f t="shared" si="413"/>
        <v>#DIV/0!</v>
      </c>
    </row>
    <row r="1234" spans="1:18" s="28" customFormat="1" x14ac:dyDescent="0.2">
      <c r="A1234" s="737" t="s">
        <v>4730</v>
      </c>
      <c r="B1234" s="738" t="s">
        <v>4730</v>
      </c>
      <c r="C1234" s="739">
        <v>8</v>
      </c>
      <c r="D1234" s="740" t="s">
        <v>572</v>
      </c>
      <c r="E1234" s="461"/>
      <c r="F1234" s="461"/>
      <c r="G1234" s="461"/>
      <c r="H1234" s="81" t="e">
        <f t="shared" si="410"/>
        <v>#DIV/0!</v>
      </c>
      <c r="I1234" s="461"/>
      <c r="J1234" s="461"/>
      <c r="K1234" s="81" t="e">
        <f t="shared" si="411"/>
        <v>#DIV/0!</v>
      </c>
      <c r="L1234" s="461">
        <f t="shared" si="395"/>
        <v>0</v>
      </c>
      <c r="M1234" s="461">
        <f t="shared" si="396"/>
        <v>0</v>
      </c>
      <c r="N1234" s="461">
        <f t="shared" si="397"/>
        <v>0</v>
      </c>
      <c r="O1234" s="81" t="e">
        <f t="shared" si="398"/>
        <v>#DIV/0!</v>
      </c>
      <c r="P1234" s="461">
        <f t="shared" si="399"/>
        <v>0</v>
      </c>
      <c r="Q1234" s="461">
        <f t="shared" si="400"/>
        <v>0</v>
      </c>
      <c r="R1234" s="1103" t="e">
        <f t="shared" si="413"/>
        <v>#DIV/0!</v>
      </c>
    </row>
    <row r="1235" spans="1:18" s="28" customFormat="1" x14ac:dyDescent="0.2">
      <c r="A1235" s="737" t="s">
        <v>4731</v>
      </c>
      <c r="B1235" s="738" t="s">
        <v>4731</v>
      </c>
      <c r="C1235" s="739">
        <v>8</v>
      </c>
      <c r="D1235" s="740" t="s">
        <v>573</v>
      </c>
      <c r="E1235" s="461"/>
      <c r="F1235" s="461"/>
      <c r="G1235" s="461"/>
      <c r="H1235" s="81" t="e">
        <f t="shared" si="410"/>
        <v>#DIV/0!</v>
      </c>
      <c r="I1235" s="461"/>
      <c r="J1235" s="461"/>
      <c r="K1235" s="81" t="e">
        <f t="shared" si="411"/>
        <v>#DIV/0!</v>
      </c>
      <c r="L1235" s="461">
        <f t="shared" si="395"/>
        <v>0</v>
      </c>
      <c r="M1235" s="461">
        <f t="shared" si="396"/>
        <v>0</v>
      </c>
      <c r="N1235" s="461">
        <f t="shared" si="397"/>
        <v>0</v>
      </c>
      <c r="O1235" s="81" t="e">
        <f t="shared" si="398"/>
        <v>#DIV/0!</v>
      </c>
      <c r="P1235" s="461">
        <f t="shared" si="399"/>
        <v>0</v>
      </c>
      <c r="Q1235" s="461">
        <f t="shared" si="400"/>
        <v>0</v>
      </c>
      <c r="R1235" s="1103" t="e">
        <f t="shared" si="413"/>
        <v>#DIV/0!</v>
      </c>
    </row>
    <row r="1236" spans="1:18" s="28" customFormat="1" x14ac:dyDescent="0.2">
      <c r="A1236" s="737" t="s">
        <v>4732</v>
      </c>
      <c r="B1236" s="738" t="s">
        <v>4732</v>
      </c>
      <c r="C1236" s="739">
        <v>8</v>
      </c>
      <c r="D1236" s="740" t="s">
        <v>1143</v>
      </c>
      <c r="E1236" s="461"/>
      <c r="F1236" s="461"/>
      <c r="G1236" s="461"/>
      <c r="H1236" s="81" t="e">
        <f t="shared" si="410"/>
        <v>#DIV/0!</v>
      </c>
      <c r="I1236" s="461"/>
      <c r="J1236" s="461"/>
      <c r="K1236" s="81" t="e">
        <f t="shared" si="411"/>
        <v>#DIV/0!</v>
      </c>
      <c r="L1236" s="461">
        <f t="shared" si="395"/>
        <v>0</v>
      </c>
      <c r="M1236" s="461">
        <f t="shared" si="396"/>
        <v>0</v>
      </c>
      <c r="N1236" s="461">
        <f t="shared" si="397"/>
        <v>0</v>
      </c>
      <c r="O1236" s="81" t="e">
        <f t="shared" si="398"/>
        <v>#DIV/0!</v>
      </c>
      <c r="P1236" s="461">
        <f t="shared" si="399"/>
        <v>0</v>
      </c>
      <c r="Q1236" s="461">
        <f t="shared" si="400"/>
        <v>0</v>
      </c>
      <c r="R1236" s="1103" t="e">
        <f t="shared" si="413"/>
        <v>#DIV/0!</v>
      </c>
    </row>
    <row r="1237" spans="1:18" s="28" customFormat="1" x14ac:dyDescent="0.2">
      <c r="A1237" s="737" t="s">
        <v>4733</v>
      </c>
      <c r="B1237" s="738" t="s">
        <v>4733</v>
      </c>
      <c r="C1237" s="739">
        <v>8</v>
      </c>
      <c r="D1237" s="740" t="s">
        <v>574</v>
      </c>
      <c r="E1237" s="461"/>
      <c r="F1237" s="461"/>
      <c r="G1237" s="461"/>
      <c r="H1237" s="81" t="e">
        <f t="shared" si="410"/>
        <v>#DIV/0!</v>
      </c>
      <c r="I1237" s="461"/>
      <c r="J1237" s="461"/>
      <c r="K1237" s="81" t="e">
        <f t="shared" si="411"/>
        <v>#DIV/0!</v>
      </c>
      <c r="L1237" s="461">
        <f t="shared" si="395"/>
        <v>0</v>
      </c>
      <c r="M1237" s="461">
        <f t="shared" si="396"/>
        <v>0</v>
      </c>
      <c r="N1237" s="461">
        <f t="shared" si="397"/>
        <v>0</v>
      </c>
      <c r="O1237" s="81" t="e">
        <f t="shared" si="398"/>
        <v>#DIV/0!</v>
      </c>
      <c r="P1237" s="461">
        <f t="shared" si="399"/>
        <v>0</v>
      </c>
      <c r="Q1237" s="461">
        <f t="shared" si="400"/>
        <v>0</v>
      </c>
      <c r="R1237" s="1103" t="e">
        <f t="shared" si="413"/>
        <v>#DIV/0!</v>
      </c>
    </row>
    <row r="1238" spans="1:18" s="28" customFormat="1" x14ac:dyDescent="0.2">
      <c r="A1238" s="737" t="s">
        <v>4734</v>
      </c>
      <c r="B1238" s="738" t="s">
        <v>4734</v>
      </c>
      <c r="C1238" s="739">
        <v>8</v>
      </c>
      <c r="D1238" s="740" t="s">
        <v>575</v>
      </c>
      <c r="E1238" s="461"/>
      <c r="F1238" s="461"/>
      <c r="G1238" s="461"/>
      <c r="H1238" s="81" t="e">
        <f t="shared" si="410"/>
        <v>#DIV/0!</v>
      </c>
      <c r="I1238" s="461"/>
      <c r="J1238" s="461"/>
      <c r="K1238" s="81" t="e">
        <f t="shared" si="411"/>
        <v>#DIV/0!</v>
      </c>
      <c r="L1238" s="461">
        <f t="shared" si="395"/>
        <v>0</v>
      </c>
      <c r="M1238" s="461">
        <f t="shared" si="396"/>
        <v>0</v>
      </c>
      <c r="N1238" s="461">
        <f t="shared" si="397"/>
        <v>0</v>
      </c>
      <c r="O1238" s="81" t="e">
        <f t="shared" si="398"/>
        <v>#DIV/0!</v>
      </c>
      <c r="P1238" s="461">
        <f t="shared" si="399"/>
        <v>0</v>
      </c>
      <c r="Q1238" s="461">
        <f t="shared" si="400"/>
        <v>0</v>
      </c>
      <c r="R1238" s="1103" t="e">
        <f t="shared" si="413"/>
        <v>#DIV/0!</v>
      </c>
    </row>
    <row r="1239" spans="1:18" s="28" customFormat="1" x14ac:dyDescent="0.2">
      <c r="A1239" s="737" t="s">
        <v>4735</v>
      </c>
      <c r="B1239" s="738" t="s">
        <v>4735</v>
      </c>
      <c r="C1239" s="739">
        <v>8</v>
      </c>
      <c r="D1239" s="740" t="s">
        <v>576</v>
      </c>
      <c r="E1239" s="461"/>
      <c r="F1239" s="461"/>
      <c r="G1239" s="461"/>
      <c r="H1239" s="81" t="e">
        <f t="shared" si="410"/>
        <v>#DIV/0!</v>
      </c>
      <c r="I1239" s="461"/>
      <c r="J1239" s="461"/>
      <c r="K1239" s="81" t="e">
        <f t="shared" si="411"/>
        <v>#DIV/0!</v>
      </c>
      <c r="L1239" s="461">
        <f t="shared" si="395"/>
        <v>0</v>
      </c>
      <c r="M1239" s="461">
        <f t="shared" si="396"/>
        <v>0</v>
      </c>
      <c r="N1239" s="461">
        <f t="shared" si="397"/>
        <v>0</v>
      </c>
      <c r="O1239" s="81" t="e">
        <f t="shared" si="398"/>
        <v>#DIV/0!</v>
      </c>
      <c r="P1239" s="461">
        <f t="shared" si="399"/>
        <v>0</v>
      </c>
      <c r="Q1239" s="461">
        <f t="shared" si="400"/>
        <v>0</v>
      </c>
      <c r="R1239" s="1103" t="e">
        <f t="shared" si="413"/>
        <v>#DIV/0!</v>
      </c>
    </row>
    <row r="1240" spans="1:18" s="28" customFormat="1" x14ac:dyDescent="0.2">
      <c r="A1240" s="737" t="s">
        <v>4736</v>
      </c>
      <c r="B1240" s="738" t="s">
        <v>4736</v>
      </c>
      <c r="C1240" s="739">
        <v>8</v>
      </c>
      <c r="D1240" s="740" t="s">
        <v>577</v>
      </c>
      <c r="E1240" s="461"/>
      <c r="F1240" s="461"/>
      <c r="G1240" s="461"/>
      <c r="H1240" s="81" t="e">
        <f t="shared" si="410"/>
        <v>#DIV/0!</v>
      </c>
      <c r="I1240" s="461"/>
      <c r="J1240" s="461"/>
      <c r="K1240" s="81" t="e">
        <f t="shared" si="411"/>
        <v>#DIV/0!</v>
      </c>
      <c r="L1240" s="461">
        <f t="shared" ref="L1240:L1303" si="414">E1240</f>
        <v>0</v>
      </c>
      <c r="M1240" s="461">
        <f t="shared" ref="M1240:M1303" si="415">F1240</f>
        <v>0</v>
      </c>
      <c r="N1240" s="461">
        <f t="shared" ref="N1240:N1303" si="416">G1240</f>
        <v>0</v>
      </c>
      <c r="O1240" s="81" t="e">
        <f t="shared" ref="O1240:O1303" si="417">+(M1240-N1240)/M1240</f>
        <v>#DIV/0!</v>
      </c>
      <c r="P1240" s="461">
        <f t="shared" ref="P1240:P1303" si="418">I1240</f>
        <v>0</v>
      </c>
      <c r="Q1240" s="461">
        <f t="shared" ref="Q1240:Q1303" si="419">J1240</f>
        <v>0</v>
      </c>
      <c r="R1240" s="1103" t="e">
        <f t="shared" si="413"/>
        <v>#DIV/0!</v>
      </c>
    </row>
    <row r="1241" spans="1:18" s="28" customFormat="1" x14ac:dyDescent="0.2">
      <c r="A1241" s="737" t="s">
        <v>4737</v>
      </c>
      <c r="B1241" s="738" t="s">
        <v>4737</v>
      </c>
      <c r="C1241" s="739">
        <v>8</v>
      </c>
      <c r="D1241" s="740" t="s">
        <v>578</v>
      </c>
      <c r="E1241" s="461"/>
      <c r="F1241" s="461"/>
      <c r="G1241" s="461"/>
      <c r="H1241" s="81" t="e">
        <f t="shared" si="410"/>
        <v>#DIV/0!</v>
      </c>
      <c r="I1241" s="461"/>
      <c r="J1241" s="461"/>
      <c r="K1241" s="81" t="e">
        <f t="shared" si="411"/>
        <v>#DIV/0!</v>
      </c>
      <c r="L1241" s="461">
        <f t="shared" si="414"/>
        <v>0</v>
      </c>
      <c r="M1241" s="461">
        <f t="shared" si="415"/>
        <v>0</v>
      </c>
      <c r="N1241" s="461">
        <f t="shared" si="416"/>
        <v>0</v>
      </c>
      <c r="O1241" s="81" t="e">
        <f t="shared" si="417"/>
        <v>#DIV/0!</v>
      </c>
      <c r="P1241" s="461">
        <f t="shared" si="418"/>
        <v>0</v>
      </c>
      <c r="Q1241" s="461">
        <f t="shared" si="419"/>
        <v>0</v>
      </c>
      <c r="R1241" s="1103" t="e">
        <f t="shared" si="413"/>
        <v>#DIV/0!</v>
      </c>
    </row>
    <row r="1242" spans="1:18" s="28" customFormat="1" x14ac:dyDescent="0.2">
      <c r="A1242" s="737" t="s">
        <v>4738</v>
      </c>
      <c r="B1242" s="738" t="s">
        <v>4738</v>
      </c>
      <c r="C1242" s="739">
        <v>8</v>
      </c>
      <c r="D1242" s="740" t="s">
        <v>579</v>
      </c>
      <c r="E1242" s="461"/>
      <c r="F1242" s="461"/>
      <c r="G1242" s="461"/>
      <c r="H1242" s="81" t="e">
        <f t="shared" si="410"/>
        <v>#DIV/0!</v>
      </c>
      <c r="I1242" s="461"/>
      <c r="J1242" s="461"/>
      <c r="K1242" s="81" t="e">
        <f t="shared" si="411"/>
        <v>#DIV/0!</v>
      </c>
      <c r="L1242" s="461">
        <f t="shared" si="414"/>
        <v>0</v>
      </c>
      <c r="M1242" s="461">
        <f t="shared" si="415"/>
        <v>0</v>
      </c>
      <c r="N1242" s="461">
        <f t="shared" si="416"/>
        <v>0</v>
      </c>
      <c r="O1242" s="81" t="e">
        <f t="shared" si="417"/>
        <v>#DIV/0!</v>
      </c>
      <c r="P1242" s="461">
        <f t="shared" si="418"/>
        <v>0</v>
      </c>
      <c r="Q1242" s="461">
        <f t="shared" si="419"/>
        <v>0</v>
      </c>
      <c r="R1242" s="1103" t="e">
        <f t="shared" si="413"/>
        <v>#DIV/0!</v>
      </c>
    </row>
    <row r="1243" spans="1:18" s="28" customFormat="1" x14ac:dyDescent="0.2">
      <c r="A1243" s="737" t="s">
        <v>4739</v>
      </c>
      <c r="B1243" s="738" t="s">
        <v>4739</v>
      </c>
      <c r="C1243" s="739">
        <v>8</v>
      </c>
      <c r="D1243" s="740" t="s">
        <v>580</v>
      </c>
      <c r="E1243" s="461"/>
      <c r="F1243" s="461"/>
      <c r="G1243" s="461"/>
      <c r="H1243" s="81" t="e">
        <f t="shared" si="410"/>
        <v>#DIV/0!</v>
      </c>
      <c r="I1243" s="461"/>
      <c r="J1243" s="461"/>
      <c r="K1243" s="81" t="e">
        <f t="shared" si="411"/>
        <v>#DIV/0!</v>
      </c>
      <c r="L1243" s="461">
        <f t="shared" si="414"/>
        <v>0</v>
      </c>
      <c r="M1243" s="461">
        <f t="shared" si="415"/>
        <v>0</v>
      </c>
      <c r="N1243" s="461">
        <f t="shared" si="416"/>
        <v>0</v>
      </c>
      <c r="O1243" s="81" t="e">
        <f t="shared" si="417"/>
        <v>#DIV/0!</v>
      </c>
      <c r="P1243" s="461">
        <f t="shared" si="418"/>
        <v>0</v>
      </c>
      <c r="Q1243" s="461">
        <f t="shared" si="419"/>
        <v>0</v>
      </c>
      <c r="R1243" s="1103" t="e">
        <f t="shared" si="413"/>
        <v>#DIV/0!</v>
      </c>
    </row>
    <row r="1244" spans="1:18" s="28" customFormat="1" x14ac:dyDescent="0.2">
      <c r="A1244" s="737" t="s">
        <v>4740</v>
      </c>
      <c r="B1244" s="738" t="s">
        <v>4740</v>
      </c>
      <c r="C1244" s="739">
        <v>8</v>
      </c>
      <c r="D1244" s="740" t="s">
        <v>581</v>
      </c>
      <c r="E1244" s="461"/>
      <c r="F1244" s="461"/>
      <c r="G1244" s="461"/>
      <c r="H1244" s="81" t="e">
        <f t="shared" si="410"/>
        <v>#DIV/0!</v>
      </c>
      <c r="I1244" s="461"/>
      <c r="J1244" s="461"/>
      <c r="K1244" s="81" t="e">
        <f t="shared" si="411"/>
        <v>#DIV/0!</v>
      </c>
      <c r="L1244" s="461">
        <f t="shared" si="414"/>
        <v>0</v>
      </c>
      <c r="M1244" s="461">
        <f t="shared" si="415"/>
        <v>0</v>
      </c>
      <c r="N1244" s="461">
        <f t="shared" si="416"/>
        <v>0</v>
      </c>
      <c r="O1244" s="81" t="e">
        <f t="shared" si="417"/>
        <v>#DIV/0!</v>
      </c>
      <c r="P1244" s="461">
        <f t="shared" si="418"/>
        <v>0</v>
      </c>
      <c r="Q1244" s="461">
        <f t="shared" si="419"/>
        <v>0</v>
      </c>
      <c r="R1244" s="1103" t="e">
        <f t="shared" si="413"/>
        <v>#DIV/0!</v>
      </c>
    </row>
    <row r="1245" spans="1:18" s="39" customFormat="1" x14ac:dyDescent="0.2">
      <c r="A1245" s="471" t="s">
        <v>2663</v>
      </c>
      <c r="B1245" s="471" t="s">
        <v>1497</v>
      </c>
      <c r="C1245" s="472"/>
      <c r="D1245" s="473" t="s">
        <v>1142</v>
      </c>
      <c r="E1245" s="38">
        <f>SUM(E1246:E1251)</f>
        <v>0</v>
      </c>
      <c r="F1245" s="38">
        <f t="shared" ref="F1245:J1245" si="420">SUM(F1246:F1251)</f>
        <v>0</v>
      </c>
      <c r="G1245" s="38">
        <f t="shared" si="420"/>
        <v>0</v>
      </c>
      <c r="H1245" s="81" t="e">
        <f t="shared" si="410"/>
        <v>#DIV/0!</v>
      </c>
      <c r="I1245" s="38">
        <f t="shared" si="420"/>
        <v>0</v>
      </c>
      <c r="J1245" s="38">
        <f t="shared" si="420"/>
        <v>0</v>
      </c>
      <c r="K1245" s="81" t="e">
        <f t="shared" si="411"/>
        <v>#DIV/0!</v>
      </c>
      <c r="L1245" s="38">
        <f t="shared" si="414"/>
        <v>0</v>
      </c>
      <c r="M1245" s="38">
        <f t="shared" si="415"/>
        <v>0</v>
      </c>
      <c r="N1245" s="38">
        <f t="shared" si="416"/>
        <v>0</v>
      </c>
      <c r="O1245" s="81" t="e">
        <f t="shared" si="417"/>
        <v>#DIV/0!</v>
      </c>
      <c r="P1245" s="38">
        <f t="shared" si="418"/>
        <v>0</v>
      </c>
      <c r="Q1245" s="38">
        <f t="shared" si="419"/>
        <v>0</v>
      </c>
      <c r="R1245" s="1103" t="e">
        <f t="shared" si="413"/>
        <v>#DIV/0!</v>
      </c>
    </row>
    <row r="1246" spans="1:18" s="47" customFormat="1" x14ac:dyDescent="0.2">
      <c r="A1246" s="43" t="s">
        <v>1975</v>
      </c>
      <c r="B1246" s="43" t="s">
        <v>1975</v>
      </c>
      <c r="C1246" s="44">
        <v>8</v>
      </c>
      <c r="D1246" s="45" t="s">
        <v>325</v>
      </c>
      <c r="E1246" s="46"/>
      <c r="F1246" s="46"/>
      <c r="G1246" s="46"/>
      <c r="H1246" s="81" t="e">
        <f t="shared" si="410"/>
        <v>#DIV/0!</v>
      </c>
      <c r="I1246" s="46"/>
      <c r="J1246" s="46"/>
      <c r="K1246" s="81" t="e">
        <f t="shared" si="411"/>
        <v>#DIV/0!</v>
      </c>
      <c r="L1246" s="46">
        <f t="shared" si="414"/>
        <v>0</v>
      </c>
      <c r="M1246" s="46">
        <f t="shared" si="415"/>
        <v>0</v>
      </c>
      <c r="N1246" s="46">
        <f t="shared" si="416"/>
        <v>0</v>
      </c>
      <c r="O1246" s="81" t="e">
        <f t="shared" si="417"/>
        <v>#DIV/0!</v>
      </c>
      <c r="P1246" s="46">
        <f t="shared" si="418"/>
        <v>0</v>
      </c>
      <c r="Q1246" s="46">
        <f t="shared" si="419"/>
        <v>0</v>
      </c>
      <c r="R1246" s="1103" t="e">
        <f t="shared" si="413"/>
        <v>#DIV/0!</v>
      </c>
    </row>
    <row r="1247" spans="1:18" s="47" customFormat="1" x14ac:dyDescent="0.2">
      <c r="A1247" s="43" t="s">
        <v>1976</v>
      </c>
      <c r="B1247" s="43" t="s">
        <v>1976</v>
      </c>
      <c r="C1247" s="44">
        <v>8</v>
      </c>
      <c r="D1247" s="45" t="s">
        <v>1143</v>
      </c>
      <c r="E1247" s="46"/>
      <c r="F1247" s="46"/>
      <c r="G1247" s="46"/>
      <c r="H1247" s="81" t="e">
        <f t="shared" si="410"/>
        <v>#DIV/0!</v>
      </c>
      <c r="I1247" s="46"/>
      <c r="J1247" s="46"/>
      <c r="K1247" s="81" t="e">
        <f t="shared" si="411"/>
        <v>#DIV/0!</v>
      </c>
      <c r="L1247" s="46">
        <f t="shared" si="414"/>
        <v>0</v>
      </c>
      <c r="M1247" s="46">
        <f t="shared" si="415"/>
        <v>0</v>
      </c>
      <c r="N1247" s="46">
        <f t="shared" si="416"/>
        <v>0</v>
      </c>
      <c r="O1247" s="81" t="e">
        <f t="shared" si="417"/>
        <v>#DIV/0!</v>
      </c>
      <c r="P1247" s="46">
        <f t="shared" si="418"/>
        <v>0</v>
      </c>
      <c r="Q1247" s="46">
        <f t="shared" si="419"/>
        <v>0</v>
      </c>
      <c r="R1247" s="1103" t="e">
        <f t="shared" si="413"/>
        <v>#DIV/0!</v>
      </c>
    </row>
    <row r="1248" spans="1:18" s="47" customFormat="1" x14ac:dyDescent="0.2">
      <c r="A1248" s="43" t="s">
        <v>1977</v>
      </c>
      <c r="B1248" s="43" t="s">
        <v>1977</v>
      </c>
      <c r="C1248" s="44">
        <v>8</v>
      </c>
      <c r="D1248" s="45" t="s">
        <v>1144</v>
      </c>
      <c r="E1248" s="46"/>
      <c r="F1248" s="46"/>
      <c r="G1248" s="46"/>
      <c r="H1248" s="81" t="e">
        <f t="shared" si="410"/>
        <v>#DIV/0!</v>
      </c>
      <c r="I1248" s="46"/>
      <c r="J1248" s="46"/>
      <c r="K1248" s="81" t="e">
        <f t="shared" si="411"/>
        <v>#DIV/0!</v>
      </c>
      <c r="L1248" s="46">
        <f t="shared" si="414"/>
        <v>0</v>
      </c>
      <c r="M1248" s="46">
        <f t="shared" si="415"/>
        <v>0</v>
      </c>
      <c r="N1248" s="46">
        <f t="shared" si="416"/>
        <v>0</v>
      </c>
      <c r="O1248" s="81" t="e">
        <f t="shared" si="417"/>
        <v>#DIV/0!</v>
      </c>
      <c r="P1248" s="46">
        <f t="shared" si="418"/>
        <v>0</v>
      </c>
      <c r="Q1248" s="46">
        <f t="shared" si="419"/>
        <v>0</v>
      </c>
      <c r="R1248" s="1103" t="e">
        <f t="shared" si="413"/>
        <v>#DIV/0!</v>
      </c>
    </row>
    <row r="1249" spans="1:18" s="47" customFormat="1" x14ac:dyDescent="0.2">
      <c r="A1249" s="43" t="s">
        <v>1978</v>
      </c>
      <c r="B1249" s="43" t="s">
        <v>1978</v>
      </c>
      <c r="C1249" s="44">
        <v>8</v>
      </c>
      <c r="D1249" s="45" t="s">
        <v>1145</v>
      </c>
      <c r="E1249" s="46"/>
      <c r="F1249" s="46"/>
      <c r="G1249" s="46"/>
      <c r="H1249" s="81" t="e">
        <f t="shared" si="410"/>
        <v>#DIV/0!</v>
      </c>
      <c r="I1249" s="46"/>
      <c r="J1249" s="46"/>
      <c r="K1249" s="81" t="e">
        <f t="shared" si="411"/>
        <v>#DIV/0!</v>
      </c>
      <c r="L1249" s="46">
        <f t="shared" si="414"/>
        <v>0</v>
      </c>
      <c r="M1249" s="46">
        <f t="shared" si="415"/>
        <v>0</v>
      </c>
      <c r="N1249" s="46">
        <f t="shared" si="416"/>
        <v>0</v>
      </c>
      <c r="O1249" s="81" t="e">
        <f t="shared" si="417"/>
        <v>#DIV/0!</v>
      </c>
      <c r="P1249" s="46">
        <f t="shared" si="418"/>
        <v>0</v>
      </c>
      <c r="Q1249" s="46">
        <f t="shared" si="419"/>
        <v>0</v>
      </c>
      <c r="R1249" s="1103" t="e">
        <f t="shared" si="413"/>
        <v>#DIV/0!</v>
      </c>
    </row>
    <row r="1250" spans="1:18" s="47" customFormat="1" x14ac:dyDescent="0.2">
      <c r="A1250" s="43" t="s">
        <v>2028</v>
      </c>
      <c r="B1250" s="43" t="s">
        <v>2028</v>
      </c>
      <c r="C1250" s="44">
        <v>8</v>
      </c>
      <c r="D1250" s="45" t="s">
        <v>1259</v>
      </c>
      <c r="E1250" s="46"/>
      <c r="F1250" s="46"/>
      <c r="G1250" s="46"/>
      <c r="H1250" s="81" t="e">
        <f t="shared" si="410"/>
        <v>#DIV/0!</v>
      </c>
      <c r="I1250" s="46"/>
      <c r="J1250" s="46"/>
      <c r="K1250" s="81" t="e">
        <f t="shared" si="411"/>
        <v>#DIV/0!</v>
      </c>
      <c r="L1250" s="46">
        <f t="shared" si="414"/>
        <v>0</v>
      </c>
      <c r="M1250" s="46">
        <f t="shared" si="415"/>
        <v>0</v>
      </c>
      <c r="N1250" s="46">
        <f t="shared" si="416"/>
        <v>0</v>
      </c>
      <c r="O1250" s="81" t="e">
        <f t="shared" si="417"/>
        <v>#DIV/0!</v>
      </c>
      <c r="P1250" s="46">
        <f t="shared" si="418"/>
        <v>0</v>
      </c>
      <c r="Q1250" s="46">
        <f t="shared" si="419"/>
        <v>0</v>
      </c>
      <c r="R1250" s="1103" t="e">
        <f t="shared" si="413"/>
        <v>#DIV/0!</v>
      </c>
    </row>
    <row r="1251" spans="1:18" s="47" customFormat="1" x14ac:dyDescent="0.2">
      <c r="A1251" s="43" t="s">
        <v>1979</v>
      </c>
      <c r="B1251" s="43" t="s">
        <v>1979</v>
      </c>
      <c r="C1251" s="44">
        <v>8</v>
      </c>
      <c r="D1251" s="45" t="s">
        <v>161</v>
      </c>
      <c r="E1251" s="46"/>
      <c r="F1251" s="46"/>
      <c r="G1251" s="46"/>
      <c r="H1251" s="81" t="e">
        <f t="shared" si="410"/>
        <v>#DIV/0!</v>
      </c>
      <c r="I1251" s="46"/>
      <c r="J1251" s="46"/>
      <c r="K1251" s="81" t="e">
        <f t="shared" si="411"/>
        <v>#DIV/0!</v>
      </c>
      <c r="L1251" s="46">
        <f t="shared" si="414"/>
        <v>0</v>
      </c>
      <c r="M1251" s="46">
        <f t="shared" si="415"/>
        <v>0</v>
      </c>
      <c r="N1251" s="46">
        <f t="shared" si="416"/>
        <v>0</v>
      </c>
      <c r="O1251" s="81" t="e">
        <f t="shared" si="417"/>
        <v>#DIV/0!</v>
      </c>
      <c r="P1251" s="46">
        <f t="shared" si="418"/>
        <v>0</v>
      </c>
      <c r="Q1251" s="46">
        <f t="shared" si="419"/>
        <v>0</v>
      </c>
      <c r="R1251" s="1103" t="e">
        <f t="shared" si="413"/>
        <v>#DIV/0!</v>
      </c>
    </row>
    <row r="1252" spans="1:18" s="39" customFormat="1" x14ac:dyDescent="0.2">
      <c r="A1252" s="471" t="s">
        <v>2664</v>
      </c>
      <c r="B1252" s="471" t="s">
        <v>1498</v>
      </c>
      <c r="C1252" s="472"/>
      <c r="D1252" s="473" t="s">
        <v>4741</v>
      </c>
      <c r="E1252" s="38">
        <f>SUM(E1253:E1259)</f>
        <v>0</v>
      </c>
      <c r="F1252" s="38">
        <f t="shared" ref="F1252:J1252" si="421">SUM(F1253:F1259)</f>
        <v>0</v>
      </c>
      <c r="G1252" s="38">
        <f t="shared" si="421"/>
        <v>0</v>
      </c>
      <c r="H1252" s="81" t="e">
        <f t="shared" si="410"/>
        <v>#DIV/0!</v>
      </c>
      <c r="I1252" s="38">
        <f t="shared" si="421"/>
        <v>0</v>
      </c>
      <c r="J1252" s="38">
        <f t="shared" si="421"/>
        <v>0</v>
      </c>
      <c r="K1252" s="81" t="e">
        <f t="shared" si="411"/>
        <v>#DIV/0!</v>
      </c>
      <c r="L1252" s="38">
        <f t="shared" si="414"/>
        <v>0</v>
      </c>
      <c r="M1252" s="38">
        <f t="shared" si="415"/>
        <v>0</v>
      </c>
      <c r="N1252" s="38">
        <f t="shared" si="416"/>
        <v>0</v>
      </c>
      <c r="O1252" s="81" t="e">
        <f t="shared" si="417"/>
        <v>#DIV/0!</v>
      </c>
      <c r="P1252" s="38">
        <f t="shared" si="418"/>
        <v>0</v>
      </c>
      <c r="Q1252" s="38">
        <f t="shared" si="419"/>
        <v>0</v>
      </c>
      <c r="R1252" s="1103" t="e">
        <f t="shared" si="413"/>
        <v>#DIV/0!</v>
      </c>
    </row>
    <row r="1253" spans="1:18" s="47" customFormat="1" x14ac:dyDescent="0.2">
      <c r="A1253" s="43" t="s">
        <v>1980</v>
      </c>
      <c r="B1253" s="43" t="s">
        <v>1980</v>
      </c>
      <c r="C1253" s="44">
        <v>8</v>
      </c>
      <c r="D1253" s="45" t="s">
        <v>842</v>
      </c>
      <c r="E1253" s="46"/>
      <c r="F1253" s="46"/>
      <c r="G1253" s="46"/>
      <c r="H1253" s="81" t="e">
        <f t="shared" si="410"/>
        <v>#DIV/0!</v>
      </c>
      <c r="I1253" s="46"/>
      <c r="J1253" s="46"/>
      <c r="K1253" s="81" t="e">
        <f t="shared" si="411"/>
        <v>#DIV/0!</v>
      </c>
      <c r="L1253" s="46">
        <f t="shared" si="414"/>
        <v>0</v>
      </c>
      <c r="M1253" s="46">
        <f t="shared" si="415"/>
        <v>0</v>
      </c>
      <c r="N1253" s="46">
        <f t="shared" si="416"/>
        <v>0</v>
      </c>
      <c r="O1253" s="81" t="e">
        <f t="shared" si="417"/>
        <v>#DIV/0!</v>
      </c>
      <c r="P1253" s="46">
        <f t="shared" si="418"/>
        <v>0</v>
      </c>
      <c r="Q1253" s="46">
        <f t="shared" si="419"/>
        <v>0</v>
      </c>
      <c r="R1253" s="1103" t="e">
        <f t="shared" si="413"/>
        <v>#DIV/0!</v>
      </c>
    </row>
    <row r="1254" spans="1:18" s="47" customFormat="1" x14ac:dyDescent="0.2">
      <c r="A1254" s="43" t="s">
        <v>1981</v>
      </c>
      <c r="B1254" s="43" t="s">
        <v>1981</v>
      </c>
      <c r="C1254" s="44">
        <v>8</v>
      </c>
      <c r="D1254" s="45" t="s">
        <v>325</v>
      </c>
      <c r="E1254" s="46"/>
      <c r="F1254" s="46"/>
      <c r="G1254" s="46"/>
      <c r="H1254" s="81" t="e">
        <f t="shared" si="410"/>
        <v>#DIV/0!</v>
      </c>
      <c r="I1254" s="46"/>
      <c r="J1254" s="46"/>
      <c r="K1254" s="81" t="e">
        <f t="shared" si="411"/>
        <v>#DIV/0!</v>
      </c>
      <c r="L1254" s="46">
        <f t="shared" si="414"/>
        <v>0</v>
      </c>
      <c r="M1254" s="46">
        <f t="shared" si="415"/>
        <v>0</v>
      </c>
      <c r="N1254" s="46">
        <f t="shared" si="416"/>
        <v>0</v>
      </c>
      <c r="O1254" s="81" t="e">
        <f t="shared" si="417"/>
        <v>#DIV/0!</v>
      </c>
      <c r="P1254" s="46">
        <f t="shared" si="418"/>
        <v>0</v>
      </c>
      <c r="Q1254" s="46">
        <f t="shared" si="419"/>
        <v>0</v>
      </c>
      <c r="R1254" s="1103" t="e">
        <f t="shared" si="413"/>
        <v>#DIV/0!</v>
      </c>
    </row>
    <row r="1255" spans="1:18" s="47" customFormat="1" x14ac:dyDescent="0.2">
      <c r="A1255" s="43" t="s">
        <v>1982</v>
      </c>
      <c r="B1255" s="43" t="s">
        <v>1982</v>
      </c>
      <c r="C1255" s="44">
        <v>8</v>
      </c>
      <c r="D1255" s="45" t="s">
        <v>1143</v>
      </c>
      <c r="E1255" s="46"/>
      <c r="F1255" s="46"/>
      <c r="G1255" s="46"/>
      <c r="H1255" s="81" t="e">
        <f t="shared" si="410"/>
        <v>#DIV/0!</v>
      </c>
      <c r="I1255" s="46"/>
      <c r="J1255" s="46"/>
      <c r="K1255" s="81" t="e">
        <f t="shared" si="411"/>
        <v>#DIV/0!</v>
      </c>
      <c r="L1255" s="46">
        <f t="shared" si="414"/>
        <v>0</v>
      </c>
      <c r="M1255" s="46">
        <f t="shared" si="415"/>
        <v>0</v>
      </c>
      <c r="N1255" s="46">
        <f t="shared" si="416"/>
        <v>0</v>
      </c>
      <c r="O1255" s="81" t="e">
        <f t="shared" si="417"/>
        <v>#DIV/0!</v>
      </c>
      <c r="P1255" s="46">
        <f t="shared" si="418"/>
        <v>0</v>
      </c>
      <c r="Q1255" s="46">
        <f t="shared" si="419"/>
        <v>0</v>
      </c>
      <c r="R1255" s="1103" t="e">
        <f t="shared" si="413"/>
        <v>#DIV/0!</v>
      </c>
    </row>
    <row r="1256" spans="1:18" s="47" customFormat="1" x14ac:dyDescent="0.2">
      <c r="A1256" s="43" t="s">
        <v>1983</v>
      </c>
      <c r="B1256" s="43" t="s">
        <v>1983</v>
      </c>
      <c r="C1256" s="44">
        <v>8</v>
      </c>
      <c r="D1256" s="45" t="s">
        <v>3868</v>
      </c>
      <c r="E1256" s="46"/>
      <c r="F1256" s="46"/>
      <c r="G1256" s="46"/>
      <c r="H1256" s="81" t="e">
        <f t="shared" si="410"/>
        <v>#DIV/0!</v>
      </c>
      <c r="I1256" s="46"/>
      <c r="J1256" s="46"/>
      <c r="K1256" s="81" t="e">
        <f t="shared" si="411"/>
        <v>#DIV/0!</v>
      </c>
      <c r="L1256" s="46">
        <f t="shared" si="414"/>
        <v>0</v>
      </c>
      <c r="M1256" s="46">
        <f t="shared" si="415"/>
        <v>0</v>
      </c>
      <c r="N1256" s="46">
        <f t="shared" si="416"/>
        <v>0</v>
      </c>
      <c r="O1256" s="81" t="e">
        <f t="shared" si="417"/>
        <v>#DIV/0!</v>
      </c>
      <c r="P1256" s="46">
        <f t="shared" si="418"/>
        <v>0</v>
      </c>
      <c r="Q1256" s="46">
        <f t="shared" si="419"/>
        <v>0</v>
      </c>
      <c r="R1256" s="1103" t="e">
        <f t="shared" si="413"/>
        <v>#DIV/0!</v>
      </c>
    </row>
    <row r="1257" spans="1:18" s="47" customFormat="1" x14ac:dyDescent="0.2">
      <c r="A1257" s="43" t="s">
        <v>3870</v>
      </c>
      <c r="B1257" s="43" t="s">
        <v>3870</v>
      </c>
      <c r="C1257" s="44">
        <v>8</v>
      </c>
      <c r="D1257" s="45" t="s">
        <v>3869</v>
      </c>
      <c r="E1257" s="46"/>
      <c r="F1257" s="46"/>
      <c r="G1257" s="46"/>
      <c r="H1257" s="81" t="e">
        <f t="shared" si="410"/>
        <v>#DIV/0!</v>
      </c>
      <c r="I1257" s="46"/>
      <c r="J1257" s="46"/>
      <c r="K1257" s="81" t="e">
        <f t="shared" si="411"/>
        <v>#DIV/0!</v>
      </c>
      <c r="L1257" s="46">
        <f t="shared" si="414"/>
        <v>0</v>
      </c>
      <c r="M1257" s="46">
        <f t="shared" si="415"/>
        <v>0</v>
      </c>
      <c r="N1257" s="46">
        <f t="shared" si="416"/>
        <v>0</v>
      </c>
      <c r="O1257" s="81" t="e">
        <f t="shared" si="417"/>
        <v>#DIV/0!</v>
      </c>
      <c r="P1257" s="46">
        <f t="shared" si="418"/>
        <v>0</v>
      </c>
      <c r="Q1257" s="46">
        <f t="shared" si="419"/>
        <v>0</v>
      </c>
      <c r="R1257" s="1103" t="e">
        <f t="shared" si="413"/>
        <v>#DIV/0!</v>
      </c>
    </row>
    <row r="1258" spans="1:18" s="47" customFormat="1" x14ac:dyDescent="0.2">
      <c r="A1258" s="43" t="s">
        <v>3871</v>
      </c>
      <c r="B1258" s="43" t="s">
        <v>3871</v>
      </c>
      <c r="C1258" s="44">
        <v>8</v>
      </c>
      <c r="D1258" s="45" t="s">
        <v>334</v>
      </c>
      <c r="E1258" s="46"/>
      <c r="F1258" s="46"/>
      <c r="G1258" s="46"/>
      <c r="H1258" s="81" t="e">
        <f t="shared" si="410"/>
        <v>#DIV/0!</v>
      </c>
      <c r="I1258" s="46"/>
      <c r="J1258" s="46"/>
      <c r="K1258" s="81" t="e">
        <f t="shared" si="411"/>
        <v>#DIV/0!</v>
      </c>
      <c r="L1258" s="46">
        <f t="shared" si="414"/>
        <v>0</v>
      </c>
      <c r="M1258" s="46">
        <f t="shared" si="415"/>
        <v>0</v>
      </c>
      <c r="N1258" s="46">
        <f t="shared" si="416"/>
        <v>0</v>
      </c>
      <c r="O1258" s="81" t="e">
        <f t="shared" si="417"/>
        <v>#DIV/0!</v>
      </c>
      <c r="P1258" s="46">
        <f t="shared" si="418"/>
        <v>0</v>
      </c>
      <c r="Q1258" s="46">
        <f t="shared" si="419"/>
        <v>0</v>
      </c>
      <c r="R1258" s="1103" t="e">
        <f t="shared" si="413"/>
        <v>#DIV/0!</v>
      </c>
    </row>
    <row r="1259" spans="1:18" s="47" customFormat="1" x14ac:dyDescent="0.2">
      <c r="A1259" s="430" t="s">
        <v>2665</v>
      </c>
      <c r="B1259" s="43" t="s">
        <v>5801</v>
      </c>
      <c r="C1259" s="431"/>
      <c r="D1259" s="432" t="s">
        <v>2666</v>
      </c>
      <c r="E1259" s="51">
        <f>SUM(E1260:E1263)</f>
        <v>0</v>
      </c>
      <c r="F1259" s="51">
        <f t="shared" ref="F1259:J1259" si="422">SUM(F1260:F1263)</f>
        <v>0</v>
      </c>
      <c r="G1259" s="51">
        <f t="shared" si="422"/>
        <v>0</v>
      </c>
      <c r="H1259" s="81" t="e">
        <f t="shared" si="410"/>
        <v>#DIV/0!</v>
      </c>
      <c r="I1259" s="51">
        <f t="shared" si="422"/>
        <v>0</v>
      </c>
      <c r="J1259" s="51">
        <f t="shared" si="422"/>
        <v>0</v>
      </c>
      <c r="K1259" s="81" t="e">
        <f t="shared" si="411"/>
        <v>#DIV/0!</v>
      </c>
      <c r="L1259" s="51">
        <f t="shared" si="414"/>
        <v>0</v>
      </c>
      <c r="M1259" s="51">
        <f t="shared" si="415"/>
        <v>0</v>
      </c>
      <c r="N1259" s="51">
        <f t="shared" si="416"/>
        <v>0</v>
      </c>
      <c r="O1259" s="81" t="e">
        <f t="shared" si="417"/>
        <v>#DIV/0!</v>
      </c>
      <c r="P1259" s="51">
        <f t="shared" si="418"/>
        <v>0</v>
      </c>
      <c r="Q1259" s="51">
        <f t="shared" si="419"/>
        <v>0</v>
      </c>
      <c r="R1259" s="1103" t="e">
        <f t="shared" si="413"/>
        <v>#DIV/0!</v>
      </c>
    </row>
    <row r="1260" spans="1:18" s="28" customFormat="1" x14ac:dyDescent="0.2">
      <c r="A1260" s="485" t="s">
        <v>2667</v>
      </c>
      <c r="B1260" s="485" t="s">
        <v>2667</v>
      </c>
      <c r="C1260" s="486">
        <v>8</v>
      </c>
      <c r="D1260" s="487" t="s">
        <v>2668</v>
      </c>
      <c r="E1260" s="461"/>
      <c r="F1260" s="461"/>
      <c r="G1260" s="461"/>
      <c r="H1260" s="81" t="e">
        <f t="shared" si="410"/>
        <v>#DIV/0!</v>
      </c>
      <c r="I1260" s="461"/>
      <c r="J1260" s="461"/>
      <c r="K1260" s="81" t="e">
        <f t="shared" si="411"/>
        <v>#DIV/0!</v>
      </c>
      <c r="L1260" s="461">
        <f t="shared" si="414"/>
        <v>0</v>
      </c>
      <c r="M1260" s="461">
        <f t="shared" si="415"/>
        <v>0</v>
      </c>
      <c r="N1260" s="461">
        <f t="shared" si="416"/>
        <v>0</v>
      </c>
      <c r="O1260" s="81" t="e">
        <f t="shared" si="417"/>
        <v>#DIV/0!</v>
      </c>
      <c r="P1260" s="461">
        <f t="shared" si="418"/>
        <v>0</v>
      </c>
      <c r="Q1260" s="461">
        <f t="shared" si="419"/>
        <v>0</v>
      </c>
      <c r="R1260" s="1103" t="e">
        <f t="shared" si="413"/>
        <v>#DIV/0!</v>
      </c>
    </row>
    <row r="1261" spans="1:18" s="28" customFormat="1" x14ac:dyDescent="0.2">
      <c r="A1261" s="485" t="s">
        <v>2669</v>
      </c>
      <c r="B1261" s="485" t="s">
        <v>2669</v>
      </c>
      <c r="C1261" s="486">
        <v>8</v>
      </c>
      <c r="D1261" s="487" t="s">
        <v>325</v>
      </c>
      <c r="E1261" s="461"/>
      <c r="F1261" s="461"/>
      <c r="G1261" s="461"/>
      <c r="H1261" s="81" t="e">
        <f t="shared" si="410"/>
        <v>#DIV/0!</v>
      </c>
      <c r="I1261" s="461"/>
      <c r="J1261" s="461"/>
      <c r="K1261" s="81" t="e">
        <f t="shared" si="411"/>
        <v>#DIV/0!</v>
      </c>
      <c r="L1261" s="461">
        <f t="shared" si="414"/>
        <v>0</v>
      </c>
      <c r="M1261" s="461">
        <f t="shared" si="415"/>
        <v>0</v>
      </c>
      <c r="N1261" s="461">
        <f t="shared" si="416"/>
        <v>0</v>
      </c>
      <c r="O1261" s="81" t="e">
        <f t="shared" si="417"/>
        <v>#DIV/0!</v>
      </c>
      <c r="P1261" s="461">
        <f t="shared" si="418"/>
        <v>0</v>
      </c>
      <c r="Q1261" s="461">
        <f t="shared" si="419"/>
        <v>0</v>
      </c>
      <c r="R1261" s="1103" t="e">
        <f t="shared" si="413"/>
        <v>#DIV/0!</v>
      </c>
    </row>
    <row r="1262" spans="1:18" s="28" customFormat="1" x14ac:dyDescent="0.2">
      <c r="A1262" s="485" t="s">
        <v>2670</v>
      </c>
      <c r="B1262" s="485" t="s">
        <v>2670</v>
      </c>
      <c r="C1262" s="486">
        <v>8</v>
      </c>
      <c r="D1262" s="487" t="s">
        <v>322</v>
      </c>
      <c r="E1262" s="461"/>
      <c r="F1262" s="461"/>
      <c r="G1262" s="461"/>
      <c r="H1262" s="81" t="e">
        <f t="shared" si="410"/>
        <v>#DIV/0!</v>
      </c>
      <c r="I1262" s="461"/>
      <c r="J1262" s="461"/>
      <c r="K1262" s="81" t="e">
        <f t="shared" si="411"/>
        <v>#DIV/0!</v>
      </c>
      <c r="L1262" s="461">
        <f t="shared" si="414"/>
        <v>0</v>
      </c>
      <c r="M1262" s="461">
        <f t="shared" si="415"/>
        <v>0</v>
      </c>
      <c r="N1262" s="461">
        <f t="shared" si="416"/>
        <v>0</v>
      </c>
      <c r="O1262" s="81" t="e">
        <f t="shared" si="417"/>
        <v>#DIV/0!</v>
      </c>
      <c r="P1262" s="461">
        <f t="shared" si="418"/>
        <v>0</v>
      </c>
      <c r="Q1262" s="461">
        <f t="shared" si="419"/>
        <v>0</v>
      </c>
      <c r="R1262" s="1103" t="e">
        <f t="shared" si="413"/>
        <v>#DIV/0!</v>
      </c>
    </row>
    <row r="1263" spans="1:18" s="28" customFormat="1" x14ac:dyDescent="0.2">
      <c r="A1263" s="485" t="s">
        <v>2671</v>
      </c>
      <c r="B1263" s="485" t="s">
        <v>2671</v>
      </c>
      <c r="C1263" s="486">
        <v>8</v>
      </c>
      <c r="D1263" s="487" t="s">
        <v>161</v>
      </c>
      <c r="E1263" s="461"/>
      <c r="F1263" s="461"/>
      <c r="G1263" s="461"/>
      <c r="H1263" s="81" t="e">
        <f t="shared" si="410"/>
        <v>#DIV/0!</v>
      </c>
      <c r="I1263" s="461"/>
      <c r="J1263" s="461"/>
      <c r="K1263" s="81" t="e">
        <f t="shared" si="411"/>
        <v>#DIV/0!</v>
      </c>
      <c r="L1263" s="461">
        <f t="shared" si="414"/>
        <v>0</v>
      </c>
      <c r="M1263" s="461">
        <f t="shared" si="415"/>
        <v>0</v>
      </c>
      <c r="N1263" s="461">
        <f t="shared" si="416"/>
        <v>0</v>
      </c>
      <c r="O1263" s="81" t="e">
        <f t="shared" si="417"/>
        <v>#DIV/0!</v>
      </c>
      <c r="P1263" s="461">
        <f t="shared" si="418"/>
        <v>0</v>
      </c>
      <c r="Q1263" s="461">
        <f t="shared" si="419"/>
        <v>0</v>
      </c>
      <c r="R1263" s="1103" t="e">
        <f t="shared" si="413"/>
        <v>#DIV/0!</v>
      </c>
    </row>
    <row r="1264" spans="1:18" s="39" customFormat="1" ht="12" customHeight="1" x14ac:dyDescent="0.2">
      <c r="A1264" s="73" t="s">
        <v>2672</v>
      </c>
      <c r="B1264" s="73" t="s">
        <v>1499</v>
      </c>
      <c r="C1264" s="36"/>
      <c r="D1264" s="74" t="s">
        <v>1146</v>
      </c>
      <c r="E1264" s="38">
        <f>SUM(E1265:E1270)+E1273+E1274</f>
        <v>0</v>
      </c>
      <c r="F1264" s="38">
        <f t="shared" ref="F1264:J1264" si="423">SUM(F1265:F1270)+F1273+F1274</f>
        <v>0</v>
      </c>
      <c r="G1264" s="38">
        <f t="shared" si="423"/>
        <v>0</v>
      </c>
      <c r="H1264" s="81" t="e">
        <f t="shared" si="410"/>
        <v>#DIV/0!</v>
      </c>
      <c r="I1264" s="38">
        <f t="shared" si="423"/>
        <v>0</v>
      </c>
      <c r="J1264" s="38">
        <f t="shared" si="423"/>
        <v>0</v>
      </c>
      <c r="K1264" s="81" t="e">
        <f t="shared" si="411"/>
        <v>#DIV/0!</v>
      </c>
      <c r="L1264" s="38">
        <f t="shared" si="414"/>
        <v>0</v>
      </c>
      <c r="M1264" s="38">
        <f t="shared" si="415"/>
        <v>0</v>
      </c>
      <c r="N1264" s="38">
        <f t="shared" si="416"/>
        <v>0</v>
      </c>
      <c r="O1264" s="81" t="e">
        <f t="shared" si="417"/>
        <v>#DIV/0!</v>
      </c>
      <c r="P1264" s="38">
        <f t="shared" si="418"/>
        <v>0</v>
      </c>
      <c r="Q1264" s="38">
        <f t="shared" si="419"/>
        <v>0</v>
      </c>
      <c r="R1264" s="1103" t="e">
        <f t="shared" si="413"/>
        <v>#DIV/0!</v>
      </c>
    </row>
    <row r="1265" spans="1:18" s="47" customFormat="1" x14ac:dyDescent="0.2">
      <c r="A1265" s="43" t="s">
        <v>1984</v>
      </c>
      <c r="B1265" s="43" t="s">
        <v>1984</v>
      </c>
      <c r="C1265" s="44">
        <v>8</v>
      </c>
      <c r="D1265" s="45" t="s">
        <v>325</v>
      </c>
      <c r="E1265" s="46"/>
      <c r="F1265" s="46"/>
      <c r="G1265" s="46"/>
      <c r="H1265" s="81" t="e">
        <f t="shared" si="410"/>
        <v>#DIV/0!</v>
      </c>
      <c r="I1265" s="46"/>
      <c r="J1265" s="46"/>
      <c r="K1265" s="81" t="e">
        <f t="shared" si="411"/>
        <v>#DIV/0!</v>
      </c>
      <c r="L1265" s="46">
        <f t="shared" si="414"/>
        <v>0</v>
      </c>
      <c r="M1265" s="46">
        <f t="shared" si="415"/>
        <v>0</v>
      </c>
      <c r="N1265" s="46">
        <f t="shared" si="416"/>
        <v>0</v>
      </c>
      <c r="O1265" s="81" t="e">
        <f t="shared" si="417"/>
        <v>#DIV/0!</v>
      </c>
      <c r="P1265" s="46">
        <f t="shared" si="418"/>
        <v>0</v>
      </c>
      <c r="Q1265" s="46">
        <f t="shared" si="419"/>
        <v>0</v>
      </c>
      <c r="R1265" s="1103" t="e">
        <f t="shared" si="413"/>
        <v>#DIV/0!</v>
      </c>
    </row>
    <row r="1266" spans="1:18" s="47" customFormat="1" x14ac:dyDescent="0.2">
      <c r="A1266" s="43" t="s">
        <v>1985</v>
      </c>
      <c r="B1266" s="43" t="s">
        <v>1985</v>
      </c>
      <c r="C1266" s="44">
        <v>8</v>
      </c>
      <c r="D1266" s="45" t="s">
        <v>570</v>
      </c>
      <c r="E1266" s="46"/>
      <c r="F1266" s="46"/>
      <c r="G1266" s="46"/>
      <c r="H1266" s="81" t="e">
        <f t="shared" si="410"/>
        <v>#DIV/0!</v>
      </c>
      <c r="I1266" s="46"/>
      <c r="J1266" s="46"/>
      <c r="K1266" s="81" t="e">
        <f t="shared" si="411"/>
        <v>#DIV/0!</v>
      </c>
      <c r="L1266" s="46">
        <f t="shared" si="414"/>
        <v>0</v>
      </c>
      <c r="M1266" s="46">
        <f t="shared" si="415"/>
        <v>0</v>
      </c>
      <c r="N1266" s="46">
        <f t="shared" si="416"/>
        <v>0</v>
      </c>
      <c r="O1266" s="81" t="e">
        <f t="shared" si="417"/>
        <v>#DIV/0!</v>
      </c>
      <c r="P1266" s="46">
        <f t="shared" si="418"/>
        <v>0</v>
      </c>
      <c r="Q1266" s="46">
        <f t="shared" si="419"/>
        <v>0</v>
      </c>
      <c r="R1266" s="1103" t="e">
        <f t="shared" si="413"/>
        <v>#DIV/0!</v>
      </c>
    </row>
    <row r="1267" spans="1:18" s="47" customFormat="1" x14ac:dyDescent="0.2">
      <c r="A1267" s="43" t="s">
        <v>1986</v>
      </c>
      <c r="B1267" s="43" t="s">
        <v>1986</v>
      </c>
      <c r="C1267" s="44">
        <v>8</v>
      </c>
      <c r="D1267" s="45" t="s">
        <v>324</v>
      </c>
      <c r="E1267" s="46"/>
      <c r="F1267" s="46"/>
      <c r="G1267" s="46"/>
      <c r="H1267" s="81" t="e">
        <f t="shared" si="410"/>
        <v>#DIV/0!</v>
      </c>
      <c r="I1267" s="46"/>
      <c r="J1267" s="46"/>
      <c r="K1267" s="81" t="e">
        <f t="shared" si="411"/>
        <v>#DIV/0!</v>
      </c>
      <c r="L1267" s="46">
        <f t="shared" si="414"/>
        <v>0</v>
      </c>
      <c r="M1267" s="46">
        <f t="shared" si="415"/>
        <v>0</v>
      </c>
      <c r="N1267" s="46">
        <f t="shared" si="416"/>
        <v>0</v>
      </c>
      <c r="O1267" s="81" t="e">
        <f t="shared" si="417"/>
        <v>#DIV/0!</v>
      </c>
      <c r="P1267" s="46">
        <f t="shared" si="418"/>
        <v>0</v>
      </c>
      <c r="Q1267" s="46">
        <f t="shared" si="419"/>
        <v>0</v>
      </c>
      <c r="R1267" s="1103" t="e">
        <f t="shared" si="413"/>
        <v>#DIV/0!</v>
      </c>
    </row>
    <row r="1268" spans="1:18" s="47" customFormat="1" x14ac:dyDescent="0.2">
      <c r="A1268" s="43" t="s">
        <v>1987</v>
      </c>
      <c r="B1268" s="43" t="s">
        <v>1987</v>
      </c>
      <c r="C1268" s="44">
        <v>8</v>
      </c>
      <c r="D1268" s="45" t="s">
        <v>580</v>
      </c>
      <c r="E1268" s="46"/>
      <c r="F1268" s="46"/>
      <c r="G1268" s="46"/>
      <c r="H1268" s="81" t="e">
        <f t="shared" si="410"/>
        <v>#DIV/0!</v>
      </c>
      <c r="I1268" s="46"/>
      <c r="J1268" s="46"/>
      <c r="K1268" s="81" t="e">
        <f t="shared" si="411"/>
        <v>#DIV/0!</v>
      </c>
      <c r="L1268" s="46">
        <f t="shared" si="414"/>
        <v>0</v>
      </c>
      <c r="M1268" s="46">
        <f t="shared" si="415"/>
        <v>0</v>
      </c>
      <c r="N1268" s="46">
        <f t="shared" si="416"/>
        <v>0</v>
      </c>
      <c r="O1268" s="81" t="e">
        <f t="shared" si="417"/>
        <v>#DIV/0!</v>
      </c>
      <c r="P1268" s="46">
        <f t="shared" si="418"/>
        <v>0</v>
      </c>
      <c r="Q1268" s="46">
        <f t="shared" si="419"/>
        <v>0</v>
      </c>
      <c r="R1268" s="1103" t="e">
        <f t="shared" si="413"/>
        <v>#DIV/0!</v>
      </c>
    </row>
    <row r="1269" spans="1:18" s="47" customFormat="1" x14ac:dyDescent="0.2">
      <c r="A1269" s="43" t="s">
        <v>1988</v>
      </c>
      <c r="B1269" s="43" t="s">
        <v>1988</v>
      </c>
      <c r="C1269" s="44">
        <v>8</v>
      </c>
      <c r="D1269" s="45" t="s">
        <v>161</v>
      </c>
      <c r="E1269" s="46"/>
      <c r="F1269" s="46"/>
      <c r="G1269" s="46"/>
      <c r="H1269" s="81" t="e">
        <f t="shared" si="410"/>
        <v>#DIV/0!</v>
      </c>
      <c r="I1269" s="46"/>
      <c r="J1269" s="46"/>
      <c r="K1269" s="81" t="e">
        <f t="shared" si="411"/>
        <v>#DIV/0!</v>
      </c>
      <c r="L1269" s="46">
        <f t="shared" si="414"/>
        <v>0</v>
      </c>
      <c r="M1269" s="46">
        <f t="shared" si="415"/>
        <v>0</v>
      </c>
      <c r="N1269" s="46">
        <f t="shared" si="416"/>
        <v>0</v>
      </c>
      <c r="O1269" s="81" t="e">
        <f t="shared" si="417"/>
        <v>#DIV/0!</v>
      </c>
      <c r="P1269" s="46">
        <f t="shared" si="418"/>
        <v>0</v>
      </c>
      <c r="Q1269" s="46">
        <f t="shared" si="419"/>
        <v>0</v>
      </c>
      <c r="R1269" s="1103" t="e">
        <f t="shared" si="413"/>
        <v>#DIV/0!</v>
      </c>
    </row>
    <row r="1270" spans="1:18" s="47" customFormat="1" x14ac:dyDescent="0.2">
      <c r="A1270" s="430" t="s">
        <v>2673</v>
      </c>
      <c r="B1270" s="430" t="s">
        <v>2674</v>
      </c>
      <c r="C1270" s="431"/>
      <c r="D1270" s="432" t="s">
        <v>2675</v>
      </c>
      <c r="E1270" s="51">
        <f>E1271+E1272</f>
        <v>0</v>
      </c>
      <c r="F1270" s="51">
        <f t="shared" ref="F1270:J1270" si="424">F1271+F1272</f>
        <v>0</v>
      </c>
      <c r="G1270" s="51">
        <f t="shared" si="424"/>
        <v>0</v>
      </c>
      <c r="H1270" s="81" t="e">
        <f t="shared" si="410"/>
        <v>#DIV/0!</v>
      </c>
      <c r="I1270" s="51">
        <f t="shared" si="424"/>
        <v>0</v>
      </c>
      <c r="J1270" s="51">
        <f t="shared" si="424"/>
        <v>0</v>
      </c>
      <c r="K1270" s="81" t="e">
        <f t="shared" si="411"/>
        <v>#DIV/0!</v>
      </c>
      <c r="L1270" s="51">
        <f t="shared" si="414"/>
        <v>0</v>
      </c>
      <c r="M1270" s="51">
        <f t="shared" si="415"/>
        <v>0</v>
      </c>
      <c r="N1270" s="51">
        <f t="shared" si="416"/>
        <v>0</v>
      </c>
      <c r="O1270" s="81" t="e">
        <f t="shared" si="417"/>
        <v>#DIV/0!</v>
      </c>
      <c r="P1270" s="51">
        <f t="shared" si="418"/>
        <v>0</v>
      </c>
      <c r="Q1270" s="51">
        <f t="shared" si="419"/>
        <v>0</v>
      </c>
      <c r="R1270" s="1103" t="e">
        <f t="shared" si="413"/>
        <v>#DIV/0!</v>
      </c>
    </row>
    <row r="1271" spans="1:18" s="28" customFormat="1" ht="25.5" x14ac:dyDescent="0.2">
      <c r="A1271" s="632" t="s">
        <v>2748</v>
      </c>
      <c r="B1271" s="452" t="s">
        <v>3587</v>
      </c>
      <c r="C1271" s="633">
        <v>9</v>
      </c>
      <c r="D1271" s="921" t="s">
        <v>2749</v>
      </c>
      <c r="E1271" s="461"/>
      <c r="F1271" s="461"/>
      <c r="G1271" s="461"/>
      <c r="H1271" s="81" t="e">
        <f t="shared" si="410"/>
        <v>#DIV/0!</v>
      </c>
      <c r="I1271" s="461"/>
      <c r="J1271" s="461"/>
      <c r="K1271" s="81" t="e">
        <f t="shared" si="411"/>
        <v>#DIV/0!</v>
      </c>
      <c r="L1271" s="461">
        <f t="shared" si="414"/>
        <v>0</v>
      </c>
      <c r="M1271" s="461">
        <f t="shared" si="415"/>
        <v>0</v>
      </c>
      <c r="N1271" s="461">
        <f t="shared" si="416"/>
        <v>0</v>
      </c>
      <c r="O1271" s="81" t="e">
        <f t="shared" si="417"/>
        <v>#DIV/0!</v>
      </c>
      <c r="P1271" s="461">
        <f t="shared" si="418"/>
        <v>0</v>
      </c>
      <c r="Q1271" s="461">
        <f t="shared" si="419"/>
        <v>0</v>
      </c>
      <c r="R1271" s="1103" t="e">
        <f t="shared" si="413"/>
        <v>#DIV/0!</v>
      </c>
    </row>
    <row r="1272" spans="1:18" s="28" customFormat="1" x14ac:dyDescent="0.2">
      <c r="A1272" s="632" t="s">
        <v>2750</v>
      </c>
      <c r="B1272" s="452" t="s">
        <v>3588</v>
      </c>
      <c r="C1272" s="633">
        <v>9</v>
      </c>
      <c r="D1272" s="921" t="s">
        <v>2751</v>
      </c>
      <c r="E1272" s="461"/>
      <c r="F1272" s="461"/>
      <c r="G1272" s="461"/>
      <c r="H1272" s="81" t="e">
        <f t="shared" si="410"/>
        <v>#DIV/0!</v>
      </c>
      <c r="I1272" s="461"/>
      <c r="J1272" s="461"/>
      <c r="K1272" s="81" t="e">
        <f t="shared" si="411"/>
        <v>#DIV/0!</v>
      </c>
      <c r="L1272" s="461">
        <f t="shared" si="414"/>
        <v>0</v>
      </c>
      <c r="M1272" s="461">
        <f t="shared" si="415"/>
        <v>0</v>
      </c>
      <c r="N1272" s="461">
        <f t="shared" si="416"/>
        <v>0</v>
      </c>
      <c r="O1272" s="81" t="e">
        <f t="shared" si="417"/>
        <v>#DIV/0!</v>
      </c>
      <c r="P1272" s="461">
        <f t="shared" si="418"/>
        <v>0</v>
      </c>
      <c r="Q1272" s="461">
        <f t="shared" si="419"/>
        <v>0</v>
      </c>
      <c r="R1272" s="1103" t="e">
        <f t="shared" si="413"/>
        <v>#DIV/0!</v>
      </c>
    </row>
    <row r="1273" spans="1:18" s="47" customFormat="1" x14ac:dyDescent="0.2">
      <c r="A1273" s="43" t="s">
        <v>2676</v>
      </c>
      <c r="B1273" s="43" t="s">
        <v>2676</v>
      </c>
      <c r="C1273" s="44">
        <v>8</v>
      </c>
      <c r="D1273" s="45" t="s">
        <v>2677</v>
      </c>
      <c r="E1273" s="46"/>
      <c r="F1273" s="46"/>
      <c r="G1273" s="46"/>
      <c r="H1273" s="81" t="e">
        <f t="shared" si="410"/>
        <v>#DIV/0!</v>
      </c>
      <c r="I1273" s="46"/>
      <c r="J1273" s="46"/>
      <c r="K1273" s="81" t="e">
        <f t="shared" si="411"/>
        <v>#DIV/0!</v>
      </c>
      <c r="L1273" s="46">
        <f t="shared" si="414"/>
        <v>0</v>
      </c>
      <c r="M1273" s="46">
        <f t="shared" si="415"/>
        <v>0</v>
      </c>
      <c r="N1273" s="46">
        <f t="shared" si="416"/>
        <v>0</v>
      </c>
      <c r="O1273" s="81" t="e">
        <f t="shared" si="417"/>
        <v>#DIV/0!</v>
      </c>
      <c r="P1273" s="46">
        <f t="shared" si="418"/>
        <v>0</v>
      </c>
      <c r="Q1273" s="46">
        <f t="shared" si="419"/>
        <v>0</v>
      </c>
      <c r="R1273" s="1103" t="e">
        <f t="shared" si="413"/>
        <v>#DIV/0!</v>
      </c>
    </row>
    <row r="1274" spans="1:18" s="47" customFormat="1" x14ac:dyDescent="0.2">
      <c r="A1274" s="43" t="s">
        <v>2678</v>
      </c>
      <c r="B1274" s="43" t="s">
        <v>2678</v>
      </c>
      <c r="C1274" s="44">
        <v>8</v>
      </c>
      <c r="D1274" s="45" t="s">
        <v>2679</v>
      </c>
      <c r="E1274" s="46"/>
      <c r="F1274" s="46"/>
      <c r="G1274" s="46"/>
      <c r="H1274" s="81" t="e">
        <f t="shared" si="410"/>
        <v>#DIV/0!</v>
      </c>
      <c r="I1274" s="46"/>
      <c r="J1274" s="46"/>
      <c r="K1274" s="81" t="e">
        <f t="shared" si="411"/>
        <v>#DIV/0!</v>
      </c>
      <c r="L1274" s="46">
        <f t="shared" si="414"/>
        <v>0</v>
      </c>
      <c r="M1274" s="46">
        <f t="shared" si="415"/>
        <v>0</v>
      </c>
      <c r="N1274" s="46">
        <f t="shared" si="416"/>
        <v>0</v>
      </c>
      <c r="O1274" s="81" t="e">
        <f t="shared" si="417"/>
        <v>#DIV/0!</v>
      </c>
      <c r="P1274" s="46">
        <f t="shared" si="418"/>
        <v>0</v>
      </c>
      <c r="Q1274" s="46">
        <f t="shared" si="419"/>
        <v>0</v>
      </c>
      <c r="R1274" s="1103" t="e">
        <f t="shared" si="413"/>
        <v>#DIV/0!</v>
      </c>
    </row>
    <row r="1275" spans="1:18" s="39" customFormat="1" x14ac:dyDescent="0.2">
      <c r="A1275" s="471" t="s">
        <v>2680</v>
      </c>
      <c r="B1275" s="471" t="s">
        <v>1500</v>
      </c>
      <c r="C1275" s="472"/>
      <c r="D1275" s="473" t="s">
        <v>1147</v>
      </c>
      <c r="E1275" s="38">
        <f>SUM(E1276:E1293)</f>
        <v>0</v>
      </c>
      <c r="F1275" s="38">
        <f t="shared" ref="F1275:J1275" si="425">SUM(F1276:F1293)</f>
        <v>0</v>
      </c>
      <c r="G1275" s="38">
        <f t="shared" si="425"/>
        <v>0</v>
      </c>
      <c r="H1275" s="81" t="e">
        <f t="shared" si="410"/>
        <v>#DIV/0!</v>
      </c>
      <c r="I1275" s="38">
        <f t="shared" si="425"/>
        <v>0</v>
      </c>
      <c r="J1275" s="38">
        <f t="shared" si="425"/>
        <v>0</v>
      </c>
      <c r="K1275" s="81" t="e">
        <f t="shared" si="411"/>
        <v>#DIV/0!</v>
      </c>
      <c r="L1275" s="38">
        <f t="shared" si="414"/>
        <v>0</v>
      </c>
      <c r="M1275" s="38">
        <f t="shared" si="415"/>
        <v>0</v>
      </c>
      <c r="N1275" s="38">
        <f t="shared" si="416"/>
        <v>0</v>
      </c>
      <c r="O1275" s="81" t="e">
        <f t="shared" si="417"/>
        <v>#DIV/0!</v>
      </c>
      <c r="P1275" s="38">
        <f t="shared" si="418"/>
        <v>0</v>
      </c>
      <c r="Q1275" s="38">
        <f t="shared" si="419"/>
        <v>0</v>
      </c>
      <c r="R1275" s="1103" t="e">
        <f t="shared" si="413"/>
        <v>#DIV/0!</v>
      </c>
    </row>
    <row r="1276" spans="1:18" s="47" customFormat="1" x14ac:dyDescent="0.2">
      <c r="A1276" s="43" t="s">
        <v>1989</v>
      </c>
      <c r="B1276" s="43" t="s">
        <v>1989</v>
      </c>
      <c r="C1276" s="44">
        <v>8</v>
      </c>
      <c r="D1276" s="45" t="s">
        <v>1148</v>
      </c>
      <c r="E1276" s="46"/>
      <c r="F1276" s="46"/>
      <c r="G1276" s="46"/>
      <c r="H1276" s="81" t="e">
        <f t="shared" si="410"/>
        <v>#DIV/0!</v>
      </c>
      <c r="I1276" s="46"/>
      <c r="J1276" s="46"/>
      <c r="K1276" s="81" t="e">
        <f t="shared" si="411"/>
        <v>#DIV/0!</v>
      </c>
      <c r="L1276" s="46">
        <f t="shared" si="414"/>
        <v>0</v>
      </c>
      <c r="M1276" s="46">
        <f t="shared" si="415"/>
        <v>0</v>
      </c>
      <c r="N1276" s="46">
        <f t="shared" si="416"/>
        <v>0</v>
      </c>
      <c r="O1276" s="81" t="e">
        <f t="shared" si="417"/>
        <v>#DIV/0!</v>
      </c>
      <c r="P1276" s="46">
        <f t="shared" si="418"/>
        <v>0</v>
      </c>
      <c r="Q1276" s="46">
        <f t="shared" si="419"/>
        <v>0</v>
      </c>
      <c r="R1276" s="1103" t="e">
        <f t="shared" si="413"/>
        <v>#DIV/0!</v>
      </c>
    </row>
    <row r="1277" spans="1:18" s="47" customFormat="1" x14ac:dyDescent="0.2">
      <c r="A1277" s="43" t="s">
        <v>1990</v>
      </c>
      <c r="B1277" s="43" t="s">
        <v>1990</v>
      </c>
      <c r="C1277" s="44">
        <v>8</v>
      </c>
      <c r="D1277" s="45" t="s">
        <v>576</v>
      </c>
      <c r="E1277" s="46"/>
      <c r="F1277" s="46"/>
      <c r="G1277" s="46"/>
      <c r="H1277" s="81" t="e">
        <f t="shared" si="410"/>
        <v>#DIV/0!</v>
      </c>
      <c r="I1277" s="46"/>
      <c r="J1277" s="46"/>
      <c r="K1277" s="81" t="e">
        <f t="shared" si="411"/>
        <v>#DIV/0!</v>
      </c>
      <c r="L1277" s="46">
        <f t="shared" si="414"/>
        <v>0</v>
      </c>
      <c r="M1277" s="46">
        <f t="shared" si="415"/>
        <v>0</v>
      </c>
      <c r="N1277" s="46">
        <f t="shared" si="416"/>
        <v>0</v>
      </c>
      <c r="O1277" s="81" t="e">
        <f t="shared" si="417"/>
        <v>#DIV/0!</v>
      </c>
      <c r="P1277" s="46">
        <f t="shared" si="418"/>
        <v>0</v>
      </c>
      <c r="Q1277" s="46">
        <f t="shared" si="419"/>
        <v>0</v>
      </c>
      <c r="R1277" s="1103" t="e">
        <f t="shared" si="413"/>
        <v>#DIV/0!</v>
      </c>
    </row>
    <row r="1278" spans="1:18" s="47" customFormat="1" x14ac:dyDescent="0.2">
      <c r="A1278" s="43" t="s">
        <v>2682</v>
      </c>
      <c r="B1278" s="43" t="s">
        <v>2027</v>
      </c>
      <c r="C1278" s="44">
        <v>8</v>
      </c>
      <c r="D1278" s="45" t="s">
        <v>1129</v>
      </c>
      <c r="E1278" s="46"/>
      <c r="F1278" s="46"/>
      <c r="G1278" s="46"/>
      <c r="H1278" s="81" t="e">
        <f t="shared" si="410"/>
        <v>#DIV/0!</v>
      </c>
      <c r="I1278" s="46"/>
      <c r="J1278" s="46"/>
      <c r="K1278" s="81" t="e">
        <f t="shared" si="411"/>
        <v>#DIV/0!</v>
      </c>
      <c r="L1278" s="46">
        <f t="shared" si="414"/>
        <v>0</v>
      </c>
      <c r="M1278" s="46">
        <f t="shared" si="415"/>
        <v>0</v>
      </c>
      <c r="N1278" s="46">
        <f t="shared" si="416"/>
        <v>0</v>
      </c>
      <c r="O1278" s="81" t="e">
        <f t="shared" si="417"/>
        <v>#DIV/0!</v>
      </c>
      <c r="P1278" s="46">
        <f t="shared" si="418"/>
        <v>0</v>
      </c>
      <c r="Q1278" s="46">
        <f t="shared" si="419"/>
        <v>0</v>
      </c>
      <c r="R1278" s="1103" t="e">
        <f t="shared" si="413"/>
        <v>#DIV/0!</v>
      </c>
    </row>
    <row r="1279" spans="1:18" s="47" customFormat="1" x14ac:dyDescent="0.2">
      <c r="A1279" s="43" t="s">
        <v>1991</v>
      </c>
      <c r="B1279" s="43" t="s">
        <v>1991</v>
      </c>
      <c r="C1279" s="44">
        <v>8</v>
      </c>
      <c r="D1279" s="45" t="s">
        <v>1149</v>
      </c>
      <c r="E1279" s="46"/>
      <c r="F1279" s="46"/>
      <c r="G1279" s="46"/>
      <c r="H1279" s="81" t="e">
        <f t="shared" si="410"/>
        <v>#DIV/0!</v>
      </c>
      <c r="I1279" s="46"/>
      <c r="J1279" s="46"/>
      <c r="K1279" s="81" t="e">
        <f t="shared" si="411"/>
        <v>#DIV/0!</v>
      </c>
      <c r="L1279" s="46">
        <f t="shared" si="414"/>
        <v>0</v>
      </c>
      <c r="M1279" s="46">
        <f t="shared" si="415"/>
        <v>0</v>
      </c>
      <c r="N1279" s="46">
        <f t="shared" si="416"/>
        <v>0</v>
      </c>
      <c r="O1279" s="81" t="e">
        <f t="shared" si="417"/>
        <v>#DIV/0!</v>
      </c>
      <c r="P1279" s="46">
        <f t="shared" si="418"/>
        <v>0</v>
      </c>
      <c r="Q1279" s="46">
        <f t="shared" si="419"/>
        <v>0</v>
      </c>
      <c r="R1279" s="1103" t="e">
        <f t="shared" si="413"/>
        <v>#DIV/0!</v>
      </c>
    </row>
    <row r="1280" spans="1:18" s="47" customFormat="1" x14ac:dyDescent="0.2">
      <c r="A1280" s="43" t="s">
        <v>1992</v>
      </c>
      <c r="B1280" s="43" t="s">
        <v>1992</v>
      </c>
      <c r="C1280" s="44">
        <v>8</v>
      </c>
      <c r="D1280" s="45" t="s">
        <v>1150</v>
      </c>
      <c r="E1280" s="46"/>
      <c r="F1280" s="46"/>
      <c r="G1280" s="46"/>
      <c r="H1280" s="81" t="e">
        <f t="shared" si="410"/>
        <v>#DIV/0!</v>
      </c>
      <c r="I1280" s="46"/>
      <c r="J1280" s="46"/>
      <c r="K1280" s="81" t="e">
        <f t="shared" si="411"/>
        <v>#DIV/0!</v>
      </c>
      <c r="L1280" s="46">
        <f t="shared" si="414"/>
        <v>0</v>
      </c>
      <c r="M1280" s="46">
        <f t="shared" si="415"/>
        <v>0</v>
      </c>
      <c r="N1280" s="46">
        <f t="shared" si="416"/>
        <v>0</v>
      </c>
      <c r="O1280" s="81" t="e">
        <f t="shared" si="417"/>
        <v>#DIV/0!</v>
      </c>
      <c r="P1280" s="46">
        <f t="shared" si="418"/>
        <v>0</v>
      </c>
      <c r="Q1280" s="46">
        <f t="shared" si="419"/>
        <v>0</v>
      </c>
      <c r="R1280" s="1103" t="e">
        <f t="shared" si="413"/>
        <v>#DIV/0!</v>
      </c>
    </row>
    <row r="1281" spans="1:18" s="47" customFormat="1" x14ac:dyDescent="0.2">
      <c r="A1281" s="43" t="s">
        <v>1993</v>
      </c>
      <c r="B1281" s="43" t="s">
        <v>1993</v>
      </c>
      <c r="C1281" s="44">
        <v>8</v>
      </c>
      <c r="D1281" s="45" t="s">
        <v>1151</v>
      </c>
      <c r="E1281" s="46"/>
      <c r="F1281" s="46"/>
      <c r="G1281" s="46"/>
      <c r="H1281" s="81" t="e">
        <f t="shared" si="410"/>
        <v>#DIV/0!</v>
      </c>
      <c r="I1281" s="46"/>
      <c r="J1281" s="46"/>
      <c r="K1281" s="81" t="e">
        <f t="shared" si="411"/>
        <v>#DIV/0!</v>
      </c>
      <c r="L1281" s="46">
        <f t="shared" si="414"/>
        <v>0</v>
      </c>
      <c r="M1281" s="46">
        <f t="shared" si="415"/>
        <v>0</v>
      </c>
      <c r="N1281" s="46">
        <f t="shared" si="416"/>
        <v>0</v>
      </c>
      <c r="O1281" s="81" t="e">
        <f t="shared" si="417"/>
        <v>#DIV/0!</v>
      </c>
      <c r="P1281" s="46">
        <f t="shared" si="418"/>
        <v>0</v>
      </c>
      <c r="Q1281" s="46">
        <f t="shared" si="419"/>
        <v>0</v>
      </c>
      <c r="R1281" s="1103" t="e">
        <f t="shared" si="413"/>
        <v>#DIV/0!</v>
      </c>
    </row>
    <row r="1282" spans="1:18" s="47" customFormat="1" x14ac:dyDescent="0.2">
      <c r="A1282" s="426" t="s">
        <v>1994</v>
      </c>
      <c r="B1282" s="426" t="s">
        <v>1501</v>
      </c>
      <c r="C1282" s="734">
        <v>8</v>
      </c>
      <c r="D1282" s="641" t="s">
        <v>1152</v>
      </c>
      <c r="E1282" s="504"/>
      <c r="F1282" s="504"/>
      <c r="G1282" s="504"/>
      <c r="H1282" s="81" t="e">
        <f t="shared" si="410"/>
        <v>#DIV/0!</v>
      </c>
      <c r="I1282" s="504"/>
      <c r="J1282" s="504"/>
      <c r="K1282" s="81" t="e">
        <f t="shared" si="411"/>
        <v>#DIV/0!</v>
      </c>
      <c r="L1282" s="504">
        <f t="shared" si="414"/>
        <v>0</v>
      </c>
      <c r="M1282" s="504">
        <f t="shared" si="415"/>
        <v>0</v>
      </c>
      <c r="N1282" s="504">
        <f t="shared" si="416"/>
        <v>0</v>
      </c>
      <c r="O1282" s="81" t="e">
        <f t="shared" si="417"/>
        <v>#DIV/0!</v>
      </c>
      <c r="P1282" s="504">
        <f t="shared" si="418"/>
        <v>0</v>
      </c>
      <c r="Q1282" s="504">
        <f t="shared" si="419"/>
        <v>0</v>
      </c>
      <c r="R1282" s="1103" t="e">
        <f t="shared" si="413"/>
        <v>#DIV/0!</v>
      </c>
    </row>
    <row r="1283" spans="1:18" s="47" customFormat="1" x14ac:dyDescent="0.2">
      <c r="A1283" s="426" t="s">
        <v>1995</v>
      </c>
      <c r="B1283" s="426" t="s">
        <v>1502</v>
      </c>
      <c r="C1283" s="734">
        <v>8</v>
      </c>
      <c r="D1283" s="641" t="s">
        <v>1153</v>
      </c>
      <c r="E1283" s="504"/>
      <c r="F1283" s="504"/>
      <c r="G1283" s="504"/>
      <c r="H1283" s="81" t="e">
        <f t="shared" si="410"/>
        <v>#DIV/0!</v>
      </c>
      <c r="I1283" s="504"/>
      <c r="J1283" s="504"/>
      <c r="K1283" s="81" t="e">
        <f t="shared" si="411"/>
        <v>#DIV/0!</v>
      </c>
      <c r="L1283" s="504">
        <f t="shared" si="414"/>
        <v>0</v>
      </c>
      <c r="M1283" s="504">
        <f t="shared" si="415"/>
        <v>0</v>
      </c>
      <c r="N1283" s="504">
        <f t="shared" si="416"/>
        <v>0</v>
      </c>
      <c r="O1283" s="81" t="e">
        <f t="shared" si="417"/>
        <v>#DIV/0!</v>
      </c>
      <c r="P1283" s="504">
        <f t="shared" si="418"/>
        <v>0</v>
      </c>
      <c r="Q1283" s="504">
        <f t="shared" si="419"/>
        <v>0</v>
      </c>
      <c r="R1283" s="1103" t="e">
        <f t="shared" si="413"/>
        <v>#DIV/0!</v>
      </c>
    </row>
    <row r="1284" spans="1:18" s="47" customFormat="1" x14ac:dyDescent="0.2">
      <c r="A1284" s="426" t="s">
        <v>1996</v>
      </c>
      <c r="B1284" s="426" t="s">
        <v>1503</v>
      </c>
      <c r="C1284" s="734">
        <v>8</v>
      </c>
      <c r="D1284" s="641" t="s">
        <v>1000</v>
      </c>
      <c r="E1284" s="504"/>
      <c r="F1284" s="504"/>
      <c r="G1284" s="504"/>
      <c r="H1284" s="81" t="e">
        <f t="shared" si="410"/>
        <v>#DIV/0!</v>
      </c>
      <c r="I1284" s="504"/>
      <c r="J1284" s="504"/>
      <c r="K1284" s="81" t="e">
        <f t="shared" si="411"/>
        <v>#DIV/0!</v>
      </c>
      <c r="L1284" s="504">
        <f t="shared" si="414"/>
        <v>0</v>
      </c>
      <c r="M1284" s="504">
        <f t="shared" si="415"/>
        <v>0</v>
      </c>
      <c r="N1284" s="504">
        <f t="shared" si="416"/>
        <v>0</v>
      </c>
      <c r="O1284" s="81" t="e">
        <f t="shared" si="417"/>
        <v>#DIV/0!</v>
      </c>
      <c r="P1284" s="504">
        <f t="shared" si="418"/>
        <v>0</v>
      </c>
      <c r="Q1284" s="504">
        <f t="shared" si="419"/>
        <v>0</v>
      </c>
      <c r="R1284" s="1103" t="e">
        <f t="shared" si="413"/>
        <v>#DIV/0!</v>
      </c>
    </row>
    <row r="1285" spans="1:18" s="47" customFormat="1" x14ac:dyDescent="0.2">
      <c r="A1285" s="426" t="s">
        <v>1997</v>
      </c>
      <c r="B1285" s="426" t="s">
        <v>1504</v>
      </c>
      <c r="C1285" s="734">
        <v>8</v>
      </c>
      <c r="D1285" s="641" t="s">
        <v>3872</v>
      </c>
      <c r="E1285" s="504"/>
      <c r="F1285" s="504"/>
      <c r="G1285" s="504"/>
      <c r="H1285" s="81" t="e">
        <f t="shared" si="410"/>
        <v>#DIV/0!</v>
      </c>
      <c r="I1285" s="504"/>
      <c r="J1285" s="504"/>
      <c r="K1285" s="81" t="e">
        <f t="shared" si="411"/>
        <v>#DIV/0!</v>
      </c>
      <c r="L1285" s="504">
        <f t="shared" si="414"/>
        <v>0</v>
      </c>
      <c r="M1285" s="504">
        <f t="shared" si="415"/>
        <v>0</v>
      </c>
      <c r="N1285" s="504">
        <f t="shared" si="416"/>
        <v>0</v>
      </c>
      <c r="O1285" s="81" t="e">
        <f t="shared" si="417"/>
        <v>#DIV/0!</v>
      </c>
      <c r="P1285" s="504">
        <f t="shared" si="418"/>
        <v>0</v>
      </c>
      <c r="Q1285" s="504">
        <f t="shared" si="419"/>
        <v>0</v>
      </c>
      <c r="R1285" s="1103" t="e">
        <f t="shared" si="413"/>
        <v>#DIV/0!</v>
      </c>
    </row>
    <row r="1286" spans="1:18" s="47" customFormat="1" x14ac:dyDescent="0.2">
      <c r="A1286" s="43" t="s">
        <v>1998</v>
      </c>
      <c r="B1286" s="43" t="s">
        <v>1998</v>
      </c>
      <c r="C1286" s="44">
        <v>8</v>
      </c>
      <c r="D1286" s="45" t="s">
        <v>1154</v>
      </c>
      <c r="E1286" s="46"/>
      <c r="F1286" s="46"/>
      <c r="G1286" s="46"/>
      <c r="H1286" s="81" t="e">
        <f t="shared" si="410"/>
        <v>#DIV/0!</v>
      </c>
      <c r="I1286" s="46"/>
      <c r="J1286" s="46"/>
      <c r="K1286" s="81" t="e">
        <f t="shared" si="411"/>
        <v>#DIV/0!</v>
      </c>
      <c r="L1286" s="46">
        <f t="shared" si="414"/>
        <v>0</v>
      </c>
      <c r="M1286" s="46">
        <f t="shared" si="415"/>
        <v>0</v>
      </c>
      <c r="N1286" s="46">
        <f t="shared" si="416"/>
        <v>0</v>
      </c>
      <c r="O1286" s="81" t="e">
        <f t="shared" si="417"/>
        <v>#DIV/0!</v>
      </c>
      <c r="P1286" s="46">
        <f t="shared" si="418"/>
        <v>0</v>
      </c>
      <c r="Q1286" s="46">
        <f t="shared" si="419"/>
        <v>0</v>
      </c>
      <c r="R1286" s="1103" t="e">
        <f t="shared" si="413"/>
        <v>#DIV/0!</v>
      </c>
    </row>
    <row r="1287" spans="1:18" s="47" customFormat="1" x14ac:dyDescent="0.2">
      <c r="A1287" s="43" t="s">
        <v>1999</v>
      </c>
      <c r="B1287" s="43" t="s">
        <v>1999</v>
      </c>
      <c r="C1287" s="44">
        <v>8</v>
      </c>
      <c r="D1287" s="45" t="s">
        <v>1155</v>
      </c>
      <c r="E1287" s="46"/>
      <c r="F1287" s="46"/>
      <c r="G1287" s="46"/>
      <c r="H1287" s="81" t="e">
        <f t="shared" si="410"/>
        <v>#DIV/0!</v>
      </c>
      <c r="I1287" s="46"/>
      <c r="J1287" s="46"/>
      <c r="K1287" s="81" t="e">
        <f t="shared" si="411"/>
        <v>#DIV/0!</v>
      </c>
      <c r="L1287" s="46">
        <f t="shared" si="414"/>
        <v>0</v>
      </c>
      <c r="M1287" s="46">
        <f t="shared" si="415"/>
        <v>0</v>
      </c>
      <c r="N1287" s="46">
        <f t="shared" si="416"/>
        <v>0</v>
      </c>
      <c r="O1287" s="81" t="e">
        <f t="shared" si="417"/>
        <v>#DIV/0!</v>
      </c>
      <c r="P1287" s="46">
        <f t="shared" si="418"/>
        <v>0</v>
      </c>
      <c r="Q1287" s="46">
        <f t="shared" si="419"/>
        <v>0</v>
      </c>
      <c r="R1287" s="1103" t="e">
        <f t="shared" si="413"/>
        <v>#DIV/0!</v>
      </c>
    </row>
    <row r="1288" spans="1:18" s="47" customFormat="1" x14ac:dyDescent="0.2">
      <c r="A1288" s="43" t="s">
        <v>2000</v>
      </c>
      <c r="B1288" s="43" t="s">
        <v>2000</v>
      </c>
      <c r="C1288" s="44">
        <v>8</v>
      </c>
      <c r="D1288" s="45" t="s">
        <v>1156</v>
      </c>
      <c r="E1288" s="46"/>
      <c r="F1288" s="46"/>
      <c r="G1288" s="46"/>
      <c r="H1288" s="81" t="e">
        <f t="shared" si="410"/>
        <v>#DIV/0!</v>
      </c>
      <c r="I1288" s="46"/>
      <c r="J1288" s="46"/>
      <c r="K1288" s="81" t="e">
        <f t="shared" si="411"/>
        <v>#DIV/0!</v>
      </c>
      <c r="L1288" s="46">
        <f t="shared" si="414"/>
        <v>0</v>
      </c>
      <c r="M1288" s="46">
        <f t="shared" si="415"/>
        <v>0</v>
      </c>
      <c r="N1288" s="46">
        <f t="shared" si="416"/>
        <v>0</v>
      </c>
      <c r="O1288" s="81" t="e">
        <f t="shared" si="417"/>
        <v>#DIV/0!</v>
      </c>
      <c r="P1288" s="46">
        <f t="shared" si="418"/>
        <v>0</v>
      </c>
      <c r="Q1288" s="46">
        <f t="shared" si="419"/>
        <v>0</v>
      </c>
      <c r="R1288" s="1103" t="e">
        <f t="shared" si="413"/>
        <v>#DIV/0!</v>
      </c>
    </row>
    <row r="1289" spans="1:18" s="47" customFormat="1" x14ac:dyDescent="0.2">
      <c r="A1289" s="43" t="s">
        <v>2001</v>
      </c>
      <c r="B1289" s="43" t="s">
        <v>2001</v>
      </c>
      <c r="C1289" s="44">
        <v>8</v>
      </c>
      <c r="D1289" s="45" t="s">
        <v>1417</v>
      </c>
      <c r="E1289" s="46"/>
      <c r="F1289" s="46"/>
      <c r="G1289" s="46"/>
      <c r="H1289" s="81" t="e">
        <f t="shared" si="410"/>
        <v>#DIV/0!</v>
      </c>
      <c r="I1289" s="46"/>
      <c r="J1289" s="46"/>
      <c r="K1289" s="81" t="e">
        <f t="shared" si="411"/>
        <v>#DIV/0!</v>
      </c>
      <c r="L1289" s="46">
        <f t="shared" si="414"/>
        <v>0</v>
      </c>
      <c r="M1289" s="46">
        <f t="shared" si="415"/>
        <v>0</v>
      </c>
      <c r="N1289" s="46">
        <f t="shared" si="416"/>
        <v>0</v>
      </c>
      <c r="O1289" s="81" t="e">
        <f t="shared" si="417"/>
        <v>#DIV/0!</v>
      </c>
      <c r="P1289" s="46">
        <f t="shared" si="418"/>
        <v>0</v>
      </c>
      <c r="Q1289" s="46">
        <f t="shared" si="419"/>
        <v>0</v>
      </c>
      <c r="R1289" s="1103" t="e">
        <f t="shared" si="413"/>
        <v>#DIV/0!</v>
      </c>
    </row>
    <row r="1290" spans="1:18" s="47" customFormat="1" x14ac:dyDescent="0.2">
      <c r="A1290" s="43" t="s">
        <v>2002</v>
      </c>
      <c r="B1290" s="43" t="s">
        <v>2002</v>
      </c>
      <c r="C1290" s="44">
        <v>8</v>
      </c>
      <c r="D1290" s="45" t="s">
        <v>1157</v>
      </c>
      <c r="E1290" s="46"/>
      <c r="F1290" s="46"/>
      <c r="G1290" s="46"/>
      <c r="H1290" s="81" t="e">
        <f t="shared" si="410"/>
        <v>#DIV/0!</v>
      </c>
      <c r="I1290" s="46"/>
      <c r="J1290" s="46"/>
      <c r="K1290" s="81" t="e">
        <f t="shared" si="411"/>
        <v>#DIV/0!</v>
      </c>
      <c r="L1290" s="46">
        <f t="shared" si="414"/>
        <v>0</v>
      </c>
      <c r="M1290" s="46">
        <f t="shared" si="415"/>
        <v>0</v>
      </c>
      <c r="N1290" s="46">
        <f t="shared" si="416"/>
        <v>0</v>
      </c>
      <c r="O1290" s="81" t="e">
        <f t="shared" si="417"/>
        <v>#DIV/0!</v>
      </c>
      <c r="P1290" s="46">
        <f t="shared" si="418"/>
        <v>0</v>
      </c>
      <c r="Q1290" s="46">
        <f t="shared" si="419"/>
        <v>0</v>
      </c>
      <c r="R1290" s="1103" t="e">
        <f t="shared" si="413"/>
        <v>#DIV/0!</v>
      </c>
    </row>
    <row r="1291" spans="1:18" s="47" customFormat="1" x14ac:dyDescent="0.2">
      <c r="A1291" s="43" t="s">
        <v>2003</v>
      </c>
      <c r="B1291" s="43" t="s">
        <v>2003</v>
      </c>
      <c r="C1291" s="44">
        <v>8</v>
      </c>
      <c r="D1291" s="45" t="s">
        <v>362</v>
      </c>
      <c r="E1291" s="46"/>
      <c r="F1291" s="46"/>
      <c r="G1291" s="46"/>
      <c r="H1291" s="81" t="e">
        <f t="shared" si="410"/>
        <v>#DIV/0!</v>
      </c>
      <c r="I1291" s="46"/>
      <c r="J1291" s="46"/>
      <c r="K1291" s="81" t="e">
        <f t="shared" si="411"/>
        <v>#DIV/0!</v>
      </c>
      <c r="L1291" s="46">
        <f t="shared" si="414"/>
        <v>0</v>
      </c>
      <c r="M1291" s="46">
        <f t="shared" si="415"/>
        <v>0</v>
      </c>
      <c r="N1291" s="46">
        <f t="shared" si="416"/>
        <v>0</v>
      </c>
      <c r="O1291" s="81" t="e">
        <f t="shared" si="417"/>
        <v>#DIV/0!</v>
      </c>
      <c r="P1291" s="46">
        <f t="shared" si="418"/>
        <v>0</v>
      </c>
      <c r="Q1291" s="46">
        <f t="shared" si="419"/>
        <v>0</v>
      </c>
      <c r="R1291" s="1103" t="e">
        <f t="shared" si="413"/>
        <v>#DIV/0!</v>
      </c>
    </row>
    <row r="1292" spans="1:18" s="47" customFormat="1" x14ac:dyDescent="0.2">
      <c r="A1292" s="426" t="s">
        <v>2004</v>
      </c>
      <c r="B1292" s="426" t="s">
        <v>1505</v>
      </c>
      <c r="C1292" s="734">
        <v>8</v>
      </c>
      <c r="D1292" s="641" t="s">
        <v>1158</v>
      </c>
      <c r="E1292" s="504"/>
      <c r="F1292" s="504"/>
      <c r="G1292" s="504"/>
      <c r="H1292" s="81" t="e">
        <f t="shared" si="410"/>
        <v>#DIV/0!</v>
      </c>
      <c r="I1292" s="504"/>
      <c r="J1292" s="504"/>
      <c r="K1292" s="81" t="e">
        <f t="shared" si="411"/>
        <v>#DIV/0!</v>
      </c>
      <c r="L1292" s="504">
        <f t="shared" si="414"/>
        <v>0</v>
      </c>
      <c r="M1292" s="504">
        <f t="shared" si="415"/>
        <v>0</v>
      </c>
      <c r="N1292" s="504">
        <f t="shared" si="416"/>
        <v>0</v>
      </c>
      <c r="O1292" s="81" t="e">
        <f t="shared" si="417"/>
        <v>#DIV/0!</v>
      </c>
      <c r="P1292" s="504">
        <f t="shared" si="418"/>
        <v>0</v>
      </c>
      <c r="Q1292" s="504">
        <f t="shared" si="419"/>
        <v>0</v>
      </c>
      <c r="R1292" s="1103" t="e">
        <f t="shared" si="413"/>
        <v>#DIV/0!</v>
      </c>
    </row>
    <row r="1293" spans="1:18" s="47" customFormat="1" ht="25.5" x14ac:dyDescent="0.2">
      <c r="A1293" s="43"/>
      <c r="B1293" s="43" t="s">
        <v>1506</v>
      </c>
      <c r="C1293" s="44"/>
      <c r="D1293" s="45" t="s">
        <v>1159</v>
      </c>
      <c r="E1293" s="46">
        <f>+SUM(E1294:E1297)</f>
        <v>0</v>
      </c>
      <c r="F1293" s="46">
        <f t="shared" ref="F1293:J1293" si="426">+SUM(F1294:F1297)</f>
        <v>0</v>
      </c>
      <c r="G1293" s="46">
        <f t="shared" si="426"/>
        <v>0</v>
      </c>
      <c r="H1293" s="81" t="e">
        <f t="shared" si="410"/>
        <v>#DIV/0!</v>
      </c>
      <c r="I1293" s="46">
        <f t="shared" si="426"/>
        <v>0</v>
      </c>
      <c r="J1293" s="46">
        <f t="shared" si="426"/>
        <v>0</v>
      </c>
      <c r="K1293" s="81" t="e">
        <f t="shared" si="411"/>
        <v>#DIV/0!</v>
      </c>
      <c r="L1293" s="46">
        <f t="shared" si="414"/>
        <v>0</v>
      </c>
      <c r="M1293" s="46">
        <f t="shared" si="415"/>
        <v>0</v>
      </c>
      <c r="N1293" s="46">
        <f t="shared" si="416"/>
        <v>0</v>
      </c>
      <c r="O1293" s="81" t="e">
        <f t="shared" si="417"/>
        <v>#DIV/0!</v>
      </c>
      <c r="P1293" s="46">
        <f t="shared" si="418"/>
        <v>0</v>
      </c>
      <c r="Q1293" s="46">
        <f t="shared" si="419"/>
        <v>0</v>
      </c>
      <c r="R1293" s="1103" t="e">
        <f t="shared" si="413"/>
        <v>#DIV/0!</v>
      </c>
    </row>
    <row r="1294" spans="1:18" s="28" customFormat="1" x14ac:dyDescent="0.2">
      <c r="A1294" s="735" t="s">
        <v>2453</v>
      </c>
      <c r="B1294" s="735" t="s">
        <v>2456</v>
      </c>
      <c r="C1294" s="736">
        <v>8</v>
      </c>
      <c r="D1294" s="518" t="s">
        <v>2457</v>
      </c>
      <c r="E1294" s="554"/>
      <c r="F1294" s="554"/>
      <c r="G1294" s="554"/>
      <c r="H1294" s="81" t="e">
        <f t="shared" si="410"/>
        <v>#DIV/0!</v>
      </c>
      <c r="I1294" s="554"/>
      <c r="J1294" s="554"/>
      <c r="K1294" s="81" t="e">
        <f t="shared" si="411"/>
        <v>#DIV/0!</v>
      </c>
      <c r="L1294" s="554">
        <f t="shared" si="414"/>
        <v>0</v>
      </c>
      <c r="M1294" s="554">
        <f t="shared" si="415"/>
        <v>0</v>
      </c>
      <c r="N1294" s="554">
        <f t="shared" si="416"/>
        <v>0</v>
      </c>
      <c r="O1294" s="81" t="e">
        <f t="shared" si="417"/>
        <v>#DIV/0!</v>
      </c>
      <c r="P1294" s="554">
        <f t="shared" si="418"/>
        <v>0</v>
      </c>
      <c r="Q1294" s="554">
        <f t="shared" si="419"/>
        <v>0</v>
      </c>
      <c r="R1294" s="1103" t="e">
        <f t="shared" si="413"/>
        <v>#DIV/0!</v>
      </c>
    </row>
    <row r="1295" spans="1:18" s="28" customFormat="1" x14ac:dyDescent="0.2">
      <c r="A1295" s="735" t="s">
        <v>2454</v>
      </c>
      <c r="B1295" s="735" t="s">
        <v>2456</v>
      </c>
      <c r="C1295" s="736">
        <v>8</v>
      </c>
      <c r="D1295" s="518" t="s">
        <v>2458</v>
      </c>
      <c r="E1295" s="554"/>
      <c r="F1295" s="554"/>
      <c r="G1295" s="554"/>
      <c r="H1295" s="81" t="e">
        <f t="shared" ref="H1295:H1358" si="427">+(F1295-G1295)/F1295</f>
        <v>#DIV/0!</v>
      </c>
      <c r="I1295" s="554"/>
      <c r="J1295" s="554"/>
      <c r="K1295" s="81" t="e">
        <f t="shared" ref="K1295:K1358" si="428">+(I1295-J1295)/I1295</f>
        <v>#DIV/0!</v>
      </c>
      <c r="L1295" s="554">
        <f t="shared" si="414"/>
        <v>0</v>
      </c>
      <c r="M1295" s="554">
        <f t="shared" si="415"/>
        <v>0</v>
      </c>
      <c r="N1295" s="554">
        <f t="shared" si="416"/>
        <v>0</v>
      </c>
      <c r="O1295" s="81" t="e">
        <f t="shared" si="417"/>
        <v>#DIV/0!</v>
      </c>
      <c r="P1295" s="554">
        <f t="shared" si="418"/>
        <v>0</v>
      </c>
      <c r="Q1295" s="554">
        <f t="shared" si="419"/>
        <v>0</v>
      </c>
      <c r="R1295" s="1103" t="e">
        <f t="shared" si="413"/>
        <v>#DIV/0!</v>
      </c>
    </row>
    <row r="1296" spans="1:18" s="28" customFormat="1" x14ac:dyDescent="0.2">
      <c r="A1296" s="735" t="s">
        <v>2455</v>
      </c>
      <c r="B1296" s="735" t="s">
        <v>2456</v>
      </c>
      <c r="C1296" s="736">
        <v>8</v>
      </c>
      <c r="D1296" s="518" t="s">
        <v>2459</v>
      </c>
      <c r="E1296" s="554"/>
      <c r="F1296" s="554"/>
      <c r="G1296" s="554"/>
      <c r="H1296" s="81" t="e">
        <f t="shared" si="427"/>
        <v>#DIV/0!</v>
      </c>
      <c r="I1296" s="554"/>
      <c r="J1296" s="554"/>
      <c r="K1296" s="81" t="e">
        <f t="shared" si="428"/>
        <v>#DIV/0!</v>
      </c>
      <c r="L1296" s="554">
        <f t="shared" si="414"/>
        <v>0</v>
      </c>
      <c r="M1296" s="554">
        <f t="shared" si="415"/>
        <v>0</v>
      </c>
      <c r="N1296" s="554">
        <f t="shared" si="416"/>
        <v>0</v>
      </c>
      <c r="O1296" s="81" t="e">
        <f t="shared" si="417"/>
        <v>#DIV/0!</v>
      </c>
      <c r="P1296" s="554">
        <f t="shared" si="418"/>
        <v>0</v>
      </c>
      <c r="Q1296" s="554">
        <f t="shared" si="419"/>
        <v>0</v>
      </c>
      <c r="R1296" s="1103" t="e">
        <f t="shared" ref="R1296:R1359" si="429">+(P1296-Q1296)/P1296</f>
        <v>#DIV/0!</v>
      </c>
    </row>
    <row r="1297" spans="1:18" s="28" customFormat="1" x14ac:dyDescent="0.2">
      <c r="A1297" s="735" t="s">
        <v>2683</v>
      </c>
      <c r="B1297" s="735" t="s">
        <v>2456</v>
      </c>
      <c r="C1297" s="736">
        <v>8</v>
      </c>
      <c r="D1297" s="518" t="s">
        <v>334</v>
      </c>
      <c r="E1297" s="554"/>
      <c r="F1297" s="554"/>
      <c r="G1297" s="554"/>
      <c r="H1297" s="81" t="e">
        <f t="shared" si="427"/>
        <v>#DIV/0!</v>
      </c>
      <c r="I1297" s="554"/>
      <c r="J1297" s="554"/>
      <c r="K1297" s="81" t="e">
        <f t="shared" si="428"/>
        <v>#DIV/0!</v>
      </c>
      <c r="L1297" s="554">
        <f t="shared" si="414"/>
        <v>0</v>
      </c>
      <c r="M1297" s="554">
        <f t="shared" si="415"/>
        <v>0</v>
      </c>
      <c r="N1297" s="554">
        <f t="shared" si="416"/>
        <v>0</v>
      </c>
      <c r="O1297" s="81" t="e">
        <f t="shared" si="417"/>
        <v>#DIV/0!</v>
      </c>
      <c r="P1297" s="554">
        <f t="shared" si="418"/>
        <v>0</v>
      </c>
      <c r="Q1297" s="554">
        <f t="shared" si="419"/>
        <v>0</v>
      </c>
      <c r="R1297" s="1103" t="e">
        <f t="shared" si="429"/>
        <v>#DIV/0!</v>
      </c>
    </row>
    <row r="1298" spans="1:18" s="39" customFormat="1" x14ac:dyDescent="0.2">
      <c r="A1298" s="471" t="s">
        <v>2684</v>
      </c>
      <c r="B1298" s="471" t="s">
        <v>1507</v>
      </c>
      <c r="C1298" s="472"/>
      <c r="D1298" s="473" t="s">
        <v>1160</v>
      </c>
      <c r="E1298" s="38">
        <f>SUM(E1299:E1303)</f>
        <v>0</v>
      </c>
      <c r="F1298" s="38">
        <f t="shared" ref="F1298:J1298" si="430">SUM(F1299:F1303)</f>
        <v>0</v>
      </c>
      <c r="G1298" s="38">
        <f t="shared" si="430"/>
        <v>0</v>
      </c>
      <c r="H1298" s="81" t="e">
        <f t="shared" si="427"/>
        <v>#DIV/0!</v>
      </c>
      <c r="I1298" s="38">
        <f t="shared" si="430"/>
        <v>0</v>
      </c>
      <c r="J1298" s="38">
        <f t="shared" si="430"/>
        <v>0</v>
      </c>
      <c r="K1298" s="81" t="e">
        <f t="shared" si="428"/>
        <v>#DIV/0!</v>
      </c>
      <c r="L1298" s="38">
        <f t="shared" si="414"/>
        <v>0</v>
      </c>
      <c r="M1298" s="38">
        <f t="shared" si="415"/>
        <v>0</v>
      </c>
      <c r="N1298" s="38">
        <f t="shared" si="416"/>
        <v>0</v>
      </c>
      <c r="O1298" s="81" t="e">
        <f t="shared" si="417"/>
        <v>#DIV/0!</v>
      </c>
      <c r="P1298" s="38">
        <f t="shared" si="418"/>
        <v>0</v>
      </c>
      <c r="Q1298" s="38">
        <f t="shared" si="419"/>
        <v>0</v>
      </c>
      <c r="R1298" s="1103" t="e">
        <f t="shared" si="429"/>
        <v>#DIV/0!</v>
      </c>
    </row>
    <row r="1299" spans="1:18" s="47" customFormat="1" x14ac:dyDescent="0.2">
      <c r="A1299" s="426" t="s">
        <v>2005</v>
      </c>
      <c r="B1299" s="426" t="s">
        <v>1508</v>
      </c>
      <c r="C1299" s="734">
        <v>8</v>
      </c>
      <c r="D1299" s="641" t="s">
        <v>3590</v>
      </c>
      <c r="E1299" s="504"/>
      <c r="F1299" s="504"/>
      <c r="G1299" s="504"/>
      <c r="H1299" s="81" t="e">
        <f t="shared" si="427"/>
        <v>#DIV/0!</v>
      </c>
      <c r="I1299" s="504"/>
      <c r="J1299" s="504"/>
      <c r="K1299" s="81" t="e">
        <f t="shared" si="428"/>
        <v>#DIV/0!</v>
      </c>
      <c r="L1299" s="504">
        <f t="shared" si="414"/>
        <v>0</v>
      </c>
      <c r="M1299" s="504">
        <f t="shared" si="415"/>
        <v>0</v>
      </c>
      <c r="N1299" s="504">
        <f t="shared" si="416"/>
        <v>0</v>
      </c>
      <c r="O1299" s="81" t="e">
        <f t="shared" si="417"/>
        <v>#DIV/0!</v>
      </c>
      <c r="P1299" s="504">
        <f t="shared" si="418"/>
        <v>0</v>
      </c>
      <c r="Q1299" s="504">
        <f t="shared" si="419"/>
        <v>0</v>
      </c>
      <c r="R1299" s="1103" t="e">
        <f t="shared" si="429"/>
        <v>#DIV/0!</v>
      </c>
    </row>
    <row r="1300" spans="1:18" s="47" customFormat="1" x14ac:dyDescent="0.2">
      <c r="A1300" s="426" t="s">
        <v>2006</v>
      </c>
      <c r="B1300" s="426" t="s">
        <v>1509</v>
      </c>
      <c r="C1300" s="734">
        <v>8</v>
      </c>
      <c r="D1300" s="641" t="s">
        <v>1143</v>
      </c>
      <c r="E1300" s="504"/>
      <c r="F1300" s="504"/>
      <c r="G1300" s="504"/>
      <c r="H1300" s="81" t="e">
        <f t="shared" si="427"/>
        <v>#DIV/0!</v>
      </c>
      <c r="I1300" s="504"/>
      <c r="J1300" s="504"/>
      <c r="K1300" s="81" t="e">
        <f t="shared" si="428"/>
        <v>#DIV/0!</v>
      </c>
      <c r="L1300" s="504">
        <f t="shared" si="414"/>
        <v>0</v>
      </c>
      <c r="M1300" s="504">
        <f t="shared" si="415"/>
        <v>0</v>
      </c>
      <c r="N1300" s="504">
        <f t="shared" si="416"/>
        <v>0</v>
      </c>
      <c r="O1300" s="81" t="e">
        <f t="shared" si="417"/>
        <v>#DIV/0!</v>
      </c>
      <c r="P1300" s="504">
        <f t="shared" si="418"/>
        <v>0</v>
      </c>
      <c r="Q1300" s="504">
        <f t="shared" si="419"/>
        <v>0</v>
      </c>
      <c r="R1300" s="1103" t="e">
        <f t="shared" si="429"/>
        <v>#DIV/0!</v>
      </c>
    </row>
    <row r="1301" spans="1:18" s="47" customFormat="1" x14ac:dyDescent="0.2">
      <c r="A1301" s="426" t="s">
        <v>2007</v>
      </c>
      <c r="B1301" s="426" t="s">
        <v>1510</v>
      </c>
      <c r="C1301" s="734">
        <v>8</v>
      </c>
      <c r="D1301" s="641" t="s">
        <v>1161</v>
      </c>
      <c r="E1301" s="504"/>
      <c r="F1301" s="504"/>
      <c r="G1301" s="504"/>
      <c r="H1301" s="81" t="e">
        <f t="shared" si="427"/>
        <v>#DIV/0!</v>
      </c>
      <c r="I1301" s="504"/>
      <c r="J1301" s="504"/>
      <c r="K1301" s="81" t="e">
        <f t="shared" si="428"/>
        <v>#DIV/0!</v>
      </c>
      <c r="L1301" s="504">
        <f t="shared" si="414"/>
        <v>0</v>
      </c>
      <c r="M1301" s="504">
        <f t="shared" si="415"/>
        <v>0</v>
      </c>
      <c r="N1301" s="504">
        <f t="shared" si="416"/>
        <v>0</v>
      </c>
      <c r="O1301" s="81" t="e">
        <f t="shared" si="417"/>
        <v>#DIV/0!</v>
      </c>
      <c r="P1301" s="504">
        <f t="shared" si="418"/>
        <v>0</v>
      </c>
      <c r="Q1301" s="504">
        <f t="shared" si="419"/>
        <v>0</v>
      </c>
      <c r="R1301" s="1103" t="e">
        <f t="shared" si="429"/>
        <v>#DIV/0!</v>
      </c>
    </row>
    <row r="1302" spans="1:18" s="47" customFormat="1" x14ac:dyDescent="0.2">
      <c r="A1302" s="426" t="s">
        <v>2008</v>
      </c>
      <c r="B1302" s="426" t="s">
        <v>1511</v>
      </c>
      <c r="C1302" s="734">
        <v>8</v>
      </c>
      <c r="D1302" s="641" t="s">
        <v>1162</v>
      </c>
      <c r="E1302" s="504"/>
      <c r="F1302" s="504"/>
      <c r="G1302" s="504"/>
      <c r="H1302" s="81" t="e">
        <f t="shared" si="427"/>
        <v>#DIV/0!</v>
      </c>
      <c r="I1302" s="504"/>
      <c r="J1302" s="504"/>
      <c r="K1302" s="81" t="e">
        <f t="shared" si="428"/>
        <v>#DIV/0!</v>
      </c>
      <c r="L1302" s="504">
        <f t="shared" si="414"/>
        <v>0</v>
      </c>
      <c r="M1302" s="504">
        <f t="shared" si="415"/>
        <v>0</v>
      </c>
      <c r="N1302" s="504">
        <f t="shared" si="416"/>
        <v>0</v>
      </c>
      <c r="O1302" s="81" t="e">
        <f t="shared" si="417"/>
        <v>#DIV/0!</v>
      </c>
      <c r="P1302" s="504">
        <f t="shared" si="418"/>
        <v>0</v>
      </c>
      <c r="Q1302" s="504">
        <f t="shared" si="419"/>
        <v>0</v>
      </c>
      <c r="R1302" s="1103" t="e">
        <f t="shared" si="429"/>
        <v>#DIV/0!</v>
      </c>
    </row>
    <row r="1303" spans="1:18" s="47" customFormat="1" x14ac:dyDescent="0.2">
      <c r="A1303" s="426" t="s">
        <v>2009</v>
      </c>
      <c r="B1303" s="426" t="s">
        <v>1512</v>
      </c>
      <c r="C1303" s="734">
        <v>8</v>
      </c>
      <c r="D1303" s="641" t="s">
        <v>161</v>
      </c>
      <c r="E1303" s="504"/>
      <c r="F1303" s="504"/>
      <c r="G1303" s="504"/>
      <c r="H1303" s="81" t="e">
        <f t="shared" si="427"/>
        <v>#DIV/0!</v>
      </c>
      <c r="I1303" s="504"/>
      <c r="J1303" s="504"/>
      <c r="K1303" s="81" t="e">
        <f t="shared" si="428"/>
        <v>#DIV/0!</v>
      </c>
      <c r="L1303" s="504">
        <f t="shared" si="414"/>
        <v>0</v>
      </c>
      <c r="M1303" s="504">
        <f t="shared" si="415"/>
        <v>0</v>
      </c>
      <c r="N1303" s="504">
        <f t="shared" si="416"/>
        <v>0</v>
      </c>
      <c r="O1303" s="81" t="e">
        <f t="shared" si="417"/>
        <v>#DIV/0!</v>
      </c>
      <c r="P1303" s="504">
        <f t="shared" si="418"/>
        <v>0</v>
      </c>
      <c r="Q1303" s="504">
        <f t="shared" si="419"/>
        <v>0</v>
      </c>
      <c r="R1303" s="1103" t="e">
        <f t="shared" si="429"/>
        <v>#DIV/0!</v>
      </c>
    </row>
    <row r="1304" spans="1:18" s="39" customFormat="1" x14ac:dyDescent="0.2">
      <c r="A1304" s="471" t="s">
        <v>2685</v>
      </c>
      <c r="B1304" s="471" t="s">
        <v>1513</v>
      </c>
      <c r="C1304" s="472"/>
      <c r="D1304" s="473" t="s">
        <v>1438</v>
      </c>
      <c r="E1304" s="38">
        <f>+SUM(E1305:E1317)+E1320</f>
        <v>0</v>
      </c>
      <c r="F1304" s="38">
        <f t="shared" ref="F1304:J1304" si="431">+SUM(F1305:F1317)+F1320</f>
        <v>0</v>
      </c>
      <c r="G1304" s="38">
        <f t="shared" si="431"/>
        <v>0</v>
      </c>
      <c r="H1304" s="81" t="e">
        <f t="shared" si="427"/>
        <v>#DIV/0!</v>
      </c>
      <c r="I1304" s="38">
        <f t="shared" si="431"/>
        <v>0</v>
      </c>
      <c r="J1304" s="38">
        <f t="shared" si="431"/>
        <v>0</v>
      </c>
      <c r="K1304" s="81" t="e">
        <f t="shared" si="428"/>
        <v>#DIV/0!</v>
      </c>
      <c r="L1304" s="38">
        <f t="shared" ref="L1304:L1367" si="432">E1304</f>
        <v>0</v>
      </c>
      <c r="M1304" s="38">
        <f t="shared" ref="M1304:M1367" si="433">F1304</f>
        <v>0</v>
      </c>
      <c r="N1304" s="38">
        <f t="shared" ref="N1304:N1367" si="434">G1304</f>
        <v>0</v>
      </c>
      <c r="O1304" s="81" t="e">
        <f t="shared" ref="O1304:O1367" si="435">+(M1304-N1304)/M1304</f>
        <v>#DIV/0!</v>
      </c>
      <c r="P1304" s="38">
        <f t="shared" ref="P1304:P1367" si="436">I1304</f>
        <v>0</v>
      </c>
      <c r="Q1304" s="38">
        <f t="shared" ref="Q1304:Q1367" si="437">J1304</f>
        <v>0</v>
      </c>
      <c r="R1304" s="1103" t="e">
        <f t="shared" si="429"/>
        <v>#DIV/0!</v>
      </c>
    </row>
    <row r="1305" spans="1:18" s="47" customFormat="1" x14ac:dyDescent="0.2">
      <c r="A1305" s="426" t="s">
        <v>2010</v>
      </c>
      <c r="B1305" s="426" t="s">
        <v>1514</v>
      </c>
      <c r="C1305" s="734">
        <v>8</v>
      </c>
      <c r="D1305" s="641" t="s">
        <v>1163</v>
      </c>
      <c r="E1305" s="504"/>
      <c r="F1305" s="504"/>
      <c r="G1305" s="504"/>
      <c r="H1305" s="81" t="e">
        <f t="shared" si="427"/>
        <v>#DIV/0!</v>
      </c>
      <c r="I1305" s="504"/>
      <c r="J1305" s="504"/>
      <c r="K1305" s="81" t="e">
        <f t="shared" si="428"/>
        <v>#DIV/0!</v>
      </c>
      <c r="L1305" s="504">
        <f t="shared" si="432"/>
        <v>0</v>
      </c>
      <c r="M1305" s="504">
        <f t="shared" si="433"/>
        <v>0</v>
      </c>
      <c r="N1305" s="504">
        <f t="shared" si="434"/>
        <v>0</v>
      </c>
      <c r="O1305" s="81" t="e">
        <f t="shared" si="435"/>
        <v>#DIV/0!</v>
      </c>
      <c r="P1305" s="504">
        <f t="shared" si="436"/>
        <v>0</v>
      </c>
      <c r="Q1305" s="504">
        <f t="shared" si="437"/>
        <v>0</v>
      </c>
      <c r="R1305" s="1103" t="e">
        <f t="shared" si="429"/>
        <v>#DIV/0!</v>
      </c>
    </row>
    <row r="1306" spans="1:18" s="47" customFormat="1" x14ac:dyDescent="0.2">
      <c r="A1306" s="426" t="s">
        <v>2011</v>
      </c>
      <c r="B1306" s="426" t="s">
        <v>1515</v>
      </c>
      <c r="C1306" s="734">
        <v>8</v>
      </c>
      <c r="D1306" s="641" t="s">
        <v>1418</v>
      </c>
      <c r="E1306" s="504"/>
      <c r="F1306" s="504"/>
      <c r="G1306" s="504"/>
      <c r="H1306" s="81" t="e">
        <f t="shared" si="427"/>
        <v>#DIV/0!</v>
      </c>
      <c r="I1306" s="504"/>
      <c r="J1306" s="504"/>
      <c r="K1306" s="81" t="e">
        <f t="shared" si="428"/>
        <v>#DIV/0!</v>
      </c>
      <c r="L1306" s="504">
        <f t="shared" si="432"/>
        <v>0</v>
      </c>
      <c r="M1306" s="504">
        <f t="shared" si="433"/>
        <v>0</v>
      </c>
      <c r="N1306" s="504">
        <f t="shared" si="434"/>
        <v>0</v>
      </c>
      <c r="O1306" s="81" t="e">
        <f t="shared" si="435"/>
        <v>#DIV/0!</v>
      </c>
      <c r="P1306" s="504">
        <f t="shared" si="436"/>
        <v>0</v>
      </c>
      <c r="Q1306" s="504">
        <f t="shared" si="437"/>
        <v>0</v>
      </c>
      <c r="R1306" s="1103" t="e">
        <f t="shared" si="429"/>
        <v>#DIV/0!</v>
      </c>
    </row>
    <row r="1307" spans="1:18" s="47" customFormat="1" x14ac:dyDescent="0.2">
      <c r="A1307" s="426" t="s">
        <v>2012</v>
      </c>
      <c r="B1307" s="426" t="s">
        <v>1516</v>
      </c>
      <c r="C1307" s="734">
        <v>8</v>
      </c>
      <c r="D1307" s="641" t="s">
        <v>1419</v>
      </c>
      <c r="E1307" s="504"/>
      <c r="F1307" s="504"/>
      <c r="G1307" s="504"/>
      <c r="H1307" s="81" t="e">
        <f t="shared" si="427"/>
        <v>#DIV/0!</v>
      </c>
      <c r="I1307" s="504"/>
      <c r="J1307" s="504"/>
      <c r="K1307" s="81" t="e">
        <f t="shared" si="428"/>
        <v>#DIV/0!</v>
      </c>
      <c r="L1307" s="504">
        <f t="shared" si="432"/>
        <v>0</v>
      </c>
      <c r="M1307" s="504">
        <f t="shared" si="433"/>
        <v>0</v>
      </c>
      <c r="N1307" s="504">
        <f t="shared" si="434"/>
        <v>0</v>
      </c>
      <c r="O1307" s="81" t="e">
        <f t="shared" si="435"/>
        <v>#DIV/0!</v>
      </c>
      <c r="P1307" s="504">
        <f t="shared" si="436"/>
        <v>0</v>
      </c>
      <c r="Q1307" s="504">
        <f t="shared" si="437"/>
        <v>0</v>
      </c>
      <c r="R1307" s="1103" t="e">
        <f t="shared" si="429"/>
        <v>#DIV/0!</v>
      </c>
    </row>
    <row r="1308" spans="1:18" s="47" customFormat="1" x14ac:dyDescent="0.2">
      <c r="A1308" s="426" t="s">
        <v>2013</v>
      </c>
      <c r="B1308" s="426" t="s">
        <v>1517</v>
      </c>
      <c r="C1308" s="734">
        <v>8</v>
      </c>
      <c r="D1308" s="641" t="s">
        <v>1754</v>
      </c>
      <c r="E1308" s="504"/>
      <c r="F1308" s="504"/>
      <c r="G1308" s="504"/>
      <c r="H1308" s="81" t="e">
        <f t="shared" si="427"/>
        <v>#DIV/0!</v>
      </c>
      <c r="I1308" s="504"/>
      <c r="J1308" s="504"/>
      <c r="K1308" s="81" t="e">
        <f t="shared" si="428"/>
        <v>#DIV/0!</v>
      </c>
      <c r="L1308" s="504">
        <f t="shared" si="432"/>
        <v>0</v>
      </c>
      <c r="M1308" s="504">
        <f t="shared" si="433"/>
        <v>0</v>
      </c>
      <c r="N1308" s="504">
        <f t="shared" si="434"/>
        <v>0</v>
      </c>
      <c r="O1308" s="81" t="e">
        <f t="shared" si="435"/>
        <v>#DIV/0!</v>
      </c>
      <c r="P1308" s="504">
        <f t="shared" si="436"/>
        <v>0</v>
      </c>
      <c r="Q1308" s="504">
        <f t="shared" si="437"/>
        <v>0</v>
      </c>
      <c r="R1308" s="1103" t="e">
        <f t="shared" si="429"/>
        <v>#DIV/0!</v>
      </c>
    </row>
    <row r="1309" spans="1:18" s="47" customFormat="1" x14ac:dyDescent="0.2">
      <c r="A1309" s="426" t="s">
        <v>2014</v>
      </c>
      <c r="B1309" s="426" t="s">
        <v>1518</v>
      </c>
      <c r="C1309" s="734">
        <v>8</v>
      </c>
      <c r="D1309" s="641" t="s">
        <v>1164</v>
      </c>
      <c r="E1309" s="504"/>
      <c r="F1309" s="504"/>
      <c r="G1309" s="504"/>
      <c r="H1309" s="81" t="e">
        <f t="shared" si="427"/>
        <v>#DIV/0!</v>
      </c>
      <c r="I1309" s="504"/>
      <c r="J1309" s="504"/>
      <c r="K1309" s="81" t="e">
        <f t="shared" si="428"/>
        <v>#DIV/0!</v>
      </c>
      <c r="L1309" s="504">
        <f t="shared" si="432"/>
        <v>0</v>
      </c>
      <c r="M1309" s="504">
        <f t="shared" si="433"/>
        <v>0</v>
      </c>
      <c r="N1309" s="504">
        <f t="shared" si="434"/>
        <v>0</v>
      </c>
      <c r="O1309" s="81" t="e">
        <f t="shared" si="435"/>
        <v>#DIV/0!</v>
      </c>
      <c r="P1309" s="504">
        <f t="shared" si="436"/>
        <v>0</v>
      </c>
      <c r="Q1309" s="504">
        <f t="shared" si="437"/>
        <v>0</v>
      </c>
      <c r="R1309" s="1103" t="e">
        <f t="shared" si="429"/>
        <v>#DIV/0!</v>
      </c>
    </row>
    <row r="1310" spans="1:18" s="47" customFormat="1" x14ac:dyDescent="0.2">
      <c r="A1310" s="426" t="s">
        <v>2015</v>
      </c>
      <c r="B1310" s="426" t="s">
        <v>1519</v>
      </c>
      <c r="C1310" s="734">
        <v>8</v>
      </c>
      <c r="D1310" s="641" t="s">
        <v>1165</v>
      </c>
      <c r="E1310" s="504"/>
      <c r="F1310" s="504"/>
      <c r="G1310" s="504"/>
      <c r="H1310" s="81" t="e">
        <f t="shared" si="427"/>
        <v>#DIV/0!</v>
      </c>
      <c r="I1310" s="504"/>
      <c r="J1310" s="504"/>
      <c r="K1310" s="81" t="e">
        <f t="shared" si="428"/>
        <v>#DIV/0!</v>
      </c>
      <c r="L1310" s="504">
        <f t="shared" si="432"/>
        <v>0</v>
      </c>
      <c r="M1310" s="504">
        <f t="shared" si="433"/>
        <v>0</v>
      </c>
      <c r="N1310" s="504">
        <f t="shared" si="434"/>
        <v>0</v>
      </c>
      <c r="O1310" s="81" t="e">
        <f t="shared" si="435"/>
        <v>#DIV/0!</v>
      </c>
      <c r="P1310" s="504">
        <f t="shared" si="436"/>
        <v>0</v>
      </c>
      <c r="Q1310" s="504">
        <f t="shared" si="437"/>
        <v>0</v>
      </c>
      <c r="R1310" s="1103" t="e">
        <f t="shared" si="429"/>
        <v>#DIV/0!</v>
      </c>
    </row>
    <row r="1311" spans="1:18" s="47" customFormat="1" x14ac:dyDescent="0.2">
      <c r="A1311" s="426" t="s">
        <v>2016</v>
      </c>
      <c r="B1311" s="426" t="s">
        <v>1520</v>
      </c>
      <c r="C1311" s="734">
        <v>8</v>
      </c>
      <c r="D1311" s="641" t="s">
        <v>1166</v>
      </c>
      <c r="E1311" s="504"/>
      <c r="F1311" s="504"/>
      <c r="G1311" s="504"/>
      <c r="H1311" s="81" t="e">
        <f t="shared" si="427"/>
        <v>#DIV/0!</v>
      </c>
      <c r="I1311" s="504"/>
      <c r="J1311" s="504"/>
      <c r="K1311" s="81" t="e">
        <f t="shared" si="428"/>
        <v>#DIV/0!</v>
      </c>
      <c r="L1311" s="504">
        <f t="shared" si="432"/>
        <v>0</v>
      </c>
      <c r="M1311" s="504">
        <f t="shared" si="433"/>
        <v>0</v>
      </c>
      <c r="N1311" s="504">
        <f t="shared" si="434"/>
        <v>0</v>
      </c>
      <c r="O1311" s="81" t="e">
        <f t="shared" si="435"/>
        <v>#DIV/0!</v>
      </c>
      <c r="P1311" s="504">
        <f t="shared" si="436"/>
        <v>0</v>
      </c>
      <c r="Q1311" s="504">
        <f t="shared" si="437"/>
        <v>0</v>
      </c>
      <c r="R1311" s="1103" t="e">
        <f t="shared" si="429"/>
        <v>#DIV/0!</v>
      </c>
    </row>
    <row r="1312" spans="1:18" s="47" customFormat="1" x14ac:dyDescent="0.2">
      <c r="A1312" s="426" t="s">
        <v>2017</v>
      </c>
      <c r="B1312" s="426" t="s">
        <v>1521</v>
      </c>
      <c r="C1312" s="734">
        <v>8</v>
      </c>
      <c r="D1312" s="641" t="s">
        <v>1167</v>
      </c>
      <c r="E1312" s="504"/>
      <c r="F1312" s="504"/>
      <c r="G1312" s="504"/>
      <c r="H1312" s="81" t="e">
        <f t="shared" si="427"/>
        <v>#DIV/0!</v>
      </c>
      <c r="I1312" s="504"/>
      <c r="J1312" s="504"/>
      <c r="K1312" s="81" t="e">
        <f t="shared" si="428"/>
        <v>#DIV/0!</v>
      </c>
      <c r="L1312" s="504">
        <f t="shared" si="432"/>
        <v>0</v>
      </c>
      <c r="M1312" s="504">
        <f t="shared" si="433"/>
        <v>0</v>
      </c>
      <c r="N1312" s="504">
        <f t="shared" si="434"/>
        <v>0</v>
      </c>
      <c r="O1312" s="81" t="e">
        <f t="shared" si="435"/>
        <v>#DIV/0!</v>
      </c>
      <c r="P1312" s="504">
        <f t="shared" si="436"/>
        <v>0</v>
      </c>
      <c r="Q1312" s="504">
        <f t="shared" si="437"/>
        <v>0</v>
      </c>
      <c r="R1312" s="1103" t="e">
        <f t="shared" si="429"/>
        <v>#DIV/0!</v>
      </c>
    </row>
    <row r="1313" spans="1:18" s="47" customFormat="1" x14ac:dyDescent="0.2">
      <c r="A1313" s="426" t="s">
        <v>2018</v>
      </c>
      <c r="B1313" s="426" t="s">
        <v>1522</v>
      </c>
      <c r="C1313" s="734">
        <v>8</v>
      </c>
      <c r="D1313" s="641" t="s">
        <v>1168</v>
      </c>
      <c r="E1313" s="504"/>
      <c r="F1313" s="504"/>
      <c r="G1313" s="504"/>
      <c r="H1313" s="81" t="e">
        <f t="shared" si="427"/>
        <v>#DIV/0!</v>
      </c>
      <c r="I1313" s="504"/>
      <c r="J1313" s="504"/>
      <c r="K1313" s="81" t="e">
        <f t="shared" si="428"/>
        <v>#DIV/0!</v>
      </c>
      <c r="L1313" s="504">
        <f t="shared" si="432"/>
        <v>0</v>
      </c>
      <c r="M1313" s="504">
        <f t="shared" si="433"/>
        <v>0</v>
      </c>
      <c r="N1313" s="504">
        <f t="shared" si="434"/>
        <v>0</v>
      </c>
      <c r="O1313" s="81" t="e">
        <f t="shared" si="435"/>
        <v>#DIV/0!</v>
      </c>
      <c r="P1313" s="504">
        <f t="shared" si="436"/>
        <v>0</v>
      </c>
      <c r="Q1313" s="504">
        <f t="shared" si="437"/>
        <v>0</v>
      </c>
      <c r="R1313" s="1103" t="e">
        <f t="shared" si="429"/>
        <v>#DIV/0!</v>
      </c>
    </row>
    <row r="1314" spans="1:18" s="47" customFormat="1" x14ac:dyDescent="0.2">
      <c r="A1314" s="426" t="s">
        <v>2019</v>
      </c>
      <c r="B1314" s="426" t="s">
        <v>1523</v>
      </c>
      <c r="C1314" s="734">
        <v>8</v>
      </c>
      <c r="D1314" s="641" t="s">
        <v>1169</v>
      </c>
      <c r="E1314" s="504"/>
      <c r="F1314" s="504"/>
      <c r="G1314" s="504"/>
      <c r="H1314" s="81" t="e">
        <f t="shared" si="427"/>
        <v>#DIV/0!</v>
      </c>
      <c r="I1314" s="504"/>
      <c r="J1314" s="504"/>
      <c r="K1314" s="81" t="e">
        <f t="shared" si="428"/>
        <v>#DIV/0!</v>
      </c>
      <c r="L1314" s="504">
        <f t="shared" si="432"/>
        <v>0</v>
      </c>
      <c r="M1314" s="504">
        <f t="shared" si="433"/>
        <v>0</v>
      </c>
      <c r="N1314" s="504">
        <f t="shared" si="434"/>
        <v>0</v>
      </c>
      <c r="O1314" s="81" t="e">
        <f t="shared" si="435"/>
        <v>#DIV/0!</v>
      </c>
      <c r="P1314" s="504">
        <f t="shared" si="436"/>
        <v>0</v>
      </c>
      <c r="Q1314" s="504">
        <f t="shared" si="437"/>
        <v>0</v>
      </c>
      <c r="R1314" s="1103" t="e">
        <f t="shared" si="429"/>
        <v>#DIV/0!</v>
      </c>
    </row>
    <row r="1315" spans="1:18" s="47" customFormat="1" x14ac:dyDescent="0.2">
      <c r="A1315" s="426" t="s">
        <v>2020</v>
      </c>
      <c r="B1315" s="426" t="s">
        <v>1524</v>
      </c>
      <c r="C1315" s="734">
        <v>8</v>
      </c>
      <c r="D1315" s="641" t="s">
        <v>1170</v>
      </c>
      <c r="E1315" s="504"/>
      <c r="F1315" s="504"/>
      <c r="G1315" s="504"/>
      <c r="H1315" s="81" t="e">
        <f t="shared" si="427"/>
        <v>#DIV/0!</v>
      </c>
      <c r="I1315" s="504"/>
      <c r="J1315" s="504"/>
      <c r="K1315" s="81" t="e">
        <f t="shared" si="428"/>
        <v>#DIV/0!</v>
      </c>
      <c r="L1315" s="504">
        <f t="shared" si="432"/>
        <v>0</v>
      </c>
      <c r="M1315" s="504">
        <f t="shared" si="433"/>
        <v>0</v>
      </c>
      <c r="N1315" s="504">
        <f t="shared" si="434"/>
        <v>0</v>
      </c>
      <c r="O1315" s="81" t="e">
        <f t="shared" si="435"/>
        <v>#DIV/0!</v>
      </c>
      <c r="P1315" s="504">
        <f t="shared" si="436"/>
        <v>0</v>
      </c>
      <c r="Q1315" s="504">
        <f t="shared" si="437"/>
        <v>0</v>
      </c>
      <c r="R1315" s="1103" t="e">
        <f t="shared" si="429"/>
        <v>#DIV/0!</v>
      </c>
    </row>
    <row r="1316" spans="1:18" s="47" customFormat="1" x14ac:dyDescent="0.2">
      <c r="A1316" s="426" t="s">
        <v>2021</v>
      </c>
      <c r="B1316" s="426" t="s">
        <v>1525</v>
      </c>
      <c r="C1316" s="734">
        <v>8</v>
      </c>
      <c r="D1316" s="641" t="s">
        <v>1171</v>
      </c>
      <c r="E1316" s="504"/>
      <c r="F1316" s="504"/>
      <c r="G1316" s="504"/>
      <c r="H1316" s="81" t="e">
        <f t="shared" si="427"/>
        <v>#DIV/0!</v>
      </c>
      <c r="I1316" s="504"/>
      <c r="J1316" s="504"/>
      <c r="K1316" s="81" t="e">
        <f t="shared" si="428"/>
        <v>#DIV/0!</v>
      </c>
      <c r="L1316" s="504">
        <f t="shared" si="432"/>
        <v>0</v>
      </c>
      <c r="M1316" s="504">
        <f t="shared" si="433"/>
        <v>0</v>
      </c>
      <c r="N1316" s="504">
        <f t="shared" si="434"/>
        <v>0</v>
      </c>
      <c r="O1316" s="81" t="e">
        <f t="shared" si="435"/>
        <v>#DIV/0!</v>
      </c>
      <c r="P1316" s="504">
        <f t="shared" si="436"/>
        <v>0</v>
      </c>
      <c r="Q1316" s="504">
        <f t="shared" si="437"/>
        <v>0</v>
      </c>
      <c r="R1316" s="1103" t="e">
        <f t="shared" si="429"/>
        <v>#DIV/0!</v>
      </c>
    </row>
    <row r="1317" spans="1:18" s="47" customFormat="1" x14ac:dyDescent="0.2">
      <c r="A1317" s="430" t="s">
        <v>2686</v>
      </c>
      <c r="B1317" s="430" t="s">
        <v>1526</v>
      </c>
      <c r="C1317" s="431"/>
      <c r="D1317" s="432" t="s">
        <v>1172</v>
      </c>
      <c r="E1317" s="51">
        <f>E1318+E1319</f>
        <v>0</v>
      </c>
      <c r="F1317" s="51">
        <f t="shared" ref="F1317:J1317" si="438">F1318+F1319</f>
        <v>0</v>
      </c>
      <c r="G1317" s="51">
        <f t="shared" si="438"/>
        <v>0</v>
      </c>
      <c r="H1317" s="81" t="e">
        <f t="shared" si="427"/>
        <v>#DIV/0!</v>
      </c>
      <c r="I1317" s="51">
        <f t="shared" si="438"/>
        <v>0</v>
      </c>
      <c r="J1317" s="51">
        <f t="shared" si="438"/>
        <v>0</v>
      </c>
      <c r="K1317" s="81" t="e">
        <f t="shared" si="428"/>
        <v>#DIV/0!</v>
      </c>
      <c r="L1317" s="51">
        <f t="shared" si="432"/>
        <v>0</v>
      </c>
      <c r="M1317" s="51">
        <f t="shared" si="433"/>
        <v>0</v>
      </c>
      <c r="N1317" s="51">
        <f t="shared" si="434"/>
        <v>0</v>
      </c>
      <c r="O1317" s="81" t="e">
        <f t="shared" si="435"/>
        <v>#DIV/0!</v>
      </c>
      <c r="P1317" s="51">
        <f t="shared" si="436"/>
        <v>0</v>
      </c>
      <c r="Q1317" s="51">
        <f t="shared" si="437"/>
        <v>0</v>
      </c>
      <c r="R1317" s="1103" t="e">
        <f t="shared" si="429"/>
        <v>#DIV/0!</v>
      </c>
    </row>
    <row r="1318" spans="1:18" s="28" customFormat="1" x14ac:dyDescent="0.2">
      <c r="A1318" s="737" t="s">
        <v>4742</v>
      </c>
      <c r="B1318" s="737" t="s">
        <v>1527</v>
      </c>
      <c r="C1318" s="741">
        <v>8</v>
      </c>
      <c r="D1318" s="742" t="s">
        <v>496</v>
      </c>
      <c r="E1318" s="554"/>
      <c r="F1318" s="554"/>
      <c r="G1318" s="554"/>
      <c r="H1318" s="81" t="e">
        <f t="shared" si="427"/>
        <v>#DIV/0!</v>
      </c>
      <c r="I1318" s="554"/>
      <c r="J1318" s="554"/>
      <c r="K1318" s="81" t="e">
        <f t="shared" si="428"/>
        <v>#DIV/0!</v>
      </c>
      <c r="L1318" s="554">
        <f t="shared" si="432"/>
        <v>0</v>
      </c>
      <c r="M1318" s="554">
        <f t="shared" si="433"/>
        <v>0</v>
      </c>
      <c r="N1318" s="554">
        <f t="shared" si="434"/>
        <v>0</v>
      </c>
      <c r="O1318" s="81" t="e">
        <f t="shared" si="435"/>
        <v>#DIV/0!</v>
      </c>
      <c r="P1318" s="554">
        <f t="shared" si="436"/>
        <v>0</v>
      </c>
      <c r="Q1318" s="554">
        <f t="shared" si="437"/>
        <v>0</v>
      </c>
      <c r="R1318" s="1103" t="e">
        <f t="shared" si="429"/>
        <v>#DIV/0!</v>
      </c>
    </row>
    <row r="1319" spans="1:18" s="28" customFormat="1" x14ac:dyDescent="0.2">
      <c r="A1319" s="737" t="s">
        <v>4743</v>
      </c>
      <c r="B1319" s="737" t="s">
        <v>1528</v>
      </c>
      <c r="C1319" s="741">
        <v>8</v>
      </c>
      <c r="D1319" s="742" t="s">
        <v>1173</v>
      </c>
      <c r="E1319" s="554"/>
      <c r="F1319" s="554"/>
      <c r="G1319" s="554"/>
      <c r="H1319" s="81" t="e">
        <f t="shared" si="427"/>
        <v>#DIV/0!</v>
      </c>
      <c r="I1319" s="554"/>
      <c r="J1319" s="554"/>
      <c r="K1319" s="81" t="e">
        <f t="shared" si="428"/>
        <v>#DIV/0!</v>
      </c>
      <c r="L1319" s="554">
        <f t="shared" si="432"/>
        <v>0</v>
      </c>
      <c r="M1319" s="554">
        <f t="shared" si="433"/>
        <v>0</v>
      </c>
      <c r="N1319" s="554">
        <f t="shared" si="434"/>
        <v>0</v>
      </c>
      <c r="O1319" s="81" t="e">
        <f t="shared" si="435"/>
        <v>#DIV/0!</v>
      </c>
      <c r="P1319" s="554">
        <f t="shared" si="436"/>
        <v>0</v>
      </c>
      <c r="Q1319" s="554">
        <f t="shared" si="437"/>
        <v>0</v>
      </c>
      <c r="R1319" s="1103" t="e">
        <f t="shared" si="429"/>
        <v>#DIV/0!</v>
      </c>
    </row>
    <row r="1320" spans="1:18" s="47" customFormat="1" x14ac:dyDescent="0.2">
      <c r="A1320" s="658" t="s">
        <v>2022</v>
      </c>
      <c r="B1320" s="658" t="s">
        <v>1529</v>
      </c>
      <c r="C1320" s="659">
        <v>8</v>
      </c>
      <c r="D1320" s="660" t="s">
        <v>161</v>
      </c>
      <c r="E1320" s="504"/>
      <c r="F1320" s="504"/>
      <c r="G1320" s="504"/>
      <c r="H1320" s="81" t="e">
        <f t="shared" si="427"/>
        <v>#DIV/0!</v>
      </c>
      <c r="I1320" s="504"/>
      <c r="J1320" s="504"/>
      <c r="K1320" s="81" t="e">
        <f t="shared" si="428"/>
        <v>#DIV/0!</v>
      </c>
      <c r="L1320" s="504">
        <f t="shared" si="432"/>
        <v>0</v>
      </c>
      <c r="M1320" s="504">
        <f t="shared" si="433"/>
        <v>0</v>
      </c>
      <c r="N1320" s="504">
        <f t="shared" si="434"/>
        <v>0</v>
      </c>
      <c r="O1320" s="81" t="e">
        <f t="shared" si="435"/>
        <v>#DIV/0!</v>
      </c>
      <c r="P1320" s="504">
        <f t="shared" si="436"/>
        <v>0</v>
      </c>
      <c r="Q1320" s="504">
        <f t="shared" si="437"/>
        <v>0</v>
      </c>
      <c r="R1320" s="1103" t="e">
        <f t="shared" si="429"/>
        <v>#DIV/0!</v>
      </c>
    </row>
    <row r="1321" spans="1:18" s="39" customFormat="1" x14ac:dyDescent="0.2">
      <c r="A1321" s="471" t="s">
        <v>2023</v>
      </c>
      <c r="B1321" s="471" t="s">
        <v>1530</v>
      </c>
      <c r="C1321" s="472"/>
      <c r="D1321" s="473" t="s">
        <v>2687</v>
      </c>
      <c r="E1321" s="38">
        <f>+SUM(E1322:E1326)</f>
        <v>0</v>
      </c>
      <c r="F1321" s="38">
        <f t="shared" ref="F1321:J1321" si="439">+SUM(F1322:F1326)</f>
        <v>0</v>
      </c>
      <c r="G1321" s="38">
        <f t="shared" si="439"/>
        <v>0</v>
      </c>
      <c r="H1321" s="81" t="e">
        <f t="shared" si="427"/>
        <v>#DIV/0!</v>
      </c>
      <c r="I1321" s="38">
        <f t="shared" si="439"/>
        <v>0</v>
      </c>
      <c r="J1321" s="38">
        <f t="shared" si="439"/>
        <v>0</v>
      </c>
      <c r="K1321" s="81" t="e">
        <f t="shared" si="428"/>
        <v>#DIV/0!</v>
      </c>
      <c r="L1321" s="38">
        <f t="shared" si="432"/>
        <v>0</v>
      </c>
      <c r="M1321" s="38">
        <f t="shared" si="433"/>
        <v>0</v>
      </c>
      <c r="N1321" s="38">
        <f t="shared" si="434"/>
        <v>0</v>
      </c>
      <c r="O1321" s="81" t="e">
        <f t="shared" si="435"/>
        <v>#DIV/0!</v>
      </c>
      <c r="P1321" s="38">
        <f t="shared" si="436"/>
        <v>0</v>
      </c>
      <c r="Q1321" s="38">
        <f t="shared" si="437"/>
        <v>0</v>
      </c>
      <c r="R1321" s="1103" t="e">
        <f t="shared" si="429"/>
        <v>#DIV/0!</v>
      </c>
    </row>
    <row r="1322" spans="1:18" s="47" customFormat="1" x14ac:dyDescent="0.2">
      <c r="A1322" s="426" t="s">
        <v>2688</v>
      </c>
      <c r="B1322" s="430" t="s">
        <v>5802</v>
      </c>
      <c r="C1322" s="734">
        <v>8</v>
      </c>
      <c r="D1322" s="641" t="s">
        <v>2689</v>
      </c>
      <c r="E1322" s="504"/>
      <c r="F1322" s="504"/>
      <c r="G1322" s="504"/>
      <c r="H1322" s="81" t="e">
        <f t="shared" si="427"/>
        <v>#DIV/0!</v>
      </c>
      <c r="I1322" s="504"/>
      <c r="J1322" s="504"/>
      <c r="K1322" s="81" t="e">
        <f t="shared" si="428"/>
        <v>#DIV/0!</v>
      </c>
      <c r="L1322" s="504">
        <f t="shared" si="432"/>
        <v>0</v>
      </c>
      <c r="M1322" s="504">
        <f t="shared" si="433"/>
        <v>0</v>
      </c>
      <c r="N1322" s="504">
        <f t="shared" si="434"/>
        <v>0</v>
      </c>
      <c r="O1322" s="81" t="e">
        <f t="shared" si="435"/>
        <v>#DIV/0!</v>
      </c>
      <c r="P1322" s="504">
        <f t="shared" si="436"/>
        <v>0</v>
      </c>
      <c r="Q1322" s="504">
        <f t="shared" si="437"/>
        <v>0</v>
      </c>
      <c r="R1322" s="1103" t="e">
        <f t="shared" si="429"/>
        <v>#DIV/0!</v>
      </c>
    </row>
    <row r="1323" spans="1:18" s="47" customFormat="1" x14ac:dyDescent="0.2">
      <c r="A1323" s="426" t="s">
        <v>2690</v>
      </c>
      <c r="B1323" s="430" t="s">
        <v>5803</v>
      </c>
      <c r="C1323" s="734">
        <v>8</v>
      </c>
      <c r="D1323" s="641" t="s">
        <v>2691</v>
      </c>
      <c r="E1323" s="504"/>
      <c r="F1323" s="504"/>
      <c r="G1323" s="504"/>
      <c r="H1323" s="81" t="e">
        <f t="shared" si="427"/>
        <v>#DIV/0!</v>
      </c>
      <c r="I1323" s="504"/>
      <c r="J1323" s="504"/>
      <c r="K1323" s="81" t="e">
        <f t="shared" si="428"/>
        <v>#DIV/0!</v>
      </c>
      <c r="L1323" s="504">
        <f t="shared" si="432"/>
        <v>0</v>
      </c>
      <c r="M1323" s="504">
        <f t="shared" si="433"/>
        <v>0</v>
      </c>
      <c r="N1323" s="504">
        <f t="shared" si="434"/>
        <v>0</v>
      </c>
      <c r="O1323" s="81" t="e">
        <f t="shared" si="435"/>
        <v>#DIV/0!</v>
      </c>
      <c r="P1323" s="504">
        <f t="shared" si="436"/>
        <v>0</v>
      </c>
      <c r="Q1323" s="504">
        <f t="shared" si="437"/>
        <v>0</v>
      </c>
      <c r="R1323" s="1103" t="e">
        <f t="shared" si="429"/>
        <v>#DIV/0!</v>
      </c>
    </row>
    <row r="1324" spans="1:18" s="47" customFormat="1" x14ac:dyDescent="0.2">
      <c r="A1324" s="426" t="s">
        <v>2692</v>
      </c>
      <c r="B1324" s="430" t="s">
        <v>5804</v>
      </c>
      <c r="C1324" s="734">
        <v>8</v>
      </c>
      <c r="D1324" s="641" t="s">
        <v>2693</v>
      </c>
      <c r="E1324" s="504"/>
      <c r="F1324" s="504"/>
      <c r="G1324" s="504"/>
      <c r="H1324" s="81" t="e">
        <f t="shared" si="427"/>
        <v>#DIV/0!</v>
      </c>
      <c r="I1324" s="504"/>
      <c r="J1324" s="504"/>
      <c r="K1324" s="81" t="e">
        <f t="shared" si="428"/>
        <v>#DIV/0!</v>
      </c>
      <c r="L1324" s="504">
        <f t="shared" si="432"/>
        <v>0</v>
      </c>
      <c r="M1324" s="504">
        <f t="shared" si="433"/>
        <v>0</v>
      </c>
      <c r="N1324" s="504">
        <f t="shared" si="434"/>
        <v>0</v>
      </c>
      <c r="O1324" s="81" t="e">
        <f t="shared" si="435"/>
        <v>#DIV/0!</v>
      </c>
      <c r="P1324" s="504">
        <f t="shared" si="436"/>
        <v>0</v>
      </c>
      <c r="Q1324" s="504">
        <f t="shared" si="437"/>
        <v>0</v>
      </c>
      <c r="R1324" s="1103" t="e">
        <f t="shared" si="429"/>
        <v>#DIV/0!</v>
      </c>
    </row>
    <row r="1325" spans="1:18" s="47" customFormat="1" x14ac:dyDescent="0.2">
      <c r="A1325" s="426" t="s">
        <v>2694</v>
      </c>
      <c r="B1325" s="430" t="s">
        <v>5805</v>
      </c>
      <c r="C1325" s="734">
        <v>8</v>
      </c>
      <c r="D1325" s="641" t="s">
        <v>2695</v>
      </c>
      <c r="E1325" s="504"/>
      <c r="F1325" s="504"/>
      <c r="G1325" s="504"/>
      <c r="H1325" s="81" t="e">
        <f t="shared" si="427"/>
        <v>#DIV/0!</v>
      </c>
      <c r="I1325" s="504"/>
      <c r="J1325" s="504"/>
      <c r="K1325" s="81" t="e">
        <f t="shared" si="428"/>
        <v>#DIV/0!</v>
      </c>
      <c r="L1325" s="504">
        <f t="shared" si="432"/>
        <v>0</v>
      </c>
      <c r="M1325" s="504">
        <f t="shared" si="433"/>
        <v>0</v>
      </c>
      <c r="N1325" s="504">
        <f t="shared" si="434"/>
        <v>0</v>
      </c>
      <c r="O1325" s="81" t="e">
        <f t="shared" si="435"/>
        <v>#DIV/0!</v>
      </c>
      <c r="P1325" s="504">
        <f t="shared" si="436"/>
        <v>0</v>
      </c>
      <c r="Q1325" s="504">
        <f t="shared" si="437"/>
        <v>0</v>
      </c>
      <c r="R1325" s="1103" t="e">
        <f t="shared" si="429"/>
        <v>#DIV/0!</v>
      </c>
    </row>
    <row r="1326" spans="1:18" s="47" customFormat="1" ht="25.5" x14ac:dyDescent="0.2">
      <c r="A1326" s="426" t="s">
        <v>2696</v>
      </c>
      <c r="B1326" s="430" t="s">
        <v>5806</v>
      </c>
      <c r="C1326" s="734">
        <v>8</v>
      </c>
      <c r="D1326" s="641" t="s">
        <v>2697</v>
      </c>
      <c r="E1326" s="504"/>
      <c r="F1326" s="504"/>
      <c r="G1326" s="504"/>
      <c r="H1326" s="81" t="e">
        <f t="shared" si="427"/>
        <v>#DIV/0!</v>
      </c>
      <c r="I1326" s="504"/>
      <c r="J1326" s="504"/>
      <c r="K1326" s="81" t="e">
        <f t="shared" si="428"/>
        <v>#DIV/0!</v>
      </c>
      <c r="L1326" s="504">
        <f t="shared" si="432"/>
        <v>0</v>
      </c>
      <c r="M1326" s="504">
        <f t="shared" si="433"/>
        <v>0</v>
      </c>
      <c r="N1326" s="504">
        <f t="shared" si="434"/>
        <v>0</v>
      </c>
      <c r="O1326" s="81" t="e">
        <f t="shared" si="435"/>
        <v>#DIV/0!</v>
      </c>
      <c r="P1326" s="504">
        <f t="shared" si="436"/>
        <v>0</v>
      </c>
      <c r="Q1326" s="504">
        <f t="shared" si="437"/>
        <v>0</v>
      </c>
      <c r="R1326" s="1103" t="e">
        <f t="shared" si="429"/>
        <v>#DIV/0!</v>
      </c>
    </row>
    <row r="1327" spans="1:18" s="39" customFormat="1" x14ac:dyDescent="0.2">
      <c r="A1327" s="73" t="s">
        <v>2024</v>
      </c>
      <c r="B1327" s="73" t="s">
        <v>1531</v>
      </c>
      <c r="C1327" s="36">
        <v>8</v>
      </c>
      <c r="D1327" s="74" t="s">
        <v>326</v>
      </c>
      <c r="E1327" s="38"/>
      <c r="F1327" s="38"/>
      <c r="G1327" s="38"/>
      <c r="H1327" s="81" t="e">
        <f t="shared" si="427"/>
        <v>#DIV/0!</v>
      </c>
      <c r="I1327" s="38"/>
      <c r="J1327" s="38"/>
      <c r="K1327" s="81" t="e">
        <f t="shared" si="428"/>
        <v>#DIV/0!</v>
      </c>
      <c r="L1327" s="38">
        <f t="shared" si="432"/>
        <v>0</v>
      </c>
      <c r="M1327" s="38">
        <f t="shared" si="433"/>
        <v>0</v>
      </c>
      <c r="N1327" s="38">
        <f t="shared" si="434"/>
        <v>0</v>
      </c>
      <c r="O1327" s="81" t="e">
        <f t="shared" si="435"/>
        <v>#DIV/0!</v>
      </c>
      <c r="P1327" s="38">
        <f t="shared" si="436"/>
        <v>0</v>
      </c>
      <c r="Q1327" s="38">
        <f t="shared" si="437"/>
        <v>0</v>
      </c>
      <c r="R1327" s="1103" t="e">
        <f t="shared" si="429"/>
        <v>#DIV/0!</v>
      </c>
    </row>
    <row r="1328" spans="1:18" s="39" customFormat="1" ht="25.5" x14ac:dyDescent="0.2">
      <c r="A1328" s="73" t="s">
        <v>2025</v>
      </c>
      <c r="B1328" s="73" t="s">
        <v>1532</v>
      </c>
      <c r="C1328" s="36">
        <v>8</v>
      </c>
      <c r="D1328" s="74" t="s">
        <v>2698</v>
      </c>
      <c r="E1328" s="38"/>
      <c r="F1328" s="38"/>
      <c r="G1328" s="38"/>
      <c r="H1328" s="81" t="e">
        <f t="shared" si="427"/>
        <v>#DIV/0!</v>
      </c>
      <c r="I1328" s="38"/>
      <c r="J1328" s="38"/>
      <c r="K1328" s="81" t="e">
        <f t="shared" si="428"/>
        <v>#DIV/0!</v>
      </c>
      <c r="L1328" s="38">
        <f t="shared" si="432"/>
        <v>0</v>
      </c>
      <c r="M1328" s="38">
        <f t="shared" si="433"/>
        <v>0</v>
      </c>
      <c r="N1328" s="38">
        <f t="shared" si="434"/>
        <v>0</v>
      </c>
      <c r="O1328" s="81" t="e">
        <f t="shared" si="435"/>
        <v>#DIV/0!</v>
      </c>
      <c r="P1328" s="38">
        <f t="shared" si="436"/>
        <v>0</v>
      </c>
      <c r="Q1328" s="38">
        <f t="shared" si="437"/>
        <v>0</v>
      </c>
      <c r="R1328" s="1103" t="e">
        <f t="shared" si="429"/>
        <v>#DIV/0!</v>
      </c>
    </row>
    <row r="1329" spans="1:21" s="39" customFormat="1" x14ac:dyDescent="0.2">
      <c r="A1329" s="73" t="s">
        <v>4746</v>
      </c>
      <c r="B1329" s="73" t="s">
        <v>1533</v>
      </c>
      <c r="C1329" s="36">
        <v>8</v>
      </c>
      <c r="D1329" s="74" t="s">
        <v>161</v>
      </c>
      <c r="E1329" s="38"/>
      <c r="F1329" s="38"/>
      <c r="G1329" s="38"/>
      <c r="H1329" s="81" t="e">
        <f t="shared" si="427"/>
        <v>#DIV/0!</v>
      </c>
      <c r="I1329" s="38"/>
      <c r="J1329" s="38"/>
      <c r="K1329" s="81" t="e">
        <f t="shared" si="428"/>
        <v>#DIV/0!</v>
      </c>
      <c r="L1329" s="38">
        <f t="shared" si="432"/>
        <v>0</v>
      </c>
      <c r="M1329" s="38">
        <f t="shared" si="433"/>
        <v>0</v>
      </c>
      <c r="N1329" s="38">
        <f t="shared" si="434"/>
        <v>0</v>
      </c>
      <c r="O1329" s="81" t="e">
        <f t="shared" si="435"/>
        <v>#DIV/0!</v>
      </c>
      <c r="P1329" s="38">
        <f t="shared" si="436"/>
        <v>0</v>
      </c>
      <c r="Q1329" s="38">
        <f t="shared" si="437"/>
        <v>0</v>
      </c>
      <c r="R1329" s="1103" t="e">
        <f t="shared" si="429"/>
        <v>#DIV/0!</v>
      </c>
    </row>
    <row r="1330" spans="1:21" s="47" customFormat="1" ht="25.5" x14ac:dyDescent="0.2">
      <c r="A1330" s="430" t="s">
        <v>2026</v>
      </c>
      <c r="B1330" s="430" t="s">
        <v>1534</v>
      </c>
      <c r="C1330" s="431">
        <v>8</v>
      </c>
      <c r="D1330" s="432" t="s">
        <v>1420</v>
      </c>
      <c r="E1330" s="51"/>
      <c r="F1330" s="51"/>
      <c r="G1330" s="51"/>
      <c r="H1330" s="81" t="e">
        <f t="shared" si="427"/>
        <v>#DIV/0!</v>
      </c>
      <c r="I1330" s="51"/>
      <c r="J1330" s="51"/>
      <c r="K1330" s="81" t="e">
        <f t="shared" si="428"/>
        <v>#DIV/0!</v>
      </c>
      <c r="L1330" s="51">
        <f t="shared" si="432"/>
        <v>0</v>
      </c>
      <c r="M1330" s="51">
        <f t="shared" si="433"/>
        <v>0</v>
      </c>
      <c r="N1330" s="51">
        <f t="shared" si="434"/>
        <v>0</v>
      </c>
      <c r="O1330" s="81" t="e">
        <f t="shared" si="435"/>
        <v>#DIV/0!</v>
      </c>
      <c r="P1330" s="51">
        <f t="shared" si="436"/>
        <v>0</v>
      </c>
      <c r="Q1330" s="51">
        <f t="shared" si="437"/>
        <v>0</v>
      </c>
      <c r="R1330" s="1103" t="e">
        <f t="shared" si="429"/>
        <v>#DIV/0!</v>
      </c>
    </row>
    <row r="1331" spans="1:21" s="47" customFormat="1" x14ac:dyDescent="0.2">
      <c r="A1331" s="43" t="s">
        <v>2027</v>
      </c>
      <c r="B1331" s="43" t="s">
        <v>2027</v>
      </c>
      <c r="C1331" s="44">
        <v>8</v>
      </c>
      <c r="D1331" s="45" t="s">
        <v>1421</v>
      </c>
      <c r="E1331" s="46"/>
      <c r="F1331" s="46"/>
      <c r="G1331" s="46"/>
      <c r="H1331" s="81" t="e">
        <f t="shared" si="427"/>
        <v>#DIV/0!</v>
      </c>
      <c r="I1331" s="46"/>
      <c r="J1331" s="46"/>
      <c r="K1331" s="81" t="e">
        <f t="shared" si="428"/>
        <v>#DIV/0!</v>
      </c>
      <c r="L1331" s="46">
        <f t="shared" si="432"/>
        <v>0</v>
      </c>
      <c r="M1331" s="46">
        <f t="shared" si="433"/>
        <v>0</v>
      </c>
      <c r="N1331" s="46">
        <f t="shared" si="434"/>
        <v>0</v>
      </c>
      <c r="O1331" s="81" t="e">
        <f t="shared" si="435"/>
        <v>#DIV/0!</v>
      </c>
      <c r="P1331" s="46">
        <f t="shared" si="436"/>
        <v>0</v>
      </c>
      <c r="Q1331" s="46">
        <f t="shared" si="437"/>
        <v>0</v>
      </c>
      <c r="R1331" s="1103" t="e">
        <f t="shared" si="429"/>
        <v>#DIV/0!</v>
      </c>
    </row>
    <row r="1332" spans="1:21" s="39" customFormat="1" ht="38.25" x14ac:dyDescent="0.2">
      <c r="A1332" s="471" t="s">
        <v>2029</v>
      </c>
      <c r="B1332" s="471" t="s">
        <v>1535</v>
      </c>
      <c r="C1332" s="472">
        <v>8</v>
      </c>
      <c r="D1332" s="473" t="s">
        <v>1175</v>
      </c>
      <c r="E1332" s="38"/>
      <c r="F1332" s="38"/>
      <c r="G1332" s="38"/>
      <c r="H1332" s="81" t="e">
        <f t="shared" si="427"/>
        <v>#DIV/0!</v>
      </c>
      <c r="I1332" s="38"/>
      <c r="J1332" s="38"/>
      <c r="K1332" s="81" t="e">
        <f t="shared" si="428"/>
        <v>#DIV/0!</v>
      </c>
      <c r="L1332" s="38">
        <f t="shared" si="432"/>
        <v>0</v>
      </c>
      <c r="M1332" s="38">
        <f t="shared" si="433"/>
        <v>0</v>
      </c>
      <c r="N1332" s="38">
        <f t="shared" si="434"/>
        <v>0</v>
      </c>
      <c r="O1332" s="81" t="e">
        <f t="shared" si="435"/>
        <v>#DIV/0!</v>
      </c>
      <c r="P1332" s="38">
        <f t="shared" si="436"/>
        <v>0</v>
      </c>
      <c r="Q1332" s="38">
        <f t="shared" si="437"/>
        <v>0</v>
      </c>
      <c r="R1332" s="1103" t="e">
        <f t="shared" si="429"/>
        <v>#DIV/0!</v>
      </c>
    </row>
    <row r="1333" spans="1:21" s="39" customFormat="1" ht="25.5" x14ac:dyDescent="0.2">
      <c r="A1333" s="471" t="s">
        <v>2702</v>
      </c>
      <c r="B1333" s="471" t="s">
        <v>5807</v>
      </c>
      <c r="C1333" s="472">
        <v>8</v>
      </c>
      <c r="D1333" s="473" t="s">
        <v>2703</v>
      </c>
      <c r="E1333" s="38"/>
      <c r="F1333" s="38"/>
      <c r="G1333" s="38"/>
      <c r="H1333" s="81" t="e">
        <f t="shared" si="427"/>
        <v>#DIV/0!</v>
      </c>
      <c r="I1333" s="38"/>
      <c r="J1333" s="38"/>
      <c r="K1333" s="81" t="e">
        <f t="shared" si="428"/>
        <v>#DIV/0!</v>
      </c>
      <c r="L1333" s="38">
        <f t="shared" si="432"/>
        <v>0</v>
      </c>
      <c r="M1333" s="38">
        <f t="shared" si="433"/>
        <v>0</v>
      </c>
      <c r="N1333" s="38">
        <f t="shared" si="434"/>
        <v>0</v>
      </c>
      <c r="O1333" s="81" t="e">
        <f t="shared" si="435"/>
        <v>#DIV/0!</v>
      </c>
      <c r="P1333" s="38">
        <f t="shared" si="436"/>
        <v>0</v>
      </c>
      <c r="Q1333" s="38">
        <f t="shared" si="437"/>
        <v>0</v>
      </c>
      <c r="R1333" s="1103" t="e">
        <f t="shared" si="429"/>
        <v>#DIV/0!</v>
      </c>
    </row>
    <row r="1334" spans="1:21" s="894" customFormat="1" ht="25.5" x14ac:dyDescent="0.2">
      <c r="A1334" s="904" t="s">
        <v>2030</v>
      </c>
      <c r="B1334" s="904" t="s">
        <v>1536</v>
      </c>
      <c r="C1334" s="905">
        <v>8</v>
      </c>
      <c r="D1334" s="906" t="s">
        <v>4744</v>
      </c>
      <c r="E1334" s="893"/>
      <c r="F1334" s="893"/>
      <c r="G1334" s="893"/>
      <c r="H1334" s="81" t="e">
        <f t="shared" si="427"/>
        <v>#DIV/0!</v>
      </c>
      <c r="I1334" s="893"/>
      <c r="J1334" s="893"/>
      <c r="K1334" s="81" t="e">
        <f t="shared" si="428"/>
        <v>#DIV/0!</v>
      </c>
      <c r="L1334" s="893">
        <f t="shared" si="432"/>
        <v>0</v>
      </c>
      <c r="M1334" s="893">
        <f t="shared" si="433"/>
        <v>0</v>
      </c>
      <c r="N1334" s="893">
        <f t="shared" si="434"/>
        <v>0</v>
      </c>
      <c r="O1334" s="81" t="e">
        <f t="shared" si="435"/>
        <v>#DIV/0!</v>
      </c>
      <c r="P1334" s="893">
        <f t="shared" si="436"/>
        <v>0</v>
      </c>
      <c r="Q1334" s="893">
        <f t="shared" si="437"/>
        <v>0</v>
      </c>
      <c r="R1334" s="1103" t="e">
        <f t="shared" si="429"/>
        <v>#DIV/0!</v>
      </c>
    </row>
    <row r="1335" spans="1:21" s="39" customFormat="1" x14ac:dyDescent="0.2">
      <c r="A1335" s="471">
        <v>8.1999999999999993</v>
      </c>
      <c r="B1335" s="471" t="s">
        <v>1537</v>
      </c>
      <c r="C1335" s="472">
        <v>8</v>
      </c>
      <c r="D1335" s="473" t="s">
        <v>1311</v>
      </c>
      <c r="E1335" s="38"/>
      <c r="F1335" s="38"/>
      <c r="G1335" s="38"/>
      <c r="H1335" s="81" t="e">
        <f t="shared" si="427"/>
        <v>#DIV/0!</v>
      </c>
      <c r="I1335" s="38"/>
      <c r="J1335" s="38"/>
      <c r="K1335" s="81" t="e">
        <f t="shared" si="428"/>
        <v>#DIV/0!</v>
      </c>
      <c r="L1335" s="38">
        <f t="shared" si="432"/>
        <v>0</v>
      </c>
      <c r="M1335" s="38">
        <f t="shared" si="433"/>
        <v>0</v>
      </c>
      <c r="N1335" s="38">
        <f t="shared" si="434"/>
        <v>0</v>
      </c>
      <c r="O1335" s="81" t="e">
        <f t="shared" si="435"/>
        <v>#DIV/0!</v>
      </c>
      <c r="P1335" s="38">
        <f t="shared" si="436"/>
        <v>0</v>
      </c>
      <c r="Q1335" s="38">
        <f t="shared" si="437"/>
        <v>0</v>
      </c>
      <c r="R1335" s="1103" t="e">
        <f t="shared" si="429"/>
        <v>#DIV/0!</v>
      </c>
      <c r="S1335" s="481"/>
      <c r="T1335" s="481"/>
      <c r="U1335" s="481"/>
    </row>
    <row r="1336" spans="1:21" s="39" customFormat="1" ht="25.5" x14ac:dyDescent="0.2">
      <c r="A1336" s="471">
        <v>8.3000000000000007</v>
      </c>
      <c r="B1336" s="471" t="s">
        <v>1538</v>
      </c>
      <c r="C1336" s="472">
        <v>8</v>
      </c>
      <c r="D1336" s="473" t="s">
        <v>1441</v>
      </c>
      <c r="E1336" s="38"/>
      <c r="F1336" s="38"/>
      <c r="G1336" s="38"/>
      <c r="H1336" s="81" t="e">
        <f t="shared" si="427"/>
        <v>#DIV/0!</v>
      </c>
      <c r="I1336" s="38"/>
      <c r="J1336" s="38"/>
      <c r="K1336" s="81" t="e">
        <f t="shared" si="428"/>
        <v>#DIV/0!</v>
      </c>
      <c r="L1336" s="38">
        <f t="shared" si="432"/>
        <v>0</v>
      </c>
      <c r="M1336" s="38">
        <f t="shared" si="433"/>
        <v>0</v>
      </c>
      <c r="N1336" s="38">
        <f t="shared" si="434"/>
        <v>0</v>
      </c>
      <c r="O1336" s="81" t="e">
        <f t="shared" si="435"/>
        <v>#DIV/0!</v>
      </c>
      <c r="P1336" s="38">
        <f t="shared" si="436"/>
        <v>0</v>
      </c>
      <c r="Q1336" s="38">
        <f t="shared" si="437"/>
        <v>0</v>
      </c>
      <c r="R1336" s="1103" t="e">
        <f t="shared" si="429"/>
        <v>#DIV/0!</v>
      </c>
      <c r="S1336" s="481"/>
      <c r="T1336" s="481"/>
      <c r="U1336" s="481"/>
    </row>
    <row r="1337" spans="1:21" s="748" customFormat="1" x14ac:dyDescent="0.2">
      <c r="A1337" s="874" t="s">
        <v>5100</v>
      </c>
      <c r="B1337" s="874" t="s">
        <v>5100</v>
      </c>
      <c r="C1337" s="837"/>
      <c r="D1337" s="104" t="s">
        <v>5114</v>
      </c>
      <c r="E1337" s="747">
        <f>SUM(E1338:E1346)</f>
        <v>0</v>
      </c>
      <c r="F1337" s="747">
        <f t="shared" ref="F1337:J1337" si="440">SUM(F1338:F1346)</f>
        <v>0</v>
      </c>
      <c r="G1337" s="747">
        <f t="shared" si="440"/>
        <v>0</v>
      </c>
      <c r="H1337" s="81" t="e">
        <f t="shared" si="427"/>
        <v>#DIV/0!</v>
      </c>
      <c r="I1337" s="747">
        <f t="shared" si="440"/>
        <v>0</v>
      </c>
      <c r="J1337" s="747">
        <f t="shared" si="440"/>
        <v>0</v>
      </c>
      <c r="K1337" s="81" t="e">
        <f t="shared" si="428"/>
        <v>#DIV/0!</v>
      </c>
      <c r="L1337" s="747">
        <f t="shared" si="432"/>
        <v>0</v>
      </c>
      <c r="M1337" s="747">
        <f t="shared" si="433"/>
        <v>0</v>
      </c>
      <c r="N1337" s="747">
        <f t="shared" si="434"/>
        <v>0</v>
      </c>
      <c r="O1337" s="81" t="e">
        <f t="shared" si="435"/>
        <v>#DIV/0!</v>
      </c>
      <c r="P1337" s="747">
        <f t="shared" si="436"/>
        <v>0</v>
      </c>
      <c r="Q1337" s="747">
        <f t="shared" si="437"/>
        <v>0</v>
      </c>
      <c r="R1337" s="1103" t="e">
        <f t="shared" si="429"/>
        <v>#DIV/0!</v>
      </c>
      <c r="S1337" s="752"/>
      <c r="T1337" s="752"/>
      <c r="U1337" s="752"/>
    </row>
    <row r="1338" spans="1:21" s="47" customFormat="1" x14ac:dyDescent="0.2">
      <c r="A1338" s="430" t="s">
        <v>5101</v>
      </c>
      <c r="B1338" s="430" t="s">
        <v>5101</v>
      </c>
      <c r="C1338" s="431"/>
      <c r="D1338" s="432" t="s">
        <v>5110</v>
      </c>
      <c r="E1338" s="51"/>
      <c r="F1338" s="51"/>
      <c r="G1338" s="51"/>
      <c r="H1338" s="81" t="e">
        <f t="shared" si="427"/>
        <v>#DIV/0!</v>
      </c>
      <c r="I1338" s="51"/>
      <c r="J1338" s="51"/>
      <c r="K1338" s="81" t="e">
        <f t="shared" si="428"/>
        <v>#DIV/0!</v>
      </c>
      <c r="L1338" s="51">
        <f t="shared" si="432"/>
        <v>0</v>
      </c>
      <c r="M1338" s="51">
        <f t="shared" si="433"/>
        <v>0</v>
      </c>
      <c r="N1338" s="51">
        <f t="shared" si="434"/>
        <v>0</v>
      </c>
      <c r="O1338" s="81" t="e">
        <f t="shared" si="435"/>
        <v>#DIV/0!</v>
      </c>
      <c r="P1338" s="51">
        <f t="shared" si="436"/>
        <v>0</v>
      </c>
      <c r="Q1338" s="51">
        <f t="shared" si="437"/>
        <v>0</v>
      </c>
      <c r="R1338" s="1103" t="e">
        <f t="shared" si="429"/>
        <v>#DIV/0!</v>
      </c>
      <c r="S1338" s="522"/>
      <c r="T1338" s="522"/>
      <c r="U1338" s="522"/>
    </row>
    <row r="1339" spans="1:21" s="47" customFormat="1" x14ac:dyDescent="0.2">
      <c r="A1339" s="430" t="s">
        <v>5102</v>
      </c>
      <c r="B1339" s="430" t="s">
        <v>5102</v>
      </c>
      <c r="C1339" s="431"/>
      <c r="D1339" s="432" t="s">
        <v>5111</v>
      </c>
      <c r="E1339" s="51"/>
      <c r="F1339" s="51"/>
      <c r="G1339" s="51"/>
      <c r="H1339" s="81" t="e">
        <f t="shared" si="427"/>
        <v>#DIV/0!</v>
      </c>
      <c r="I1339" s="51"/>
      <c r="J1339" s="51"/>
      <c r="K1339" s="81" t="e">
        <f t="shared" si="428"/>
        <v>#DIV/0!</v>
      </c>
      <c r="L1339" s="51">
        <f t="shared" si="432"/>
        <v>0</v>
      </c>
      <c r="M1339" s="51">
        <f t="shared" si="433"/>
        <v>0</v>
      </c>
      <c r="N1339" s="51">
        <f t="shared" si="434"/>
        <v>0</v>
      </c>
      <c r="O1339" s="81" t="e">
        <f t="shared" si="435"/>
        <v>#DIV/0!</v>
      </c>
      <c r="P1339" s="51">
        <f t="shared" si="436"/>
        <v>0</v>
      </c>
      <c r="Q1339" s="51">
        <f t="shared" si="437"/>
        <v>0</v>
      </c>
      <c r="R1339" s="1103" t="e">
        <f t="shared" si="429"/>
        <v>#DIV/0!</v>
      </c>
      <c r="S1339" s="522"/>
      <c r="T1339" s="522"/>
      <c r="U1339" s="522"/>
    </row>
    <row r="1340" spans="1:21" s="47" customFormat="1" ht="25.5" x14ac:dyDescent="0.2">
      <c r="A1340" s="430" t="s">
        <v>5103</v>
      </c>
      <c r="B1340" s="430" t="s">
        <v>5103</v>
      </c>
      <c r="C1340" s="431"/>
      <c r="D1340" s="432" t="s">
        <v>5112</v>
      </c>
      <c r="E1340" s="51"/>
      <c r="F1340" s="51"/>
      <c r="G1340" s="51"/>
      <c r="H1340" s="81" t="e">
        <f t="shared" si="427"/>
        <v>#DIV/0!</v>
      </c>
      <c r="I1340" s="51"/>
      <c r="J1340" s="51"/>
      <c r="K1340" s="81" t="e">
        <f t="shared" si="428"/>
        <v>#DIV/0!</v>
      </c>
      <c r="L1340" s="51">
        <f t="shared" si="432"/>
        <v>0</v>
      </c>
      <c r="M1340" s="51">
        <f t="shared" si="433"/>
        <v>0</v>
      </c>
      <c r="N1340" s="51">
        <f t="shared" si="434"/>
        <v>0</v>
      </c>
      <c r="O1340" s="81" t="e">
        <f t="shared" si="435"/>
        <v>#DIV/0!</v>
      </c>
      <c r="P1340" s="51">
        <f t="shared" si="436"/>
        <v>0</v>
      </c>
      <c r="Q1340" s="51">
        <f t="shared" si="437"/>
        <v>0</v>
      </c>
      <c r="R1340" s="1103" t="e">
        <f t="shared" si="429"/>
        <v>#DIV/0!</v>
      </c>
      <c r="S1340" s="522"/>
      <c r="T1340" s="522"/>
      <c r="U1340" s="522"/>
    </row>
    <row r="1341" spans="1:21" s="47" customFormat="1" ht="25.5" x14ac:dyDescent="0.2">
      <c r="A1341" s="430" t="s">
        <v>5104</v>
      </c>
      <c r="B1341" s="430" t="s">
        <v>5104</v>
      </c>
      <c r="C1341" s="431"/>
      <c r="D1341" s="432" t="s">
        <v>5113</v>
      </c>
      <c r="E1341" s="51"/>
      <c r="F1341" s="51"/>
      <c r="G1341" s="51"/>
      <c r="H1341" s="81" t="e">
        <f t="shared" si="427"/>
        <v>#DIV/0!</v>
      </c>
      <c r="I1341" s="51"/>
      <c r="J1341" s="51"/>
      <c r="K1341" s="81" t="e">
        <f t="shared" si="428"/>
        <v>#DIV/0!</v>
      </c>
      <c r="L1341" s="51">
        <f t="shared" si="432"/>
        <v>0</v>
      </c>
      <c r="M1341" s="51">
        <f t="shared" si="433"/>
        <v>0</v>
      </c>
      <c r="N1341" s="51">
        <f t="shared" si="434"/>
        <v>0</v>
      </c>
      <c r="O1341" s="81" t="e">
        <f t="shared" si="435"/>
        <v>#DIV/0!</v>
      </c>
      <c r="P1341" s="51">
        <f t="shared" si="436"/>
        <v>0</v>
      </c>
      <c r="Q1341" s="51">
        <f t="shared" si="437"/>
        <v>0</v>
      </c>
      <c r="R1341" s="1103" t="e">
        <f t="shared" si="429"/>
        <v>#DIV/0!</v>
      </c>
      <c r="S1341" s="522"/>
      <c r="T1341" s="522"/>
      <c r="U1341" s="522"/>
    </row>
    <row r="1342" spans="1:21" s="47" customFormat="1" x14ac:dyDescent="0.2">
      <c r="A1342" s="430" t="s">
        <v>5105</v>
      </c>
      <c r="B1342" s="430" t="s">
        <v>5105</v>
      </c>
      <c r="C1342" s="431"/>
      <c r="D1342" s="432" t="s">
        <v>233</v>
      </c>
      <c r="E1342" s="51"/>
      <c r="F1342" s="51"/>
      <c r="G1342" s="51"/>
      <c r="H1342" s="81" t="e">
        <f t="shared" si="427"/>
        <v>#DIV/0!</v>
      </c>
      <c r="I1342" s="51"/>
      <c r="J1342" s="51"/>
      <c r="K1342" s="81" t="e">
        <f t="shared" si="428"/>
        <v>#DIV/0!</v>
      </c>
      <c r="L1342" s="51">
        <f t="shared" si="432"/>
        <v>0</v>
      </c>
      <c r="M1342" s="51">
        <f t="shared" si="433"/>
        <v>0</v>
      </c>
      <c r="N1342" s="51">
        <f t="shared" si="434"/>
        <v>0</v>
      </c>
      <c r="O1342" s="81" t="e">
        <f t="shared" si="435"/>
        <v>#DIV/0!</v>
      </c>
      <c r="P1342" s="51">
        <f t="shared" si="436"/>
        <v>0</v>
      </c>
      <c r="Q1342" s="51">
        <f t="shared" si="437"/>
        <v>0</v>
      </c>
      <c r="R1342" s="1103" t="e">
        <f t="shared" si="429"/>
        <v>#DIV/0!</v>
      </c>
      <c r="S1342" s="522"/>
      <c r="T1342" s="522"/>
      <c r="U1342" s="522"/>
    </row>
    <row r="1343" spans="1:21" s="47" customFormat="1" x14ac:dyDescent="0.2">
      <c r="A1343" s="430" t="s">
        <v>5106</v>
      </c>
      <c r="B1343" s="430" t="s">
        <v>5106</v>
      </c>
      <c r="C1343" s="431"/>
      <c r="D1343" s="432" t="s">
        <v>5115</v>
      </c>
      <c r="E1343" s="51"/>
      <c r="F1343" s="51"/>
      <c r="G1343" s="51"/>
      <c r="H1343" s="81" t="e">
        <f t="shared" si="427"/>
        <v>#DIV/0!</v>
      </c>
      <c r="I1343" s="51"/>
      <c r="J1343" s="51"/>
      <c r="K1343" s="81" t="e">
        <f t="shared" si="428"/>
        <v>#DIV/0!</v>
      </c>
      <c r="L1343" s="51">
        <f t="shared" si="432"/>
        <v>0</v>
      </c>
      <c r="M1343" s="51">
        <f t="shared" si="433"/>
        <v>0</v>
      </c>
      <c r="N1343" s="51">
        <f t="shared" si="434"/>
        <v>0</v>
      </c>
      <c r="O1343" s="81" t="e">
        <f t="shared" si="435"/>
        <v>#DIV/0!</v>
      </c>
      <c r="P1343" s="51">
        <f t="shared" si="436"/>
        <v>0</v>
      </c>
      <c r="Q1343" s="51">
        <f t="shared" si="437"/>
        <v>0</v>
      </c>
      <c r="R1343" s="1103" t="e">
        <f t="shared" si="429"/>
        <v>#DIV/0!</v>
      </c>
      <c r="S1343" s="522"/>
      <c r="T1343" s="522"/>
      <c r="U1343" s="522"/>
    </row>
    <row r="1344" spans="1:21" s="47" customFormat="1" x14ac:dyDescent="0.2">
      <c r="A1344" s="430" t="s">
        <v>5107</v>
      </c>
      <c r="B1344" s="430" t="s">
        <v>5107</v>
      </c>
      <c r="C1344" s="431"/>
      <c r="D1344" s="432" t="s">
        <v>3206</v>
      </c>
      <c r="E1344" s="51"/>
      <c r="F1344" s="51"/>
      <c r="G1344" s="51"/>
      <c r="H1344" s="81" t="e">
        <f t="shared" si="427"/>
        <v>#DIV/0!</v>
      </c>
      <c r="I1344" s="51"/>
      <c r="J1344" s="51"/>
      <c r="K1344" s="81" t="e">
        <f t="shared" si="428"/>
        <v>#DIV/0!</v>
      </c>
      <c r="L1344" s="51">
        <f t="shared" si="432"/>
        <v>0</v>
      </c>
      <c r="M1344" s="51">
        <f t="shared" si="433"/>
        <v>0</v>
      </c>
      <c r="N1344" s="51">
        <f t="shared" si="434"/>
        <v>0</v>
      </c>
      <c r="O1344" s="81" t="e">
        <f t="shared" si="435"/>
        <v>#DIV/0!</v>
      </c>
      <c r="P1344" s="51">
        <f t="shared" si="436"/>
        <v>0</v>
      </c>
      <c r="Q1344" s="51">
        <f t="shared" si="437"/>
        <v>0</v>
      </c>
      <c r="R1344" s="1103" t="e">
        <f t="shared" si="429"/>
        <v>#DIV/0!</v>
      </c>
      <c r="S1344" s="522"/>
      <c r="T1344" s="522"/>
      <c r="U1344" s="522"/>
    </row>
    <row r="1345" spans="1:21" s="47" customFormat="1" x14ac:dyDescent="0.2">
      <c r="A1345" s="430" t="s">
        <v>5108</v>
      </c>
      <c r="B1345" s="430" t="s">
        <v>5108</v>
      </c>
      <c r="C1345" s="431"/>
      <c r="D1345" s="432" t="s">
        <v>312</v>
      </c>
      <c r="E1345" s="51"/>
      <c r="F1345" s="51"/>
      <c r="G1345" s="51"/>
      <c r="H1345" s="81" t="e">
        <f t="shared" si="427"/>
        <v>#DIV/0!</v>
      </c>
      <c r="I1345" s="51"/>
      <c r="J1345" s="51"/>
      <c r="K1345" s="81" t="e">
        <f t="shared" si="428"/>
        <v>#DIV/0!</v>
      </c>
      <c r="L1345" s="51">
        <f t="shared" si="432"/>
        <v>0</v>
      </c>
      <c r="M1345" s="51">
        <f t="shared" si="433"/>
        <v>0</v>
      </c>
      <c r="N1345" s="51">
        <f t="shared" si="434"/>
        <v>0</v>
      </c>
      <c r="O1345" s="81" t="e">
        <f t="shared" si="435"/>
        <v>#DIV/0!</v>
      </c>
      <c r="P1345" s="51">
        <f t="shared" si="436"/>
        <v>0</v>
      </c>
      <c r="Q1345" s="51">
        <f t="shared" si="437"/>
        <v>0</v>
      </c>
      <c r="R1345" s="1103" t="e">
        <f t="shared" si="429"/>
        <v>#DIV/0!</v>
      </c>
      <c r="S1345" s="522"/>
      <c r="T1345" s="522"/>
      <c r="U1345" s="522"/>
    </row>
    <row r="1346" spans="1:21" s="47" customFormat="1" ht="25.5" x14ac:dyDescent="0.2">
      <c r="A1346" s="430" t="s">
        <v>5109</v>
      </c>
      <c r="B1346" s="430" t="s">
        <v>5109</v>
      </c>
      <c r="C1346" s="431"/>
      <c r="D1346" s="432" t="s">
        <v>5116</v>
      </c>
      <c r="E1346" s="51"/>
      <c r="F1346" s="51"/>
      <c r="G1346" s="51"/>
      <c r="H1346" s="81" t="e">
        <f t="shared" si="427"/>
        <v>#DIV/0!</v>
      </c>
      <c r="I1346" s="51"/>
      <c r="J1346" s="51"/>
      <c r="K1346" s="81" t="e">
        <f t="shared" si="428"/>
        <v>#DIV/0!</v>
      </c>
      <c r="L1346" s="51">
        <f t="shared" si="432"/>
        <v>0</v>
      </c>
      <c r="M1346" s="51">
        <f t="shared" si="433"/>
        <v>0</v>
      </c>
      <c r="N1346" s="51">
        <f t="shared" si="434"/>
        <v>0</v>
      </c>
      <c r="O1346" s="81" t="e">
        <f t="shared" si="435"/>
        <v>#DIV/0!</v>
      </c>
      <c r="P1346" s="51">
        <f t="shared" si="436"/>
        <v>0</v>
      </c>
      <c r="Q1346" s="51">
        <f t="shared" si="437"/>
        <v>0</v>
      </c>
      <c r="R1346" s="1103" t="e">
        <f t="shared" si="429"/>
        <v>#DIV/0!</v>
      </c>
      <c r="S1346" s="522"/>
      <c r="T1346" s="522"/>
      <c r="U1346" s="522"/>
    </row>
    <row r="1347" spans="1:21" s="33" customFormat="1" x14ac:dyDescent="0.2">
      <c r="A1347" s="30"/>
      <c r="B1347" s="30" t="s">
        <v>216</v>
      </c>
      <c r="C1347" s="31"/>
      <c r="D1347" s="32" t="s">
        <v>217</v>
      </c>
      <c r="E1347" s="29">
        <f>+E1348+SUM(E1375:E1382)</f>
        <v>0</v>
      </c>
      <c r="F1347" s="29">
        <f>+F1348+SUM(F1375:F1382)</f>
        <v>0</v>
      </c>
      <c r="G1347" s="29">
        <f>+G1348+SUM(G1375:G1382)</f>
        <v>0</v>
      </c>
      <c r="H1347" s="81" t="e">
        <f t="shared" si="427"/>
        <v>#DIV/0!</v>
      </c>
      <c r="I1347" s="29">
        <f>+I1348+SUM(I1375:I1382)</f>
        <v>0</v>
      </c>
      <c r="J1347" s="29">
        <f>+J1348+SUM(J1375:J1382)</f>
        <v>0</v>
      </c>
      <c r="K1347" s="81" t="e">
        <f t="shared" si="428"/>
        <v>#DIV/0!</v>
      </c>
      <c r="L1347" s="29">
        <f t="shared" si="432"/>
        <v>0</v>
      </c>
      <c r="M1347" s="29">
        <f t="shared" si="433"/>
        <v>0</v>
      </c>
      <c r="N1347" s="29">
        <f t="shared" si="434"/>
        <v>0</v>
      </c>
      <c r="O1347" s="81" t="e">
        <f t="shared" si="435"/>
        <v>#DIV/0!</v>
      </c>
      <c r="P1347" s="29">
        <f t="shared" si="436"/>
        <v>0</v>
      </c>
      <c r="Q1347" s="29">
        <f t="shared" si="437"/>
        <v>0</v>
      </c>
      <c r="R1347" s="1103" t="e">
        <f t="shared" si="429"/>
        <v>#DIV/0!</v>
      </c>
    </row>
    <row r="1348" spans="1:21" s="89" customFormat="1" ht="25.5" x14ac:dyDescent="0.2">
      <c r="A1348" s="84"/>
      <c r="B1348" s="84" t="s">
        <v>218</v>
      </c>
      <c r="C1348" s="85"/>
      <c r="D1348" s="86" t="s">
        <v>1422</v>
      </c>
      <c r="E1348" s="87">
        <f>+SUM(E1349:E1374)</f>
        <v>0</v>
      </c>
      <c r="F1348" s="87">
        <f t="shared" ref="F1348:J1348" si="441">+SUM(F1349:F1374)</f>
        <v>0</v>
      </c>
      <c r="G1348" s="87">
        <f t="shared" si="441"/>
        <v>0</v>
      </c>
      <c r="H1348" s="81" t="e">
        <f t="shared" si="427"/>
        <v>#DIV/0!</v>
      </c>
      <c r="I1348" s="87">
        <f t="shared" si="441"/>
        <v>0</v>
      </c>
      <c r="J1348" s="87">
        <f t="shared" si="441"/>
        <v>0</v>
      </c>
      <c r="K1348" s="81" t="e">
        <f t="shared" si="428"/>
        <v>#DIV/0!</v>
      </c>
      <c r="L1348" s="87">
        <f t="shared" si="432"/>
        <v>0</v>
      </c>
      <c r="M1348" s="87">
        <f t="shared" si="433"/>
        <v>0</v>
      </c>
      <c r="N1348" s="87">
        <f t="shared" si="434"/>
        <v>0</v>
      </c>
      <c r="O1348" s="81" t="e">
        <f t="shared" si="435"/>
        <v>#DIV/0!</v>
      </c>
      <c r="P1348" s="87">
        <f t="shared" si="436"/>
        <v>0</v>
      </c>
      <c r="Q1348" s="87">
        <f t="shared" si="437"/>
        <v>0</v>
      </c>
      <c r="R1348" s="1103" t="e">
        <f t="shared" si="429"/>
        <v>#DIV/0!</v>
      </c>
    </row>
    <row r="1349" spans="1:21" s="47" customFormat="1" ht="25.5" x14ac:dyDescent="0.2">
      <c r="A1349" s="847" t="s">
        <v>3994</v>
      </c>
      <c r="B1349" s="847" t="s">
        <v>1690</v>
      </c>
      <c r="C1349" s="44">
        <v>16</v>
      </c>
      <c r="D1349" s="848" t="s">
        <v>1691</v>
      </c>
      <c r="E1349" s="51"/>
      <c r="F1349" s="51"/>
      <c r="G1349" s="51"/>
      <c r="H1349" s="81" t="e">
        <f t="shared" si="427"/>
        <v>#DIV/0!</v>
      </c>
      <c r="I1349" s="51"/>
      <c r="J1349" s="51"/>
      <c r="K1349" s="81" t="e">
        <f t="shared" si="428"/>
        <v>#DIV/0!</v>
      </c>
      <c r="L1349" s="51">
        <f t="shared" si="432"/>
        <v>0</v>
      </c>
      <c r="M1349" s="51">
        <f t="shared" si="433"/>
        <v>0</v>
      </c>
      <c r="N1349" s="51">
        <f t="shared" si="434"/>
        <v>0</v>
      </c>
      <c r="O1349" s="81" t="e">
        <f t="shared" si="435"/>
        <v>#DIV/0!</v>
      </c>
      <c r="P1349" s="51">
        <f t="shared" si="436"/>
        <v>0</v>
      </c>
      <c r="Q1349" s="51">
        <f t="shared" si="437"/>
        <v>0</v>
      </c>
      <c r="R1349" s="1103" t="e">
        <f t="shared" si="429"/>
        <v>#DIV/0!</v>
      </c>
    </row>
    <row r="1350" spans="1:21" s="47" customFormat="1" ht="25.5" x14ac:dyDescent="0.2">
      <c r="A1350" s="847" t="s">
        <v>3970</v>
      </c>
      <c r="B1350" s="847" t="s">
        <v>1692</v>
      </c>
      <c r="C1350" s="44">
        <v>16</v>
      </c>
      <c r="D1350" s="848" t="s">
        <v>4454</v>
      </c>
      <c r="E1350" s="51"/>
      <c r="F1350" s="51"/>
      <c r="G1350" s="51"/>
      <c r="H1350" s="81" t="e">
        <f t="shared" si="427"/>
        <v>#DIV/0!</v>
      </c>
      <c r="I1350" s="51"/>
      <c r="J1350" s="51"/>
      <c r="K1350" s="81" t="e">
        <f t="shared" si="428"/>
        <v>#DIV/0!</v>
      </c>
      <c r="L1350" s="51">
        <f t="shared" si="432"/>
        <v>0</v>
      </c>
      <c r="M1350" s="51">
        <f t="shared" si="433"/>
        <v>0</v>
      </c>
      <c r="N1350" s="51">
        <f t="shared" si="434"/>
        <v>0</v>
      </c>
      <c r="O1350" s="81" t="e">
        <f t="shared" si="435"/>
        <v>#DIV/0!</v>
      </c>
      <c r="P1350" s="51">
        <f t="shared" si="436"/>
        <v>0</v>
      </c>
      <c r="Q1350" s="51">
        <f t="shared" si="437"/>
        <v>0</v>
      </c>
      <c r="R1350" s="1103" t="e">
        <f t="shared" si="429"/>
        <v>#DIV/0!</v>
      </c>
    </row>
    <row r="1351" spans="1:21" s="47" customFormat="1" ht="25.5" x14ac:dyDescent="0.2">
      <c r="A1351" s="847" t="s">
        <v>3941</v>
      </c>
      <c r="B1351" s="847" t="s">
        <v>1693</v>
      </c>
      <c r="C1351" s="44">
        <v>16</v>
      </c>
      <c r="D1351" s="848" t="s">
        <v>1694</v>
      </c>
      <c r="E1351" s="51"/>
      <c r="F1351" s="51"/>
      <c r="G1351" s="51"/>
      <c r="H1351" s="81" t="e">
        <f t="shared" si="427"/>
        <v>#DIV/0!</v>
      </c>
      <c r="I1351" s="51"/>
      <c r="J1351" s="51"/>
      <c r="K1351" s="81" t="e">
        <f t="shared" si="428"/>
        <v>#DIV/0!</v>
      </c>
      <c r="L1351" s="51">
        <f t="shared" si="432"/>
        <v>0</v>
      </c>
      <c r="M1351" s="51">
        <f t="shared" si="433"/>
        <v>0</v>
      </c>
      <c r="N1351" s="51">
        <f t="shared" si="434"/>
        <v>0</v>
      </c>
      <c r="O1351" s="81" t="e">
        <f t="shared" si="435"/>
        <v>#DIV/0!</v>
      </c>
      <c r="P1351" s="51">
        <f t="shared" si="436"/>
        <v>0</v>
      </c>
      <c r="Q1351" s="51">
        <f t="shared" si="437"/>
        <v>0</v>
      </c>
      <c r="R1351" s="1103" t="e">
        <f t="shared" si="429"/>
        <v>#DIV/0!</v>
      </c>
    </row>
    <row r="1352" spans="1:21" s="47" customFormat="1" ht="25.5" x14ac:dyDescent="0.2">
      <c r="A1352" s="847" t="s">
        <v>3942</v>
      </c>
      <c r="B1352" s="847" t="s">
        <v>1695</v>
      </c>
      <c r="C1352" s="44">
        <v>16</v>
      </c>
      <c r="D1352" s="848" t="s">
        <v>1696</v>
      </c>
      <c r="E1352" s="51"/>
      <c r="F1352" s="51"/>
      <c r="G1352" s="51"/>
      <c r="H1352" s="81" t="e">
        <f t="shared" si="427"/>
        <v>#DIV/0!</v>
      </c>
      <c r="I1352" s="51"/>
      <c r="J1352" s="51"/>
      <c r="K1352" s="81" t="e">
        <f t="shared" si="428"/>
        <v>#DIV/0!</v>
      </c>
      <c r="L1352" s="51">
        <f t="shared" si="432"/>
        <v>0</v>
      </c>
      <c r="M1352" s="51">
        <f t="shared" si="433"/>
        <v>0</v>
      </c>
      <c r="N1352" s="51">
        <f t="shared" si="434"/>
        <v>0</v>
      </c>
      <c r="O1352" s="81" t="e">
        <f t="shared" si="435"/>
        <v>#DIV/0!</v>
      </c>
      <c r="P1352" s="51">
        <f t="shared" si="436"/>
        <v>0</v>
      </c>
      <c r="Q1352" s="51">
        <f t="shared" si="437"/>
        <v>0</v>
      </c>
      <c r="R1352" s="1103" t="e">
        <f t="shared" si="429"/>
        <v>#DIV/0!</v>
      </c>
    </row>
    <row r="1353" spans="1:21" s="47" customFormat="1" ht="25.5" x14ac:dyDescent="0.2">
      <c r="A1353" s="847" t="s">
        <v>3943</v>
      </c>
      <c r="B1353" s="847" t="s">
        <v>1697</v>
      </c>
      <c r="C1353" s="44">
        <v>16</v>
      </c>
      <c r="D1353" s="848" t="s">
        <v>1698</v>
      </c>
      <c r="E1353" s="51"/>
      <c r="F1353" s="51"/>
      <c r="G1353" s="51"/>
      <c r="H1353" s="81" t="e">
        <f t="shared" si="427"/>
        <v>#DIV/0!</v>
      </c>
      <c r="I1353" s="51"/>
      <c r="J1353" s="51"/>
      <c r="K1353" s="81" t="e">
        <f t="shared" si="428"/>
        <v>#DIV/0!</v>
      </c>
      <c r="L1353" s="51">
        <f t="shared" si="432"/>
        <v>0</v>
      </c>
      <c r="M1353" s="51">
        <f t="shared" si="433"/>
        <v>0</v>
      </c>
      <c r="N1353" s="51">
        <f t="shared" si="434"/>
        <v>0</v>
      </c>
      <c r="O1353" s="81" t="e">
        <f t="shared" si="435"/>
        <v>#DIV/0!</v>
      </c>
      <c r="P1353" s="51">
        <f t="shared" si="436"/>
        <v>0</v>
      </c>
      <c r="Q1353" s="51">
        <f t="shared" si="437"/>
        <v>0</v>
      </c>
      <c r="R1353" s="1103" t="e">
        <f t="shared" si="429"/>
        <v>#DIV/0!</v>
      </c>
    </row>
    <row r="1354" spans="1:21" s="47" customFormat="1" ht="38.25" x14ac:dyDescent="0.2">
      <c r="A1354" s="847" t="s">
        <v>2031</v>
      </c>
      <c r="B1354" s="847" t="s">
        <v>1699</v>
      </c>
      <c r="C1354" s="44">
        <v>2</v>
      </c>
      <c r="D1354" s="848" t="s">
        <v>1700</v>
      </c>
      <c r="E1354" s="46"/>
      <c r="F1354" s="46"/>
      <c r="G1354" s="46"/>
      <c r="H1354" s="81" t="e">
        <f t="shared" si="427"/>
        <v>#DIV/0!</v>
      </c>
      <c r="I1354" s="46"/>
      <c r="J1354" s="46"/>
      <c r="K1354" s="81" t="e">
        <f t="shared" si="428"/>
        <v>#DIV/0!</v>
      </c>
      <c r="L1354" s="46">
        <f t="shared" si="432"/>
        <v>0</v>
      </c>
      <c r="M1354" s="46">
        <f t="shared" si="433"/>
        <v>0</v>
      </c>
      <c r="N1354" s="46">
        <f t="shared" si="434"/>
        <v>0</v>
      </c>
      <c r="O1354" s="81" t="e">
        <f t="shared" si="435"/>
        <v>#DIV/0!</v>
      </c>
      <c r="P1354" s="46">
        <f t="shared" si="436"/>
        <v>0</v>
      </c>
      <c r="Q1354" s="46">
        <f t="shared" si="437"/>
        <v>0</v>
      </c>
      <c r="R1354" s="1103" t="e">
        <f t="shared" si="429"/>
        <v>#DIV/0!</v>
      </c>
    </row>
    <row r="1355" spans="1:21" s="47" customFormat="1" ht="25.5" x14ac:dyDescent="0.2">
      <c r="A1355" s="876" t="s">
        <v>2529</v>
      </c>
      <c r="B1355" s="847" t="s">
        <v>5808</v>
      </c>
      <c r="C1355" s="877">
        <v>2</v>
      </c>
      <c r="D1355" s="484" t="s">
        <v>2530</v>
      </c>
      <c r="E1355" s="46"/>
      <c r="F1355" s="46"/>
      <c r="G1355" s="46"/>
      <c r="H1355" s="81" t="e">
        <f t="shared" si="427"/>
        <v>#DIV/0!</v>
      </c>
      <c r="I1355" s="46"/>
      <c r="J1355" s="46"/>
      <c r="K1355" s="81" t="e">
        <f t="shared" si="428"/>
        <v>#DIV/0!</v>
      </c>
      <c r="L1355" s="46">
        <f t="shared" si="432"/>
        <v>0</v>
      </c>
      <c r="M1355" s="46">
        <f t="shared" si="433"/>
        <v>0</v>
      </c>
      <c r="N1355" s="46">
        <f t="shared" si="434"/>
        <v>0</v>
      </c>
      <c r="O1355" s="81" t="e">
        <f t="shared" si="435"/>
        <v>#DIV/0!</v>
      </c>
      <c r="P1355" s="46">
        <f t="shared" si="436"/>
        <v>0</v>
      </c>
      <c r="Q1355" s="46">
        <f t="shared" si="437"/>
        <v>0</v>
      </c>
      <c r="R1355" s="1103" t="e">
        <f t="shared" si="429"/>
        <v>#DIV/0!</v>
      </c>
    </row>
    <row r="1356" spans="1:21" s="47" customFormat="1" ht="25.5" x14ac:dyDescent="0.2">
      <c r="A1356" s="549" t="s">
        <v>2032</v>
      </c>
      <c r="B1356" s="549" t="s">
        <v>1701</v>
      </c>
      <c r="C1356" s="53">
        <v>3</v>
      </c>
      <c r="D1356" s="550" t="s">
        <v>1702</v>
      </c>
      <c r="E1356" s="51"/>
      <c r="F1356" s="51"/>
      <c r="G1356" s="51"/>
      <c r="H1356" s="81" t="e">
        <f t="shared" si="427"/>
        <v>#DIV/0!</v>
      </c>
      <c r="I1356" s="51"/>
      <c r="J1356" s="51"/>
      <c r="K1356" s="81" t="e">
        <f t="shared" si="428"/>
        <v>#DIV/0!</v>
      </c>
      <c r="L1356" s="51">
        <f t="shared" si="432"/>
        <v>0</v>
      </c>
      <c r="M1356" s="51">
        <f t="shared" si="433"/>
        <v>0</v>
      </c>
      <c r="N1356" s="51">
        <f t="shared" si="434"/>
        <v>0</v>
      </c>
      <c r="O1356" s="81" t="e">
        <f t="shared" si="435"/>
        <v>#DIV/0!</v>
      </c>
      <c r="P1356" s="51">
        <f t="shared" si="436"/>
        <v>0</v>
      </c>
      <c r="Q1356" s="51">
        <f t="shared" si="437"/>
        <v>0</v>
      </c>
      <c r="R1356" s="1103" t="e">
        <f t="shared" si="429"/>
        <v>#DIV/0!</v>
      </c>
    </row>
    <row r="1357" spans="1:21" s="47" customFormat="1" x14ac:dyDescent="0.2">
      <c r="A1357" s="52" t="s">
        <v>4450</v>
      </c>
      <c r="B1357" s="52" t="s">
        <v>1703</v>
      </c>
      <c r="C1357" s="53">
        <v>14</v>
      </c>
      <c r="D1357" s="54" t="s">
        <v>1704</v>
      </c>
      <c r="E1357" s="51"/>
      <c r="F1357" s="51"/>
      <c r="G1357" s="51"/>
      <c r="H1357" s="81" t="e">
        <f t="shared" si="427"/>
        <v>#DIV/0!</v>
      </c>
      <c r="I1357" s="51"/>
      <c r="J1357" s="51"/>
      <c r="K1357" s="81" t="e">
        <f t="shared" si="428"/>
        <v>#DIV/0!</v>
      </c>
      <c r="L1357" s="51">
        <f t="shared" si="432"/>
        <v>0</v>
      </c>
      <c r="M1357" s="51">
        <f t="shared" si="433"/>
        <v>0</v>
      </c>
      <c r="N1357" s="51">
        <f t="shared" si="434"/>
        <v>0</v>
      </c>
      <c r="O1357" s="81" t="e">
        <f t="shared" si="435"/>
        <v>#DIV/0!</v>
      </c>
      <c r="P1357" s="51">
        <f t="shared" si="436"/>
        <v>0</v>
      </c>
      <c r="Q1357" s="51">
        <f t="shared" si="437"/>
        <v>0</v>
      </c>
      <c r="R1357" s="1103" t="e">
        <f t="shared" si="429"/>
        <v>#DIV/0!</v>
      </c>
    </row>
    <row r="1358" spans="1:21" s="47" customFormat="1" ht="25.5" x14ac:dyDescent="0.2">
      <c r="A1358" s="52" t="s">
        <v>4451</v>
      </c>
      <c r="B1358" s="52" t="s">
        <v>5809</v>
      </c>
      <c r="C1358" s="53">
        <v>14</v>
      </c>
      <c r="D1358" s="54" t="s">
        <v>4452</v>
      </c>
      <c r="E1358" s="51"/>
      <c r="F1358" s="51"/>
      <c r="G1358" s="51"/>
      <c r="H1358" s="81" t="e">
        <f t="shared" si="427"/>
        <v>#DIV/0!</v>
      </c>
      <c r="I1358" s="51"/>
      <c r="J1358" s="51"/>
      <c r="K1358" s="81" t="e">
        <f t="shared" si="428"/>
        <v>#DIV/0!</v>
      </c>
      <c r="L1358" s="51">
        <f t="shared" si="432"/>
        <v>0</v>
      </c>
      <c r="M1358" s="51">
        <f t="shared" si="433"/>
        <v>0</v>
      </c>
      <c r="N1358" s="51">
        <f t="shared" si="434"/>
        <v>0</v>
      </c>
      <c r="O1358" s="81" t="e">
        <f t="shared" si="435"/>
        <v>#DIV/0!</v>
      </c>
      <c r="P1358" s="51">
        <f t="shared" si="436"/>
        <v>0</v>
      </c>
      <c r="Q1358" s="51">
        <f t="shared" si="437"/>
        <v>0</v>
      </c>
      <c r="R1358" s="1103" t="e">
        <f t="shared" si="429"/>
        <v>#DIV/0!</v>
      </c>
    </row>
    <row r="1359" spans="1:21" s="47" customFormat="1" x14ac:dyDescent="0.2">
      <c r="A1359" s="878" t="s">
        <v>2034</v>
      </c>
      <c r="B1359" s="878" t="s">
        <v>1705</v>
      </c>
      <c r="C1359" s="431">
        <v>14</v>
      </c>
      <c r="D1359" s="879" t="s">
        <v>1706</v>
      </c>
      <c r="E1359" s="51"/>
      <c r="F1359" s="51"/>
      <c r="G1359" s="51"/>
      <c r="H1359" s="81" t="e">
        <f t="shared" ref="H1359:H1467" si="442">+(F1359-G1359)/F1359</f>
        <v>#DIV/0!</v>
      </c>
      <c r="I1359" s="51"/>
      <c r="J1359" s="51"/>
      <c r="K1359" s="81" t="e">
        <f t="shared" ref="K1359:K1467" si="443">+(I1359-J1359)/I1359</f>
        <v>#DIV/0!</v>
      </c>
      <c r="L1359" s="51">
        <f t="shared" si="432"/>
        <v>0</v>
      </c>
      <c r="M1359" s="51">
        <f t="shared" si="433"/>
        <v>0</v>
      </c>
      <c r="N1359" s="51">
        <f t="shared" si="434"/>
        <v>0</v>
      </c>
      <c r="O1359" s="81" t="e">
        <f t="shared" si="435"/>
        <v>#DIV/0!</v>
      </c>
      <c r="P1359" s="51">
        <f t="shared" si="436"/>
        <v>0</v>
      </c>
      <c r="Q1359" s="51">
        <f t="shared" si="437"/>
        <v>0</v>
      </c>
      <c r="R1359" s="1103" t="e">
        <f t="shared" si="429"/>
        <v>#DIV/0!</v>
      </c>
    </row>
    <row r="1360" spans="1:21" s="47" customFormat="1" x14ac:dyDescent="0.2">
      <c r="A1360" s="878" t="s">
        <v>3924</v>
      </c>
      <c r="B1360" s="878" t="s">
        <v>1707</v>
      </c>
      <c r="C1360" s="431">
        <v>16</v>
      </c>
      <c r="D1360" s="879" t="s">
        <v>1708</v>
      </c>
      <c r="E1360" s="51"/>
      <c r="F1360" s="51"/>
      <c r="G1360" s="51"/>
      <c r="H1360" s="81" t="e">
        <f t="shared" si="442"/>
        <v>#DIV/0!</v>
      </c>
      <c r="I1360" s="51"/>
      <c r="J1360" s="51"/>
      <c r="K1360" s="81" t="e">
        <f t="shared" si="443"/>
        <v>#DIV/0!</v>
      </c>
      <c r="L1360" s="51">
        <f t="shared" si="432"/>
        <v>0</v>
      </c>
      <c r="M1360" s="51">
        <f t="shared" si="433"/>
        <v>0</v>
      </c>
      <c r="N1360" s="51">
        <f t="shared" si="434"/>
        <v>0</v>
      </c>
      <c r="O1360" s="81" t="e">
        <f t="shared" si="435"/>
        <v>#DIV/0!</v>
      </c>
      <c r="P1360" s="51">
        <f t="shared" si="436"/>
        <v>0</v>
      </c>
      <c r="Q1360" s="51">
        <f t="shared" si="437"/>
        <v>0</v>
      </c>
      <c r="R1360" s="1103" t="e">
        <f t="shared" ref="R1360:R1468" si="444">+(P1360-Q1360)/P1360</f>
        <v>#DIV/0!</v>
      </c>
    </row>
    <row r="1361" spans="1:18" s="47" customFormat="1" x14ac:dyDescent="0.2">
      <c r="A1361" s="878" t="s">
        <v>3925</v>
      </c>
      <c r="B1361" s="878" t="s">
        <v>1709</v>
      </c>
      <c r="C1361" s="431">
        <v>16</v>
      </c>
      <c r="D1361" s="879" t="s">
        <v>1710</v>
      </c>
      <c r="E1361" s="51"/>
      <c r="F1361" s="51"/>
      <c r="G1361" s="51"/>
      <c r="H1361" s="81" t="e">
        <f t="shared" si="442"/>
        <v>#DIV/0!</v>
      </c>
      <c r="I1361" s="51"/>
      <c r="J1361" s="51"/>
      <c r="K1361" s="81" t="e">
        <f t="shared" si="443"/>
        <v>#DIV/0!</v>
      </c>
      <c r="L1361" s="51">
        <f t="shared" si="432"/>
        <v>0</v>
      </c>
      <c r="M1361" s="51">
        <f t="shared" si="433"/>
        <v>0</v>
      </c>
      <c r="N1361" s="51">
        <f t="shared" si="434"/>
        <v>0</v>
      </c>
      <c r="O1361" s="81" t="e">
        <f t="shared" si="435"/>
        <v>#DIV/0!</v>
      </c>
      <c r="P1361" s="51">
        <f t="shared" si="436"/>
        <v>0</v>
      </c>
      <c r="Q1361" s="51">
        <f t="shared" si="437"/>
        <v>0</v>
      </c>
      <c r="R1361" s="1103" t="e">
        <f t="shared" si="444"/>
        <v>#DIV/0!</v>
      </c>
    </row>
    <row r="1362" spans="1:18" s="47" customFormat="1" ht="25.5" x14ac:dyDescent="0.2">
      <c r="A1362" s="878" t="s">
        <v>2035</v>
      </c>
      <c r="B1362" s="878" t="s">
        <v>1711</v>
      </c>
      <c r="C1362" s="431">
        <v>14</v>
      </c>
      <c r="D1362" s="879" t="s">
        <v>1712</v>
      </c>
      <c r="E1362" s="51"/>
      <c r="F1362" s="51"/>
      <c r="G1362" s="51"/>
      <c r="H1362" s="81" t="e">
        <f t="shared" si="442"/>
        <v>#DIV/0!</v>
      </c>
      <c r="I1362" s="51"/>
      <c r="J1362" s="51"/>
      <c r="K1362" s="81" t="e">
        <f t="shared" si="443"/>
        <v>#DIV/0!</v>
      </c>
      <c r="L1362" s="51">
        <f t="shared" si="432"/>
        <v>0</v>
      </c>
      <c r="M1362" s="51">
        <f t="shared" si="433"/>
        <v>0</v>
      </c>
      <c r="N1362" s="51">
        <f t="shared" si="434"/>
        <v>0</v>
      </c>
      <c r="O1362" s="81" t="e">
        <f t="shared" si="435"/>
        <v>#DIV/0!</v>
      </c>
      <c r="P1362" s="51">
        <f t="shared" si="436"/>
        <v>0</v>
      </c>
      <c r="Q1362" s="51">
        <f t="shared" si="437"/>
        <v>0</v>
      </c>
      <c r="R1362" s="1103" t="e">
        <f t="shared" si="444"/>
        <v>#DIV/0!</v>
      </c>
    </row>
    <row r="1363" spans="1:18" s="47" customFormat="1" ht="25.5" x14ac:dyDescent="0.2">
      <c r="A1363" s="880" t="s">
        <v>2036</v>
      </c>
      <c r="B1363" s="880" t="s">
        <v>1713</v>
      </c>
      <c r="C1363" s="49">
        <v>1</v>
      </c>
      <c r="D1363" s="881" t="s">
        <v>3387</v>
      </c>
      <c r="E1363" s="51"/>
      <c r="F1363" s="51"/>
      <c r="G1363" s="51"/>
      <c r="H1363" s="81" t="e">
        <f t="shared" si="442"/>
        <v>#DIV/0!</v>
      </c>
      <c r="I1363" s="51"/>
      <c r="J1363" s="51"/>
      <c r="K1363" s="81" t="e">
        <f t="shared" si="443"/>
        <v>#DIV/0!</v>
      </c>
      <c r="L1363" s="51">
        <f t="shared" si="432"/>
        <v>0</v>
      </c>
      <c r="M1363" s="51">
        <f t="shared" si="433"/>
        <v>0</v>
      </c>
      <c r="N1363" s="51">
        <f t="shared" si="434"/>
        <v>0</v>
      </c>
      <c r="O1363" s="81" t="e">
        <f t="shared" si="435"/>
        <v>#DIV/0!</v>
      </c>
      <c r="P1363" s="51">
        <f t="shared" si="436"/>
        <v>0</v>
      </c>
      <c r="Q1363" s="51">
        <f t="shared" si="437"/>
        <v>0</v>
      </c>
      <c r="R1363" s="1103" t="e">
        <f t="shared" si="444"/>
        <v>#DIV/0!</v>
      </c>
    </row>
    <row r="1364" spans="1:18" s="47" customFormat="1" x14ac:dyDescent="0.2">
      <c r="A1364" s="882" t="s">
        <v>2037</v>
      </c>
      <c r="B1364" s="882" t="s">
        <v>1714</v>
      </c>
      <c r="C1364" s="428">
        <v>6</v>
      </c>
      <c r="D1364" s="883" t="s">
        <v>1715</v>
      </c>
      <c r="E1364" s="46"/>
      <c r="F1364" s="46"/>
      <c r="G1364" s="46"/>
      <c r="H1364" s="81" t="e">
        <f t="shared" si="442"/>
        <v>#DIV/0!</v>
      </c>
      <c r="I1364" s="46"/>
      <c r="J1364" s="46"/>
      <c r="K1364" s="81" t="e">
        <f t="shared" si="443"/>
        <v>#DIV/0!</v>
      </c>
      <c r="L1364" s="46">
        <f t="shared" si="432"/>
        <v>0</v>
      </c>
      <c r="M1364" s="46">
        <f t="shared" si="433"/>
        <v>0</v>
      </c>
      <c r="N1364" s="46">
        <f t="shared" si="434"/>
        <v>0</v>
      </c>
      <c r="O1364" s="81" t="e">
        <f t="shared" si="435"/>
        <v>#DIV/0!</v>
      </c>
      <c r="P1364" s="46">
        <f t="shared" si="436"/>
        <v>0</v>
      </c>
      <c r="Q1364" s="46">
        <f t="shared" si="437"/>
        <v>0</v>
      </c>
      <c r="R1364" s="1103" t="e">
        <f t="shared" si="444"/>
        <v>#DIV/0!</v>
      </c>
    </row>
    <row r="1365" spans="1:18" s="47" customFormat="1" x14ac:dyDescent="0.2">
      <c r="A1365" s="882" t="s">
        <v>4411</v>
      </c>
      <c r="B1365" s="882" t="s">
        <v>1716</v>
      </c>
      <c r="C1365" s="428" t="s">
        <v>4415</v>
      </c>
      <c r="D1365" s="883" t="s">
        <v>3857</v>
      </c>
      <c r="E1365" s="46"/>
      <c r="F1365" s="46"/>
      <c r="G1365" s="46"/>
      <c r="H1365" s="81" t="e">
        <f t="shared" si="442"/>
        <v>#DIV/0!</v>
      </c>
      <c r="I1365" s="46"/>
      <c r="J1365" s="46"/>
      <c r="K1365" s="81" t="e">
        <f t="shared" si="443"/>
        <v>#DIV/0!</v>
      </c>
      <c r="L1365" s="46">
        <f t="shared" si="432"/>
        <v>0</v>
      </c>
      <c r="M1365" s="46">
        <f t="shared" si="433"/>
        <v>0</v>
      </c>
      <c r="N1365" s="46">
        <f t="shared" si="434"/>
        <v>0</v>
      </c>
      <c r="O1365" s="81" t="e">
        <f t="shared" si="435"/>
        <v>#DIV/0!</v>
      </c>
      <c r="P1365" s="46">
        <f t="shared" si="436"/>
        <v>0</v>
      </c>
      <c r="Q1365" s="46">
        <f t="shared" si="437"/>
        <v>0</v>
      </c>
      <c r="R1365" s="1103" t="e">
        <f t="shared" si="444"/>
        <v>#DIV/0!</v>
      </c>
    </row>
    <row r="1366" spans="1:18" s="47" customFormat="1" x14ac:dyDescent="0.2">
      <c r="A1366" s="882" t="s">
        <v>2038</v>
      </c>
      <c r="B1366" s="882" t="s">
        <v>1716</v>
      </c>
      <c r="C1366" s="428">
        <v>6</v>
      </c>
      <c r="D1366" s="883" t="s">
        <v>3556</v>
      </c>
      <c r="E1366" s="46"/>
      <c r="F1366" s="46"/>
      <c r="G1366" s="46"/>
      <c r="H1366" s="81" t="e">
        <f t="shared" si="442"/>
        <v>#DIV/0!</v>
      </c>
      <c r="I1366" s="46"/>
      <c r="J1366" s="46"/>
      <c r="K1366" s="81" t="e">
        <f t="shared" si="443"/>
        <v>#DIV/0!</v>
      </c>
      <c r="L1366" s="46">
        <f t="shared" si="432"/>
        <v>0</v>
      </c>
      <c r="M1366" s="46">
        <f t="shared" si="433"/>
        <v>0</v>
      </c>
      <c r="N1366" s="46">
        <f t="shared" si="434"/>
        <v>0</v>
      </c>
      <c r="O1366" s="81" t="e">
        <f t="shared" si="435"/>
        <v>#DIV/0!</v>
      </c>
      <c r="P1366" s="46">
        <f t="shared" si="436"/>
        <v>0</v>
      </c>
      <c r="Q1366" s="46">
        <f t="shared" si="437"/>
        <v>0</v>
      </c>
      <c r="R1366" s="1103" t="e">
        <f t="shared" si="444"/>
        <v>#DIV/0!</v>
      </c>
    </row>
    <row r="1367" spans="1:18" s="47" customFormat="1" x14ac:dyDescent="0.2">
      <c r="A1367" s="878" t="s">
        <v>2039</v>
      </c>
      <c r="B1367" s="878" t="s">
        <v>1717</v>
      </c>
      <c r="C1367" s="431">
        <v>5</v>
      </c>
      <c r="D1367" s="879" t="s">
        <v>1718</v>
      </c>
      <c r="E1367" s="51"/>
      <c r="F1367" s="51"/>
      <c r="G1367" s="51"/>
      <c r="H1367" s="81" t="e">
        <f t="shared" si="442"/>
        <v>#DIV/0!</v>
      </c>
      <c r="I1367" s="51"/>
      <c r="J1367" s="51"/>
      <c r="K1367" s="81" t="e">
        <f t="shared" si="443"/>
        <v>#DIV/0!</v>
      </c>
      <c r="L1367" s="51">
        <f t="shared" si="432"/>
        <v>0</v>
      </c>
      <c r="M1367" s="51">
        <f t="shared" si="433"/>
        <v>0</v>
      </c>
      <c r="N1367" s="51">
        <f t="shared" si="434"/>
        <v>0</v>
      </c>
      <c r="O1367" s="81" t="e">
        <f t="shared" si="435"/>
        <v>#DIV/0!</v>
      </c>
      <c r="P1367" s="51">
        <f t="shared" si="436"/>
        <v>0</v>
      </c>
      <c r="Q1367" s="51">
        <f t="shared" si="437"/>
        <v>0</v>
      </c>
      <c r="R1367" s="1103" t="e">
        <f t="shared" si="444"/>
        <v>#DIV/0!</v>
      </c>
    </row>
    <row r="1368" spans="1:18" s="47" customFormat="1" x14ac:dyDescent="0.2">
      <c r="A1368" s="847" t="s">
        <v>2040</v>
      </c>
      <c r="B1368" s="847" t="s">
        <v>1719</v>
      </c>
      <c r="C1368" s="44">
        <v>2</v>
      </c>
      <c r="D1368" s="848" t="s">
        <v>1720</v>
      </c>
      <c r="E1368" s="46"/>
      <c r="F1368" s="46"/>
      <c r="G1368" s="46"/>
      <c r="H1368" s="81" t="e">
        <f t="shared" si="442"/>
        <v>#DIV/0!</v>
      </c>
      <c r="I1368" s="46"/>
      <c r="J1368" s="46"/>
      <c r="K1368" s="81" t="e">
        <f t="shared" si="443"/>
        <v>#DIV/0!</v>
      </c>
      <c r="L1368" s="46">
        <f t="shared" ref="L1368:L1476" si="445">E1368</f>
        <v>0</v>
      </c>
      <c r="M1368" s="46">
        <f t="shared" ref="M1368:M1476" si="446">F1368</f>
        <v>0</v>
      </c>
      <c r="N1368" s="46">
        <f t="shared" ref="N1368:N1476" si="447">G1368</f>
        <v>0</v>
      </c>
      <c r="O1368" s="81" t="e">
        <f t="shared" ref="O1368:O1476" si="448">+(M1368-N1368)/M1368</f>
        <v>#DIV/0!</v>
      </c>
      <c r="P1368" s="46">
        <f t="shared" ref="P1368:P1476" si="449">I1368</f>
        <v>0</v>
      </c>
      <c r="Q1368" s="46">
        <f t="shared" ref="Q1368:Q1476" si="450">J1368</f>
        <v>0</v>
      </c>
      <c r="R1368" s="1103" t="e">
        <f t="shared" si="444"/>
        <v>#DIV/0!</v>
      </c>
    </row>
    <row r="1369" spans="1:18" s="47" customFormat="1" x14ac:dyDescent="0.2">
      <c r="A1369" s="43" t="s">
        <v>2042</v>
      </c>
      <c r="B1369" s="43" t="s">
        <v>1721</v>
      </c>
      <c r="C1369" s="44">
        <v>2</v>
      </c>
      <c r="D1369" s="45" t="s">
        <v>1722</v>
      </c>
      <c r="E1369" s="46"/>
      <c r="F1369" s="46"/>
      <c r="G1369" s="46"/>
      <c r="H1369" s="81" t="e">
        <f t="shared" si="442"/>
        <v>#DIV/0!</v>
      </c>
      <c r="I1369" s="46"/>
      <c r="J1369" s="46"/>
      <c r="K1369" s="81" t="e">
        <f t="shared" si="443"/>
        <v>#DIV/0!</v>
      </c>
      <c r="L1369" s="46">
        <f t="shared" si="445"/>
        <v>0</v>
      </c>
      <c r="M1369" s="46">
        <f t="shared" si="446"/>
        <v>0</v>
      </c>
      <c r="N1369" s="46">
        <f t="shared" si="447"/>
        <v>0</v>
      </c>
      <c r="O1369" s="81" t="e">
        <f t="shared" si="448"/>
        <v>#DIV/0!</v>
      </c>
      <c r="P1369" s="46">
        <f t="shared" si="449"/>
        <v>0</v>
      </c>
      <c r="Q1369" s="46">
        <f t="shared" si="450"/>
        <v>0</v>
      </c>
      <c r="R1369" s="1103" t="e">
        <f t="shared" si="444"/>
        <v>#DIV/0!</v>
      </c>
    </row>
    <row r="1370" spans="1:18" s="47" customFormat="1" x14ac:dyDescent="0.2">
      <c r="A1370" s="43" t="s">
        <v>2041</v>
      </c>
      <c r="B1370" s="43" t="s">
        <v>1723</v>
      </c>
      <c r="C1370" s="44">
        <v>2</v>
      </c>
      <c r="D1370" s="45" t="s">
        <v>1724</v>
      </c>
      <c r="E1370" s="46"/>
      <c r="F1370" s="46"/>
      <c r="G1370" s="46"/>
      <c r="H1370" s="81" t="e">
        <f t="shared" si="442"/>
        <v>#DIV/0!</v>
      </c>
      <c r="I1370" s="46"/>
      <c r="J1370" s="46"/>
      <c r="K1370" s="81" t="e">
        <f t="shared" si="443"/>
        <v>#DIV/0!</v>
      </c>
      <c r="L1370" s="46">
        <f t="shared" si="445"/>
        <v>0</v>
      </c>
      <c r="M1370" s="46">
        <f t="shared" si="446"/>
        <v>0</v>
      </c>
      <c r="N1370" s="46">
        <f t="shared" si="447"/>
        <v>0</v>
      </c>
      <c r="O1370" s="81" t="e">
        <f t="shared" si="448"/>
        <v>#DIV/0!</v>
      </c>
      <c r="P1370" s="46">
        <f t="shared" si="449"/>
        <v>0</v>
      </c>
      <c r="Q1370" s="46">
        <f t="shared" si="450"/>
        <v>0</v>
      </c>
      <c r="R1370" s="1103" t="e">
        <f t="shared" si="444"/>
        <v>#DIV/0!</v>
      </c>
    </row>
    <row r="1371" spans="1:18" s="47" customFormat="1" ht="25.5" x14ac:dyDescent="0.2">
      <c r="A1371" s="430" t="s">
        <v>2043</v>
      </c>
      <c r="B1371" s="430" t="s">
        <v>1725</v>
      </c>
      <c r="C1371" s="431">
        <v>14</v>
      </c>
      <c r="D1371" s="432" t="s">
        <v>1726</v>
      </c>
      <c r="E1371" s="51"/>
      <c r="F1371" s="51"/>
      <c r="G1371" s="51"/>
      <c r="H1371" s="81" t="e">
        <f t="shared" si="442"/>
        <v>#DIV/0!</v>
      </c>
      <c r="I1371" s="51"/>
      <c r="J1371" s="51"/>
      <c r="K1371" s="81" t="e">
        <f t="shared" si="443"/>
        <v>#DIV/0!</v>
      </c>
      <c r="L1371" s="51">
        <f t="shared" si="445"/>
        <v>0</v>
      </c>
      <c r="M1371" s="51">
        <f t="shared" si="446"/>
        <v>0</v>
      </c>
      <c r="N1371" s="51">
        <f t="shared" si="447"/>
        <v>0</v>
      </c>
      <c r="O1371" s="81" t="e">
        <f t="shared" si="448"/>
        <v>#DIV/0!</v>
      </c>
      <c r="P1371" s="51">
        <f t="shared" si="449"/>
        <v>0</v>
      </c>
      <c r="Q1371" s="51">
        <f t="shared" si="450"/>
        <v>0</v>
      </c>
      <c r="R1371" s="1103" t="e">
        <f t="shared" si="444"/>
        <v>#DIV/0!</v>
      </c>
    </row>
    <row r="1372" spans="1:18" s="47" customFormat="1" x14ac:dyDescent="0.2">
      <c r="A1372" s="430" t="s">
        <v>4886</v>
      </c>
      <c r="B1372" s="430" t="s">
        <v>1727</v>
      </c>
      <c r="C1372" s="431">
        <v>14</v>
      </c>
      <c r="D1372" s="432" t="s">
        <v>161</v>
      </c>
      <c r="E1372" s="51"/>
      <c r="F1372" s="51"/>
      <c r="G1372" s="51"/>
      <c r="H1372" s="81" t="e">
        <f t="shared" si="442"/>
        <v>#DIV/0!</v>
      </c>
      <c r="I1372" s="51"/>
      <c r="J1372" s="51"/>
      <c r="K1372" s="81" t="e">
        <f t="shared" si="443"/>
        <v>#DIV/0!</v>
      </c>
      <c r="L1372" s="51">
        <f t="shared" si="445"/>
        <v>0</v>
      </c>
      <c r="M1372" s="51">
        <f t="shared" si="446"/>
        <v>0</v>
      </c>
      <c r="N1372" s="51">
        <f t="shared" si="447"/>
        <v>0</v>
      </c>
      <c r="O1372" s="81" t="e">
        <f t="shared" si="448"/>
        <v>#DIV/0!</v>
      </c>
      <c r="P1372" s="51">
        <f t="shared" si="449"/>
        <v>0</v>
      </c>
      <c r="Q1372" s="51">
        <f t="shared" si="450"/>
        <v>0</v>
      </c>
      <c r="R1372" s="1103" t="e">
        <f t="shared" si="444"/>
        <v>#DIV/0!</v>
      </c>
    </row>
    <row r="1373" spans="1:18" s="47" customFormat="1" x14ac:dyDescent="0.2">
      <c r="A1373" s="570" t="s">
        <v>4485</v>
      </c>
      <c r="B1373" s="430" t="s">
        <v>5810</v>
      </c>
      <c r="C1373" s="571">
        <v>3</v>
      </c>
      <c r="D1373" s="572" t="s">
        <v>4486</v>
      </c>
      <c r="E1373" s="569"/>
      <c r="F1373" s="569"/>
      <c r="G1373" s="569"/>
      <c r="H1373" s="81" t="e">
        <f t="shared" si="442"/>
        <v>#DIV/0!</v>
      </c>
      <c r="I1373" s="569"/>
      <c r="J1373" s="569"/>
      <c r="K1373" s="81" t="e">
        <f t="shared" si="443"/>
        <v>#DIV/0!</v>
      </c>
      <c r="L1373" s="569">
        <f t="shared" si="445"/>
        <v>0</v>
      </c>
      <c r="M1373" s="569">
        <f t="shared" si="446"/>
        <v>0</v>
      </c>
      <c r="N1373" s="569">
        <f t="shared" si="447"/>
        <v>0</v>
      </c>
      <c r="O1373" s="81" t="e">
        <f t="shared" si="448"/>
        <v>#DIV/0!</v>
      </c>
      <c r="P1373" s="569">
        <f t="shared" si="449"/>
        <v>0</v>
      </c>
      <c r="Q1373" s="569">
        <f t="shared" si="450"/>
        <v>0</v>
      </c>
      <c r="R1373" s="1103" t="e">
        <f t="shared" si="444"/>
        <v>#DIV/0!</v>
      </c>
    </row>
    <row r="1374" spans="1:18" s="47" customFormat="1" x14ac:dyDescent="0.2">
      <c r="A1374" s="519" t="s">
        <v>4597</v>
      </c>
      <c r="B1374" s="430" t="s">
        <v>5811</v>
      </c>
      <c r="C1374" s="520">
        <v>6</v>
      </c>
      <c r="D1374" s="521" t="s">
        <v>2389</v>
      </c>
      <c r="E1374" s="440"/>
      <c r="F1374" s="440"/>
      <c r="G1374" s="440"/>
      <c r="H1374" s="81" t="e">
        <f t="shared" si="442"/>
        <v>#DIV/0!</v>
      </c>
      <c r="I1374" s="440"/>
      <c r="J1374" s="440"/>
      <c r="K1374" s="81" t="e">
        <f t="shared" si="443"/>
        <v>#DIV/0!</v>
      </c>
      <c r="L1374" s="440">
        <f t="shared" si="445"/>
        <v>0</v>
      </c>
      <c r="M1374" s="440">
        <f t="shared" si="446"/>
        <v>0</v>
      </c>
      <c r="N1374" s="440">
        <f t="shared" si="447"/>
        <v>0</v>
      </c>
      <c r="O1374" s="81" t="e">
        <f t="shared" si="448"/>
        <v>#DIV/0!</v>
      </c>
      <c r="P1374" s="440">
        <f t="shared" si="449"/>
        <v>0</v>
      </c>
      <c r="Q1374" s="440">
        <f t="shared" si="450"/>
        <v>0</v>
      </c>
      <c r="R1374" s="1103" t="e">
        <f t="shared" si="444"/>
        <v>#DIV/0!</v>
      </c>
    </row>
    <row r="1375" spans="1:18" s="89" customFormat="1" x14ac:dyDescent="0.2">
      <c r="A1375" s="109" t="s">
        <v>2045</v>
      </c>
      <c r="B1375" s="109" t="s">
        <v>219</v>
      </c>
      <c r="C1375" s="110">
        <v>9</v>
      </c>
      <c r="D1375" s="111" t="s">
        <v>1639</v>
      </c>
      <c r="E1375" s="112"/>
      <c r="F1375" s="112"/>
      <c r="G1375" s="112"/>
      <c r="H1375" s="81" t="e">
        <f t="shared" si="442"/>
        <v>#DIV/0!</v>
      </c>
      <c r="I1375" s="112"/>
      <c r="J1375" s="112"/>
      <c r="K1375" s="81" t="e">
        <f t="shared" si="443"/>
        <v>#DIV/0!</v>
      </c>
      <c r="L1375" s="112">
        <f t="shared" si="445"/>
        <v>0</v>
      </c>
      <c r="M1375" s="112">
        <f t="shared" si="446"/>
        <v>0</v>
      </c>
      <c r="N1375" s="112">
        <f t="shared" si="447"/>
        <v>0</v>
      </c>
      <c r="O1375" s="81" t="e">
        <f t="shared" si="448"/>
        <v>#DIV/0!</v>
      </c>
      <c r="P1375" s="112">
        <f t="shared" si="449"/>
        <v>0</v>
      </c>
      <c r="Q1375" s="112">
        <f t="shared" si="450"/>
        <v>0</v>
      </c>
      <c r="R1375" s="1103" t="e">
        <f t="shared" si="444"/>
        <v>#DIV/0!</v>
      </c>
    </row>
    <row r="1376" spans="1:18" s="748" customFormat="1" x14ac:dyDescent="0.2">
      <c r="A1376" s="743" t="s">
        <v>3290</v>
      </c>
      <c r="B1376" s="109" t="s">
        <v>5812</v>
      </c>
      <c r="C1376" s="744">
        <v>9</v>
      </c>
      <c r="D1376" s="745" t="s">
        <v>3161</v>
      </c>
      <c r="E1376" s="746"/>
      <c r="F1376" s="746"/>
      <c r="G1376" s="746"/>
      <c r="H1376" s="81" t="e">
        <f t="shared" si="442"/>
        <v>#DIV/0!</v>
      </c>
      <c r="I1376" s="746"/>
      <c r="J1376" s="746"/>
      <c r="K1376" s="81" t="e">
        <f t="shared" si="443"/>
        <v>#DIV/0!</v>
      </c>
      <c r="L1376" s="746">
        <f t="shared" si="445"/>
        <v>0</v>
      </c>
      <c r="M1376" s="746">
        <f t="shared" si="446"/>
        <v>0</v>
      </c>
      <c r="N1376" s="746">
        <f t="shared" si="447"/>
        <v>0</v>
      </c>
      <c r="O1376" s="81" t="e">
        <f t="shared" si="448"/>
        <v>#DIV/0!</v>
      </c>
      <c r="P1376" s="746">
        <f t="shared" si="449"/>
        <v>0</v>
      </c>
      <c r="Q1376" s="746">
        <f t="shared" si="450"/>
        <v>0</v>
      </c>
      <c r="R1376" s="1103" t="e">
        <f t="shared" si="444"/>
        <v>#DIV/0!</v>
      </c>
    </row>
    <row r="1377" spans="1:21" s="89" customFormat="1" x14ac:dyDescent="0.2">
      <c r="A1377" s="102" t="s">
        <v>2046</v>
      </c>
      <c r="B1377" s="102" t="s">
        <v>220</v>
      </c>
      <c r="C1377" s="103">
        <v>14</v>
      </c>
      <c r="D1377" s="104" t="s">
        <v>221</v>
      </c>
      <c r="E1377" s="87"/>
      <c r="F1377" s="87"/>
      <c r="G1377" s="87"/>
      <c r="H1377" s="81" t="e">
        <f t="shared" si="442"/>
        <v>#DIV/0!</v>
      </c>
      <c r="I1377" s="87"/>
      <c r="J1377" s="87"/>
      <c r="K1377" s="81" t="e">
        <f t="shared" si="443"/>
        <v>#DIV/0!</v>
      </c>
      <c r="L1377" s="87">
        <f t="shared" si="445"/>
        <v>0</v>
      </c>
      <c r="M1377" s="87">
        <f t="shared" si="446"/>
        <v>0</v>
      </c>
      <c r="N1377" s="87">
        <f t="shared" si="447"/>
        <v>0</v>
      </c>
      <c r="O1377" s="81" t="e">
        <f t="shared" si="448"/>
        <v>#DIV/0!</v>
      </c>
      <c r="P1377" s="87">
        <f t="shared" si="449"/>
        <v>0</v>
      </c>
      <c r="Q1377" s="87">
        <f t="shared" si="450"/>
        <v>0</v>
      </c>
      <c r="R1377" s="1103" t="e">
        <f t="shared" si="444"/>
        <v>#DIV/0!</v>
      </c>
    </row>
    <row r="1378" spans="1:21" s="89" customFormat="1" x14ac:dyDescent="0.2">
      <c r="A1378" s="113" t="s">
        <v>2047</v>
      </c>
      <c r="B1378" s="113" t="s">
        <v>222</v>
      </c>
      <c r="C1378" s="85">
        <v>3</v>
      </c>
      <c r="D1378" s="114" t="s">
        <v>9</v>
      </c>
      <c r="E1378" s="87"/>
      <c r="F1378" s="87"/>
      <c r="G1378" s="87"/>
      <c r="H1378" s="81" t="e">
        <f t="shared" si="442"/>
        <v>#DIV/0!</v>
      </c>
      <c r="I1378" s="87"/>
      <c r="J1378" s="87"/>
      <c r="K1378" s="81" t="e">
        <f t="shared" si="443"/>
        <v>#DIV/0!</v>
      </c>
      <c r="L1378" s="87">
        <f t="shared" si="445"/>
        <v>0</v>
      </c>
      <c r="M1378" s="87">
        <f t="shared" si="446"/>
        <v>0</v>
      </c>
      <c r="N1378" s="87">
        <f t="shared" si="447"/>
        <v>0</v>
      </c>
      <c r="O1378" s="81" t="e">
        <f t="shared" si="448"/>
        <v>#DIV/0!</v>
      </c>
      <c r="P1378" s="87">
        <f t="shared" si="449"/>
        <v>0</v>
      </c>
      <c r="Q1378" s="87">
        <f t="shared" si="450"/>
        <v>0</v>
      </c>
      <c r="R1378" s="1103" t="e">
        <f t="shared" si="444"/>
        <v>#DIV/0!</v>
      </c>
    </row>
    <row r="1379" spans="1:21" s="89" customFormat="1" x14ac:dyDescent="0.2">
      <c r="A1379" s="115" t="s">
        <v>2048</v>
      </c>
      <c r="B1379" s="115" t="s">
        <v>223</v>
      </c>
      <c r="C1379" s="116">
        <v>2</v>
      </c>
      <c r="D1379" s="117" t="s">
        <v>224</v>
      </c>
      <c r="E1379" s="112"/>
      <c r="F1379" s="112"/>
      <c r="G1379" s="112"/>
      <c r="H1379" s="81" t="e">
        <f t="shared" si="442"/>
        <v>#DIV/0!</v>
      </c>
      <c r="I1379" s="112"/>
      <c r="J1379" s="112"/>
      <c r="K1379" s="81" t="e">
        <f t="shared" si="443"/>
        <v>#DIV/0!</v>
      </c>
      <c r="L1379" s="112">
        <f t="shared" si="445"/>
        <v>0</v>
      </c>
      <c r="M1379" s="112">
        <f t="shared" si="446"/>
        <v>0</v>
      </c>
      <c r="N1379" s="112">
        <f t="shared" si="447"/>
        <v>0</v>
      </c>
      <c r="O1379" s="81" t="e">
        <f t="shared" si="448"/>
        <v>#DIV/0!</v>
      </c>
      <c r="P1379" s="112">
        <f t="shared" si="449"/>
        <v>0</v>
      </c>
      <c r="Q1379" s="112">
        <f t="shared" si="450"/>
        <v>0</v>
      </c>
      <c r="R1379" s="1103" t="e">
        <f t="shared" si="444"/>
        <v>#DIV/0!</v>
      </c>
    </row>
    <row r="1380" spans="1:21" s="752" customFormat="1" x14ac:dyDescent="0.2">
      <c r="A1380" s="749" t="s">
        <v>3971</v>
      </c>
      <c r="B1380" s="749" t="s">
        <v>2870</v>
      </c>
      <c r="C1380" s="750">
        <v>16</v>
      </c>
      <c r="D1380" s="751" t="s">
        <v>2871</v>
      </c>
      <c r="E1380" s="747"/>
      <c r="F1380" s="747"/>
      <c r="G1380" s="747"/>
      <c r="H1380" s="81" t="e">
        <f t="shared" si="442"/>
        <v>#DIV/0!</v>
      </c>
      <c r="I1380" s="747"/>
      <c r="J1380" s="747"/>
      <c r="K1380" s="81" t="e">
        <f t="shared" si="443"/>
        <v>#DIV/0!</v>
      </c>
      <c r="L1380" s="747">
        <f t="shared" si="445"/>
        <v>0</v>
      </c>
      <c r="M1380" s="747">
        <f t="shared" si="446"/>
        <v>0</v>
      </c>
      <c r="N1380" s="747">
        <f t="shared" si="447"/>
        <v>0</v>
      </c>
      <c r="O1380" s="81" t="e">
        <f t="shared" si="448"/>
        <v>#DIV/0!</v>
      </c>
      <c r="P1380" s="747">
        <f t="shared" si="449"/>
        <v>0</v>
      </c>
      <c r="Q1380" s="747">
        <f t="shared" si="450"/>
        <v>0</v>
      </c>
      <c r="R1380" s="1103" t="e">
        <f t="shared" si="444"/>
        <v>#DIV/0!</v>
      </c>
      <c r="S1380" s="748"/>
      <c r="T1380" s="748"/>
      <c r="U1380" s="748"/>
    </row>
    <row r="1381" spans="1:21" s="752" customFormat="1" ht="25.5" x14ac:dyDescent="0.2">
      <c r="A1381" s="753" t="s">
        <v>4448</v>
      </c>
      <c r="B1381" s="749" t="s">
        <v>5813</v>
      </c>
      <c r="C1381" s="754">
        <v>13</v>
      </c>
      <c r="D1381" s="755" t="s">
        <v>4449</v>
      </c>
      <c r="E1381" s="756"/>
      <c r="F1381" s="756"/>
      <c r="G1381" s="756"/>
      <c r="H1381" s="81" t="e">
        <f t="shared" si="442"/>
        <v>#DIV/0!</v>
      </c>
      <c r="I1381" s="756"/>
      <c r="J1381" s="756"/>
      <c r="K1381" s="81" t="e">
        <f t="shared" si="443"/>
        <v>#DIV/0!</v>
      </c>
      <c r="L1381" s="756">
        <f t="shared" si="445"/>
        <v>0</v>
      </c>
      <c r="M1381" s="756">
        <f t="shared" si="446"/>
        <v>0</v>
      </c>
      <c r="N1381" s="756">
        <f t="shared" si="447"/>
        <v>0</v>
      </c>
      <c r="O1381" s="81" t="e">
        <f t="shared" si="448"/>
        <v>#DIV/0!</v>
      </c>
      <c r="P1381" s="756">
        <f t="shared" si="449"/>
        <v>0</v>
      </c>
      <c r="Q1381" s="756">
        <f t="shared" si="450"/>
        <v>0</v>
      </c>
      <c r="R1381" s="1103" t="e">
        <f t="shared" si="444"/>
        <v>#DIV/0!</v>
      </c>
      <c r="S1381" s="748"/>
      <c r="T1381" s="748"/>
      <c r="U1381" s="748"/>
    </row>
    <row r="1382" spans="1:21" s="752" customFormat="1" x14ac:dyDescent="0.2">
      <c r="A1382" s="84" t="s">
        <v>6165</v>
      </c>
      <c r="B1382" s="84" t="s">
        <v>6077</v>
      </c>
      <c r="C1382" s="85" t="s">
        <v>6078</v>
      </c>
      <c r="D1382" s="86" t="s">
        <v>6079</v>
      </c>
      <c r="E1382" s="1157">
        <f>+E1383+E1385+E1387+E1393+E1406+E1418+E1421+E1425</f>
        <v>0</v>
      </c>
      <c r="F1382" s="1157">
        <f t="shared" ref="F1382:G1382" si="451">+F1383+F1385+F1387+F1393+F1406+F1418+F1421+F1425</f>
        <v>0</v>
      </c>
      <c r="G1382" s="1157">
        <f t="shared" si="451"/>
        <v>0</v>
      </c>
      <c r="H1382" s="1158" t="e">
        <f t="shared" si="442"/>
        <v>#DIV/0!</v>
      </c>
      <c r="I1382" s="1157">
        <f t="shared" ref="I1382:J1382" si="452">+I1383+I1385+I1387+I1393+I1406+I1418+I1421+I1425</f>
        <v>0</v>
      </c>
      <c r="J1382" s="1157">
        <f t="shared" si="452"/>
        <v>0</v>
      </c>
      <c r="K1382" s="1158" t="e">
        <f t="shared" si="443"/>
        <v>#DIV/0!</v>
      </c>
      <c r="L1382" s="1157">
        <f t="shared" ref="L1382:N1382" si="453">+L1383+L1385+L1387+L1393+L1406+L1418+L1421+L1425</f>
        <v>0</v>
      </c>
      <c r="M1382" s="1157">
        <f t="shared" si="453"/>
        <v>0</v>
      </c>
      <c r="N1382" s="1157">
        <f t="shared" si="453"/>
        <v>0</v>
      </c>
      <c r="O1382" s="1158" t="e">
        <f t="shared" si="448"/>
        <v>#DIV/0!</v>
      </c>
      <c r="P1382" s="1157">
        <f t="shared" ref="P1382:Q1382" si="454">+P1383+P1385+P1387+P1393+P1406+P1418+P1421+P1425</f>
        <v>0</v>
      </c>
      <c r="Q1382" s="1157">
        <f t="shared" si="454"/>
        <v>0</v>
      </c>
      <c r="R1382" s="1159" t="e">
        <f t="shared" si="444"/>
        <v>#DIV/0!</v>
      </c>
      <c r="S1382" s="748"/>
      <c r="T1382" s="748"/>
      <c r="U1382" s="748"/>
    </row>
    <row r="1383" spans="1:21" s="752" customFormat="1" x14ac:dyDescent="0.2">
      <c r="A1383" s="1160"/>
      <c r="B1383" s="1160" t="s">
        <v>6080</v>
      </c>
      <c r="C1383" s="1161" t="s">
        <v>6078</v>
      </c>
      <c r="D1383" s="1162" t="s">
        <v>6081</v>
      </c>
      <c r="E1383" s="1163">
        <f>+E1384</f>
        <v>0</v>
      </c>
      <c r="F1383" s="1163">
        <f t="shared" ref="F1383:G1383" si="455">+F1384</f>
        <v>0</v>
      </c>
      <c r="G1383" s="1163">
        <f t="shared" si="455"/>
        <v>0</v>
      </c>
      <c r="H1383" s="1158" t="e">
        <f t="shared" si="442"/>
        <v>#DIV/0!</v>
      </c>
      <c r="I1383" s="1163">
        <f t="shared" ref="I1383:J1383" si="456">+I1384</f>
        <v>0</v>
      </c>
      <c r="J1383" s="1163">
        <f t="shared" si="456"/>
        <v>0</v>
      </c>
      <c r="K1383" s="1158" t="e">
        <f t="shared" si="443"/>
        <v>#DIV/0!</v>
      </c>
      <c r="L1383" s="1163">
        <f t="shared" ref="L1383:N1383" si="457">+L1384</f>
        <v>0</v>
      </c>
      <c r="M1383" s="1163">
        <f t="shared" si="457"/>
        <v>0</v>
      </c>
      <c r="N1383" s="1163">
        <f t="shared" si="457"/>
        <v>0</v>
      </c>
      <c r="O1383" s="1158" t="e">
        <f t="shared" si="448"/>
        <v>#DIV/0!</v>
      </c>
      <c r="P1383" s="1163">
        <f t="shared" ref="P1383:Q1383" si="458">+P1384</f>
        <v>0</v>
      </c>
      <c r="Q1383" s="1163">
        <f t="shared" si="458"/>
        <v>0</v>
      </c>
      <c r="R1383" s="1159" t="e">
        <f t="shared" si="444"/>
        <v>#DIV/0!</v>
      </c>
      <c r="S1383" s="748"/>
      <c r="T1383" s="748"/>
      <c r="U1383" s="748"/>
    </row>
    <row r="1384" spans="1:21" s="752" customFormat="1" ht="63.75" x14ac:dyDescent="0.2">
      <c r="A1384" s="488"/>
      <c r="B1384" s="488" t="s">
        <v>6082</v>
      </c>
      <c r="C1384" s="489" t="s">
        <v>6078</v>
      </c>
      <c r="D1384" s="490" t="s">
        <v>6083</v>
      </c>
      <c r="E1384" s="1164"/>
      <c r="F1384" s="1164"/>
      <c r="G1384" s="1164"/>
      <c r="H1384" s="1158" t="e">
        <f t="shared" si="442"/>
        <v>#DIV/0!</v>
      </c>
      <c r="I1384" s="1164"/>
      <c r="J1384" s="1164"/>
      <c r="K1384" s="1158" t="e">
        <f t="shared" si="443"/>
        <v>#DIV/0!</v>
      </c>
      <c r="L1384" s="1164">
        <f t="shared" ref="L1384:N1426" si="459">+E1384</f>
        <v>0</v>
      </c>
      <c r="M1384" s="1164">
        <f t="shared" si="459"/>
        <v>0</v>
      </c>
      <c r="N1384" s="1164">
        <f t="shared" si="459"/>
        <v>0</v>
      </c>
      <c r="O1384" s="1158" t="e">
        <f t="shared" si="448"/>
        <v>#DIV/0!</v>
      </c>
      <c r="P1384" s="1164">
        <f t="shared" ref="P1384:Q1426" si="460">+I1384</f>
        <v>0</v>
      </c>
      <c r="Q1384" s="1164">
        <f t="shared" si="460"/>
        <v>0</v>
      </c>
      <c r="R1384" s="1159" t="e">
        <f t="shared" si="444"/>
        <v>#DIV/0!</v>
      </c>
      <c r="S1384" s="748"/>
      <c r="T1384" s="748"/>
      <c r="U1384" s="748"/>
    </row>
    <row r="1385" spans="1:21" s="752" customFormat="1" x14ac:dyDescent="0.2">
      <c r="A1385" s="1160"/>
      <c r="B1385" s="1160" t="s">
        <v>6084</v>
      </c>
      <c r="C1385" s="1161" t="s">
        <v>6078</v>
      </c>
      <c r="D1385" s="1162" t="s">
        <v>428</v>
      </c>
      <c r="E1385" s="1163">
        <f>+E1386</f>
        <v>0</v>
      </c>
      <c r="F1385" s="1163">
        <f t="shared" ref="F1385:G1385" si="461">+F1386</f>
        <v>0</v>
      </c>
      <c r="G1385" s="1163">
        <f t="shared" si="461"/>
        <v>0</v>
      </c>
      <c r="H1385" s="1158" t="e">
        <f t="shared" si="442"/>
        <v>#DIV/0!</v>
      </c>
      <c r="I1385" s="1163">
        <f t="shared" ref="I1385:J1385" si="462">+I1386</f>
        <v>0</v>
      </c>
      <c r="J1385" s="1163">
        <f t="shared" si="462"/>
        <v>0</v>
      </c>
      <c r="K1385" s="1158" t="e">
        <f t="shared" si="443"/>
        <v>#DIV/0!</v>
      </c>
      <c r="L1385" s="1163">
        <f t="shared" ref="L1385:N1385" si="463">+L1386</f>
        <v>0</v>
      </c>
      <c r="M1385" s="1163">
        <f t="shared" si="463"/>
        <v>0</v>
      </c>
      <c r="N1385" s="1163">
        <f t="shared" si="463"/>
        <v>0</v>
      </c>
      <c r="O1385" s="1158" t="e">
        <f t="shared" si="448"/>
        <v>#DIV/0!</v>
      </c>
      <c r="P1385" s="1163">
        <f t="shared" ref="P1385:Q1385" si="464">+P1386</f>
        <v>0</v>
      </c>
      <c r="Q1385" s="1163">
        <f t="shared" si="464"/>
        <v>0</v>
      </c>
      <c r="R1385" s="1159" t="e">
        <f t="shared" si="444"/>
        <v>#DIV/0!</v>
      </c>
      <c r="S1385" s="748"/>
      <c r="T1385" s="748"/>
      <c r="U1385" s="748"/>
    </row>
    <row r="1386" spans="1:21" s="752" customFormat="1" ht="51" x14ac:dyDescent="0.2">
      <c r="A1386" s="488"/>
      <c r="B1386" s="488" t="s">
        <v>6085</v>
      </c>
      <c r="C1386" s="489" t="s">
        <v>6078</v>
      </c>
      <c r="D1386" s="490" t="s">
        <v>6086</v>
      </c>
      <c r="E1386" s="1164"/>
      <c r="F1386" s="1164"/>
      <c r="G1386" s="1164"/>
      <c r="H1386" s="1158" t="e">
        <f t="shared" si="442"/>
        <v>#DIV/0!</v>
      </c>
      <c r="I1386" s="1164"/>
      <c r="J1386" s="1164"/>
      <c r="K1386" s="1158" t="e">
        <f t="shared" si="443"/>
        <v>#DIV/0!</v>
      </c>
      <c r="L1386" s="1164">
        <f t="shared" si="459"/>
        <v>0</v>
      </c>
      <c r="M1386" s="1164">
        <f t="shared" si="459"/>
        <v>0</v>
      </c>
      <c r="N1386" s="1164">
        <f t="shared" si="459"/>
        <v>0</v>
      </c>
      <c r="O1386" s="1158" t="e">
        <f t="shared" si="448"/>
        <v>#DIV/0!</v>
      </c>
      <c r="P1386" s="1164">
        <f t="shared" si="460"/>
        <v>0</v>
      </c>
      <c r="Q1386" s="1164">
        <f t="shared" si="460"/>
        <v>0</v>
      </c>
      <c r="R1386" s="1159" t="e">
        <f t="shared" si="444"/>
        <v>#DIV/0!</v>
      </c>
      <c r="S1386" s="748"/>
      <c r="T1386" s="748"/>
      <c r="U1386" s="748"/>
    </row>
    <row r="1387" spans="1:21" s="752" customFormat="1" x14ac:dyDescent="0.2">
      <c r="A1387" s="1160"/>
      <c r="B1387" s="1160" t="s">
        <v>6087</v>
      </c>
      <c r="C1387" s="1161" t="s">
        <v>6078</v>
      </c>
      <c r="D1387" s="1162" t="s">
        <v>235</v>
      </c>
      <c r="E1387" s="1163">
        <f>+SUM(E1388:E1392)</f>
        <v>0</v>
      </c>
      <c r="F1387" s="1163">
        <f t="shared" ref="F1387:G1387" si="465">+SUM(F1388:F1392)</f>
        <v>0</v>
      </c>
      <c r="G1387" s="1163">
        <f t="shared" si="465"/>
        <v>0</v>
      </c>
      <c r="H1387" s="1158" t="e">
        <f t="shared" si="442"/>
        <v>#DIV/0!</v>
      </c>
      <c r="I1387" s="1163">
        <f t="shared" ref="I1387:J1387" si="466">+SUM(I1388:I1392)</f>
        <v>0</v>
      </c>
      <c r="J1387" s="1163">
        <f t="shared" si="466"/>
        <v>0</v>
      </c>
      <c r="K1387" s="1158" t="e">
        <f t="shared" si="443"/>
        <v>#DIV/0!</v>
      </c>
      <c r="L1387" s="1163">
        <f t="shared" ref="L1387:N1387" si="467">+SUM(L1388:L1392)</f>
        <v>0</v>
      </c>
      <c r="M1387" s="1163">
        <f t="shared" si="467"/>
        <v>0</v>
      </c>
      <c r="N1387" s="1163">
        <f t="shared" si="467"/>
        <v>0</v>
      </c>
      <c r="O1387" s="1158" t="e">
        <f t="shared" si="448"/>
        <v>#DIV/0!</v>
      </c>
      <c r="P1387" s="1163">
        <f t="shared" ref="P1387:Q1387" si="468">+SUM(P1388:P1392)</f>
        <v>0</v>
      </c>
      <c r="Q1387" s="1163">
        <f t="shared" si="468"/>
        <v>0</v>
      </c>
      <c r="R1387" s="1159" t="e">
        <f t="shared" si="444"/>
        <v>#DIV/0!</v>
      </c>
      <c r="S1387" s="748"/>
      <c r="T1387" s="748"/>
      <c r="U1387" s="748"/>
    </row>
    <row r="1388" spans="1:21" s="752" customFormat="1" ht="38.25" x14ac:dyDescent="0.2">
      <c r="A1388" s="488"/>
      <c r="B1388" s="488" t="s">
        <v>6088</v>
      </c>
      <c r="C1388" s="489" t="s">
        <v>6078</v>
      </c>
      <c r="D1388" s="490" t="s">
        <v>6089</v>
      </c>
      <c r="E1388" s="1164"/>
      <c r="F1388" s="1164"/>
      <c r="G1388" s="1164"/>
      <c r="H1388" s="1158" t="e">
        <f t="shared" si="442"/>
        <v>#DIV/0!</v>
      </c>
      <c r="I1388" s="1164"/>
      <c r="J1388" s="1164"/>
      <c r="K1388" s="1158" t="e">
        <f t="shared" si="443"/>
        <v>#DIV/0!</v>
      </c>
      <c r="L1388" s="1164">
        <f t="shared" si="459"/>
        <v>0</v>
      </c>
      <c r="M1388" s="1164">
        <f t="shared" si="459"/>
        <v>0</v>
      </c>
      <c r="N1388" s="1164">
        <f t="shared" si="459"/>
        <v>0</v>
      </c>
      <c r="O1388" s="1158" t="e">
        <f t="shared" si="448"/>
        <v>#DIV/0!</v>
      </c>
      <c r="P1388" s="1164">
        <f t="shared" si="460"/>
        <v>0</v>
      </c>
      <c r="Q1388" s="1164">
        <f t="shared" si="460"/>
        <v>0</v>
      </c>
      <c r="R1388" s="1159" t="e">
        <f t="shared" si="444"/>
        <v>#DIV/0!</v>
      </c>
      <c r="S1388" s="748"/>
      <c r="T1388" s="748"/>
      <c r="U1388" s="748"/>
    </row>
    <row r="1389" spans="1:21" s="752" customFormat="1" ht="38.25" x14ac:dyDescent="0.2">
      <c r="A1389" s="488"/>
      <c r="B1389" s="488" t="s">
        <v>6090</v>
      </c>
      <c r="C1389" s="489" t="s">
        <v>6078</v>
      </c>
      <c r="D1389" s="490" t="s">
        <v>6091</v>
      </c>
      <c r="E1389" s="1164"/>
      <c r="F1389" s="1164"/>
      <c r="G1389" s="1164"/>
      <c r="H1389" s="1158" t="e">
        <f t="shared" si="442"/>
        <v>#DIV/0!</v>
      </c>
      <c r="I1389" s="1164"/>
      <c r="J1389" s="1164"/>
      <c r="K1389" s="1158" t="e">
        <f t="shared" si="443"/>
        <v>#DIV/0!</v>
      </c>
      <c r="L1389" s="1164">
        <f t="shared" si="459"/>
        <v>0</v>
      </c>
      <c r="M1389" s="1164">
        <f t="shared" si="459"/>
        <v>0</v>
      </c>
      <c r="N1389" s="1164">
        <f t="shared" si="459"/>
        <v>0</v>
      </c>
      <c r="O1389" s="1158" t="e">
        <f t="shared" si="448"/>
        <v>#DIV/0!</v>
      </c>
      <c r="P1389" s="1164">
        <f t="shared" si="460"/>
        <v>0</v>
      </c>
      <c r="Q1389" s="1164">
        <f t="shared" si="460"/>
        <v>0</v>
      </c>
      <c r="R1389" s="1159" t="e">
        <f t="shared" si="444"/>
        <v>#DIV/0!</v>
      </c>
      <c r="S1389" s="748"/>
      <c r="T1389" s="748"/>
      <c r="U1389" s="748"/>
    </row>
    <row r="1390" spans="1:21" s="752" customFormat="1" x14ac:dyDescent="0.2">
      <c r="A1390" s="488"/>
      <c r="B1390" s="488" t="s">
        <v>6092</v>
      </c>
      <c r="C1390" s="489" t="s">
        <v>6078</v>
      </c>
      <c r="D1390" s="490" t="s">
        <v>6093</v>
      </c>
      <c r="E1390" s="1164"/>
      <c r="F1390" s="1164"/>
      <c r="G1390" s="1164"/>
      <c r="H1390" s="1158" t="e">
        <f t="shared" si="442"/>
        <v>#DIV/0!</v>
      </c>
      <c r="I1390" s="1164"/>
      <c r="J1390" s="1164"/>
      <c r="K1390" s="1158" t="e">
        <f t="shared" si="443"/>
        <v>#DIV/0!</v>
      </c>
      <c r="L1390" s="1164">
        <f t="shared" si="459"/>
        <v>0</v>
      </c>
      <c r="M1390" s="1164">
        <f t="shared" si="459"/>
        <v>0</v>
      </c>
      <c r="N1390" s="1164">
        <f t="shared" si="459"/>
        <v>0</v>
      </c>
      <c r="O1390" s="1158" t="e">
        <f t="shared" si="448"/>
        <v>#DIV/0!</v>
      </c>
      <c r="P1390" s="1164">
        <f t="shared" si="460"/>
        <v>0</v>
      </c>
      <c r="Q1390" s="1164">
        <f t="shared" si="460"/>
        <v>0</v>
      </c>
      <c r="R1390" s="1159" t="e">
        <f t="shared" si="444"/>
        <v>#DIV/0!</v>
      </c>
      <c r="S1390" s="748"/>
      <c r="T1390" s="748"/>
      <c r="U1390" s="748"/>
    </row>
    <row r="1391" spans="1:21" s="752" customFormat="1" x14ac:dyDescent="0.2">
      <c r="A1391" s="488"/>
      <c r="B1391" s="488" t="s">
        <v>6094</v>
      </c>
      <c r="C1391" s="489" t="s">
        <v>6078</v>
      </c>
      <c r="D1391" s="490" t="s">
        <v>6095</v>
      </c>
      <c r="E1391" s="1164"/>
      <c r="F1391" s="1164"/>
      <c r="G1391" s="1164"/>
      <c r="H1391" s="1158" t="e">
        <f t="shared" si="442"/>
        <v>#DIV/0!</v>
      </c>
      <c r="I1391" s="1164"/>
      <c r="J1391" s="1164"/>
      <c r="K1391" s="1158" t="e">
        <f t="shared" si="443"/>
        <v>#DIV/0!</v>
      </c>
      <c r="L1391" s="1164">
        <f t="shared" si="459"/>
        <v>0</v>
      </c>
      <c r="M1391" s="1164">
        <f t="shared" si="459"/>
        <v>0</v>
      </c>
      <c r="N1391" s="1164">
        <f t="shared" si="459"/>
        <v>0</v>
      </c>
      <c r="O1391" s="1158" t="e">
        <f t="shared" si="448"/>
        <v>#DIV/0!</v>
      </c>
      <c r="P1391" s="1164">
        <f t="shared" si="460"/>
        <v>0</v>
      </c>
      <c r="Q1391" s="1164">
        <f t="shared" si="460"/>
        <v>0</v>
      </c>
      <c r="R1391" s="1159" t="e">
        <f t="shared" si="444"/>
        <v>#DIV/0!</v>
      </c>
      <c r="S1391" s="748"/>
      <c r="T1391" s="748"/>
      <c r="U1391" s="748"/>
    </row>
    <row r="1392" spans="1:21" s="752" customFormat="1" x14ac:dyDescent="0.2">
      <c r="A1392" s="488"/>
      <c r="B1392" s="488" t="s">
        <v>6096</v>
      </c>
      <c r="C1392" s="489" t="s">
        <v>6078</v>
      </c>
      <c r="D1392" s="490" t="s">
        <v>6097</v>
      </c>
      <c r="E1392" s="1164"/>
      <c r="F1392" s="1164"/>
      <c r="G1392" s="1164"/>
      <c r="H1392" s="1158" t="e">
        <f t="shared" si="442"/>
        <v>#DIV/0!</v>
      </c>
      <c r="I1392" s="1164"/>
      <c r="J1392" s="1164"/>
      <c r="K1392" s="1158" t="e">
        <f t="shared" si="443"/>
        <v>#DIV/0!</v>
      </c>
      <c r="L1392" s="1164">
        <f t="shared" si="459"/>
        <v>0</v>
      </c>
      <c r="M1392" s="1164">
        <f t="shared" si="459"/>
        <v>0</v>
      </c>
      <c r="N1392" s="1164">
        <f t="shared" si="459"/>
        <v>0</v>
      </c>
      <c r="O1392" s="1158" t="e">
        <f t="shared" si="448"/>
        <v>#DIV/0!</v>
      </c>
      <c r="P1392" s="1164">
        <f t="shared" si="460"/>
        <v>0</v>
      </c>
      <c r="Q1392" s="1164">
        <f t="shared" si="460"/>
        <v>0</v>
      </c>
      <c r="R1392" s="1159" t="e">
        <f t="shared" si="444"/>
        <v>#DIV/0!</v>
      </c>
      <c r="S1392" s="748"/>
      <c r="T1392" s="748"/>
      <c r="U1392" s="748"/>
    </row>
    <row r="1393" spans="1:21" s="752" customFormat="1" x14ac:dyDescent="0.2">
      <c r="A1393" s="1160"/>
      <c r="B1393" s="1160" t="s">
        <v>6098</v>
      </c>
      <c r="C1393" s="1161" t="s">
        <v>6078</v>
      </c>
      <c r="D1393" s="1162" t="s">
        <v>6099</v>
      </c>
      <c r="E1393" s="1163">
        <f>+SUM(E1394:E1405)</f>
        <v>0</v>
      </c>
      <c r="F1393" s="1163">
        <f t="shared" ref="F1393:G1393" si="469">+SUM(F1394:F1405)</f>
        <v>0</v>
      </c>
      <c r="G1393" s="1163">
        <f t="shared" si="469"/>
        <v>0</v>
      </c>
      <c r="H1393" s="1158" t="e">
        <f t="shared" si="442"/>
        <v>#DIV/0!</v>
      </c>
      <c r="I1393" s="1163">
        <f t="shared" ref="I1393:J1393" si="470">+SUM(I1394:I1405)</f>
        <v>0</v>
      </c>
      <c r="J1393" s="1163">
        <f t="shared" si="470"/>
        <v>0</v>
      </c>
      <c r="K1393" s="1158" t="e">
        <f t="shared" si="443"/>
        <v>#DIV/0!</v>
      </c>
      <c r="L1393" s="1163">
        <f t="shared" ref="L1393:N1393" si="471">+SUM(L1394:L1405)</f>
        <v>0</v>
      </c>
      <c r="M1393" s="1163">
        <f t="shared" si="471"/>
        <v>0</v>
      </c>
      <c r="N1393" s="1163">
        <f t="shared" si="471"/>
        <v>0</v>
      </c>
      <c r="O1393" s="1158" t="e">
        <f t="shared" si="448"/>
        <v>#DIV/0!</v>
      </c>
      <c r="P1393" s="1163">
        <f t="shared" ref="P1393:Q1393" si="472">+SUM(P1394:P1405)</f>
        <v>0</v>
      </c>
      <c r="Q1393" s="1163">
        <f t="shared" si="472"/>
        <v>0</v>
      </c>
      <c r="R1393" s="1159" t="e">
        <f t="shared" si="444"/>
        <v>#DIV/0!</v>
      </c>
      <c r="S1393" s="748"/>
      <c r="T1393" s="748"/>
      <c r="U1393" s="748"/>
    </row>
    <row r="1394" spans="1:21" s="752" customFormat="1" x14ac:dyDescent="0.2">
      <c r="A1394" s="488"/>
      <c r="B1394" s="488" t="s">
        <v>6100</v>
      </c>
      <c r="C1394" s="489" t="s">
        <v>6078</v>
      </c>
      <c r="D1394" s="490" t="s">
        <v>6101</v>
      </c>
      <c r="E1394" s="1164"/>
      <c r="F1394" s="1164"/>
      <c r="G1394" s="1164"/>
      <c r="H1394" s="1158" t="e">
        <f t="shared" si="442"/>
        <v>#DIV/0!</v>
      </c>
      <c r="I1394" s="1164"/>
      <c r="J1394" s="1164"/>
      <c r="K1394" s="1158" t="e">
        <f t="shared" si="443"/>
        <v>#DIV/0!</v>
      </c>
      <c r="L1394" s="1164">
        <f t="shared" si="459"/>
        <v>0</v>
      </c>
      <c r="M1394" s="1164">
        <f t="shared" si="459"/>
        <v>0</v>
      </c>
      <c r="N1394" s="1164">
        <f t="shared" si="459"/>
        <v>0</v>
      </c>
      <c r="O1394" s="1158" t="e">
        <f t="shared" si="448"/>
        <v>#DIV/0!</v>
      </c>
      <c r="P1394" s="1164">
        <f t="shared" si="460"/>
        <v>0</v>
      </c>
      <c r="Q1394" s="1164">
        <f t="shared" si="460"/>
        <v>0</v>
      </c>
      <c r="R1394" s="1159" t="e">
        <f t="shared" si="444"/>
        <v>#DIV/0!</v>
      </c>
      <c r="S1394" s="748"/>
      <c r="T1394" s="748"/>
      <c r="U1394" s="748"/>
    </row>
    <row r="1395" spans="1:21" s="752" customFormat="1" ht="25.5" x14ac:dyDescent="0.2">
      <c r="A1395" s="488"/>
      <c r="B1395" s="488" t="s">
        <v>6102</v>
      </c>
      <c r="C1395" s="489" t="s">
        <v>6078</v>
      </c>
      <c r="D1395" s="490" t="s">
        <v>6103</v>
      </c>
      <c r="E1395" s="1164"/>
      <c r="F1395" s="1164"/>
      <c r="G1395" s="1164"/>
      <c r="H1395" s="1158" t="e">
        <f t="shared" si="442"/>
        <v>#DIV/0!</v>
      </c>
      <c r="I1395" s="1164"/>
      <c r="J1395" s="1164"/>
      <c r="K1395" s="1158" t="e">
        <f t="shared" si="443"/>
        <v>#DIV/0!</v>
      </c>
      <c r="L1395" s="1164">
        <f t="shared" si="459"/>
        <v>0</v>
      </c>
      <c r="M1395" s="1164">
        <f t="shared" si="459"/>
        <v>0</v>
      </c>
      <c r="N1395" s="1164">
        <f t="shared" si="459"/>
        <v>0</v>
      </c>
      <c r="O1395" s="1158" t="e">
        <f t="shared" si="448"/>
        <v>#DIV/0!</v>
      </c>
      <c r="P1395" s="1164">
        <f t="shared" si="460"/>
        <v>0</v>
      </c>
      <c r="Q1395" s="1164">
        <f t="shared" si="460"/>
        <v>0</v>
      </c>
      <c r="R1395" s="1159" t="e">
        <f t="shared" si="444"/>
        <v>#DIV/0!</v>
      </c>
      <c r="S1395" s="748"/>
      <c r="T1395" s="748"/>
      <c r="U1395" s="748"/>
    </row>
    <row r="1396" spans="1:21" s="752" customFormat="1" ht="38.25" x14ac:dyDescent="0.2">
      <c r="A1396" s="488"/>
      <c r="B1396" s="488" t="s">
        <v>6104</v>
      </c>
      <c r="C1396" s="489" t="s">
        <v>6078</v>
      </c>
      <c r="D1396" s="490" t="s">
        <v>6105</v>
      </c>
      <c r="E1396" s="1164"/>
      <c r="F1396" s="1164"/>
      <c r="G1396" s="1164"/>
      <c r="H1396" s="1158" t="e">
        <f t="shared" si="442"/>
        <v>#DIV/0!</v>
      </c>
      <c r="I1396" s="1164"/>
      <c r="J1396" s="1164"/>
      <c r="K1396" s="1158" t="e">
        <f t="shared" si="443"/>
        <v>#DIV/0!</v>
      </c>
      <c r="L1396" s="1164">
        <f t="shared" si="459"/>
        <v>0</v>
      </c>
      <c r="M1396" s="1164">
        <f t="shared" si="459"/>
        <v>0</v>
      </c>
      <c r="N1396" s="1164">
        <f t="shared" si="459"/>
        <v>0</v>
      </c>
      <c r="O1396" s="1158" t="e">
        <f t="shared" si="448"/>
        <v>#DIV/0!</v>
      </c>
      <c r="P1396" s="1164">
        <f t="shared" si="460"/>
        <v>0</v>
      </c>
      <c r="Q1396" s="1164">
        <f t="shared" si="460"/>
        <v>0</v>
      </c>
      <c r="R1396" s="1159" t="e">
        <f t="shared" si="444"/>
        <v>#DIV/0!</v>
      </c>
      <c r="S1396" s="748"/>
      <c r="T1396" s="748"/>
      <c r="U1396" s="748"/>
    </row>
    <row r="1397" spans="1:21" s="752" customFormat="1" x14ac:dyDescent="0.2">
      <c r="A1397" s="488"/>
      <c r="B1397" s="488" t="s">
        <v>6106</v>
      </c>
      <c r="C1397" s="489" t="s">
        <v>6078</v>
      </c>
      <c r="D1397" s="490" t="s">
        <v>6107</v>
      </c>
      <c r="E1397" s="1164"/>
      <c r="F1397" s="1164"/>
      <c r="G1397" s="1164"/>
      <c r="H1397" s="1158" t="e">
        <f t="shared" si="442"/>
        <v>#DIV/0!</v>
      </c>
      <c r="I1397" s="1164"/>
      <c r="J1397" s="1164"/>
      <c r="K1397" s="1158" t="e">
        <f t="shared" si="443"/>
        <v>#DIV/0!</v>
      </c>
      <c r="L1397" s="1164">
        <f t="shared" si="459"/>
        <v>0</v>
      </c>
      <c r="M1397" s="1164">
        <f t="shared" si="459"/>
        <v>0</v>
      </c>
      <c r="N1397" s="1164">
        <f t="shared" si="459"/>
        <v>0</v>
      </c>
      <c r="O1397" s="1158" t="e">
        <f t="shared" si="448"/>
        <v>#DIV/0!</v>
      </c>
      <c r="P1397" s="1164">
        <f t="shared" si="460"/>
        <v>0</v>
      </c>
      <c r="Q1397" s="1164">
        <f t="shared" si="460"/>
        <v>0</v>
      </c>
      <c r="R1397" s="1159" t="e">
        <f t="shared" si="444"/>
        <v>#DIV/0!</v>
      </c>
      <c r="S1397" s="748"/>
      <c r="T1397" s="748"/>
      <c r="U1397" s="748"/>
    </row>
    <row r="1398" spans="1:21" s="752" customFormat="1" x14ac:dyDescent="0.2">
      <c r="A1398" s="488"/>
      <c r="B1398" s="488" t="s">
        <v>6108</v>
      </c>
      <c r="C1398" s="489" t="s">
        <v>6078</v>
      </c>
      <c r="D1398" s="490" t="s">
        <v>6109</v>
      </c>
      <c r="E1398" s="1164"/>
      <c r="F1398" s="1164"/>
      <c r="G1398" s="1164"/>
      <c r="H1398" s="1158" t="e">
        <f t="shared" si="442"/>
        <v>#DIV/0!</v>
      </c>
      <c r="I1398" s="1164"/>
      <c r="J1398" s="1164"/>
      <c r="K1398" s="1158" t="e">
        <f t="shared" si="443"/>
        <v>#DIV/0!</v>
      </c>
      <c r="L1398" s="1164">
        <f t="shared" si="459"/>
        <v>0</v>
      </c>
      <c r="M1398" s="1164">
        <f t="shared" si="459"/>
        <v>0</v>
      </c>
      <c r="N1398" s="1164">
        <f t="shared" si="459"/>
        <v>0</v>
      </c>
      <c r="O1398" s="1158" t="e">
        <f t="shared" si="448"/>
        <v>#DIV/0!</v>
      </c>
      <c r="P1398" s="1164">
        <f t="shared" si="460"/>
        <v>0</v>
      </c>
      <c r="Q1398" s="1164">
        <f t="shared" si="460"/>
        <v>0</v>
      </c>
      <c r="R1398" s="1159" t="e">
        <f t="shared" si="444"/>
        <v>#DIV/0!</v>
      </c>
      <c r="S1398" s="748"/>
      <c r="T1398" s="748"/>
      <c r="U1398" s="748"/>
    </row>
    <row r="1399" spans="1:21" s="752" customFormat="1" x14ac:dyDescent="0.2">
      <c r="A1399" s="488"/>
      <c r="B1399" s="488" t="s">
        <v>6110</v>
      </c>
      <c r="C1399" s="489" t="s">
        <v>6078</v>
      </c>
      <c r="D1399" s="490" t="s">
        <v>6111</v>
      </c>
      <c r="E1399" s="1164"/>
      <c r="F1399" s="1164"/>
      <c r="G1399" s="1164"/>
      <c r="H1399" s="1158" t="e">
        <f t="shared" si="442"/>
        <v>#DIV/0!</v>
      </c>
      <c r="I1399" s="1164"/>
      <c r="J1399" s="1164"/>
      <c r="K1399" s="1158" t="e">
        <f t="shared" si="443"/>
        <v>#DIV/0!</v>
      </c>
      <c r="L1399" s="1164">
        <f t="shared" si="459"/>
        <v>0</v>
      </c>
      <c r="M1399" s="1164">
        <f t="shared" si="459"/>
        <v>0</v>
      </c>
      <c r="N1399" s="1164">
        <f t="shared" si="459"/>
        <v>0</v>
      </c>
      <c r="O1399" s="1158" t="e">
        <f t="shared" si="448"/>
        <v>#DIV/0!</v>
      </c>
      <c r="P1399" s="1164">
        <f t="shared" si="460"/>
        <v>0</v>
      </c>
      <c r="Q1399" s="1164">
        <f t="shared" si="460"/>
        <v>0</v>
      </c>
      <c r="R1399" s="1159" t="e">
        <f t="shared" si="444"/>
        <v>#DIV/0!</v>
      </c>
      <c r="S1399" s="748"/>
      <c r="T1399" s="748"/>
      <c r="U1399" s="748"/>
    </row>
    <row r="1400" spans="1:21" s="752" customFormat="1" x14ac:dyDescent="0.2">
      <c r="A1400" s="488"/>
      <c r="B1400" s="488" t="s">
        <v>6112</v>
      </c>
      <c r="C1400" s="489" t="s">
        <v>6078</v>
      </c>
      <c r="D1400" s="490" t="s">
        <v>6113</v>
      </c>
      <c r="E1400" s="1164"/>
      <c r="F1400" s="1164"/>
      <c r="G1400" s="1164"/>
      <c r="H1400" s="1158" t="e">
        <f t="shared" si="442"/>
        <v>#DIV/0!</v>
      </c>
      <c r="I1400" s="1164"/>
      <c r="J1400" s="1164"/>
      <c r="K1400" s="1158" t="e">
        <f t="shared" si="443"/>
        <v>#DIV/0!</v>
      </c>
      <c r="L1400" s="1164">
        <f t="shared" si="459"/>
        <v>0</v>
      </c>
      <c r="M1400" s="1164">
        <f t="shared" si="459"/>
        <v>0</v>
      </c>
      <c r="N1400" s="1164">
        <f t="shared" si="459"/>
        <v>0</v>
      </c>
      <c r="O1400" s="1158" t="e">
        <f t="shared" si="448"/>
        <v>#DIV/0!</v>
      </c>
      <c r="P1400" s="1164">
        <f t="shared" si="460"/>
        <v>0</v>
      </c>
      <c r="Q1400" s="1164">
        <f t="shared" si="460"/>
        <v>0</v>
      </c>
      <c r="R1400" s="1159" t="e">
        <f t="shared" si="444"/>
        <v>#DIV/0!</v>
      </c>
      <c r="S1400" s="748"/>
      <c r="T1400" s="748"/>
      <c r="U1400" s="748"/>
    </row>
    <row r="1401" spans="1:21" s="752" customFormat="1" x14ac:dyDescent="0.2">
      <c r="A1401" s="488"/>
      <c r="B1401" s="488" t="s">
        <v>6114</v>
      </c>
      <c r="C1401" s="489" t="s">
        <v>6078</v>
      </c>
      <c r="D1401" s="490" t="s">
        <v>6115</v>
      </c>
      <c r="E1401" s="1164"/>
      <c r="F1401" s="1164"/>
      <c r="G1401" s="1164"/>
      <c r="H1401" s="1158" t="e">
        <f t="shared" si="442"/>
        <v>#DIV/0!</v>
      </c>
      <c r="I1401" s="1164"/>
      <c r="J1401" s="1164"/>
      <c r="K1401" s="1158" t="e">
        <f t="shared" si="443"/>
        <v>#DIV/0!</v>
      </c>
      <c r="L1401" s="1164">
        <f t="shared" si="459"/>
        <v>0</v>
      </c>
      <c r="M1401" s="1164">
        <f t="shared" si="459"/>
        <v>0</v>
      </c>
      <c r="N1401" s="1164">
        <f t="shared" si="459"/>
        <v>0</v>
      </c>
      <c r="O1401" s="1158" t="e">
        <f t="shared" si="448"/>
        <v>#DIV/0!</v>
      </c>
      <c r="P1401" s="1164">
        <f t="shared" si="460"/>
        <v>0</v>
      </c>
      <c r="Q1401" s="1164">
        <f t="shared" si="460"/>
        <v>0</v>
      </c>
      <c r="R1401" s="1159" t="e">
        <f t="shared" si="444"/>
        <v>#DIV/0!</v>
      </c>
      <c r="S1401" s="748"/>
      <c r="T1401" s="748"/>
      <c r="U1401" s="748"/>
    </row>
    <row r="1402" spans="1:21" s="752" customFormat="1" ht="25.5" x14ac:dyDescent="0.2">
      <c r="A1402" s="488"/>
      <c r="B1402" s="488" t="s">
        <v>6116</v>
      </c>
      <c r="C1402" s="489" t="s">
        <v>6078</v>
      </c>
      <c r="D1402" s="490" t="s">
        <v>6117</v>
      </c>
      <c r="E1402" s="1164"/>
      <c r="F1402" s="1164"/>
      <c r="G1402" s="1164"/>
      <c r="H1402" s="1158" t="e">
        <f t="shared" si="442"/>
        <v>#DIV/0!</v>
      </c>
      <c r="I1402" s="1164"/>
      <c r="J1402" s="1164"/>
      <c r="K1402" s="1158" t="e">
        <f t="shared" si="443"/>
        <v>#DIV/0!</v>
      </c>
      <c r="L1402" s="1164">
        <f t="shared" si="459"/>
        <v>0</v>
      </c>
      <c r="M1402" s="1164">
        <f t="shared" si="459"/>
        <v>0</v>
      </c>
      <c r="N1402" s="1164">
        <f t="shared" si="459"/>
        <v>0</v>
      </c>
      <c r="O1402" s="1158" t="e">
        <f t="shared" si="448"/>
        <v>#DIV/0!</v>
      </c>
      <c r="P1402" s="1164">
        <f t="shared" si="460"/>
        <v>0</v>
      </c>
      <c r="Q1402" s="1164">
        <f t="shared" si="460"/>
        <v>0</v>
      </c>
      <c r="R1402" s="1159" t="e">
        <f t="shared" si="444"/>
        <v>#DIV/0!</v>
      </c>
      <c r="S1402" s="748"/>
      <c r="T1402" s="748"/>
      <c r="U1402" s="748"/>
    </row>
    <row r="1403" spans="1:21" s="752" customFormat="1" x14ac:dyDescent="0.2">
      <c r="A1403" s="488"/>
      <c r="B1403" s="488" t="s">
        <v>6118</v>
      </c>
      <c r="C1403" s="489" t="s">
        <v>6078</v>
      </c>
      <c r="D1403" s="490" t="s">
        <v>6119</v>
      </c>
      <c r="E1403" s="1164"/>
      <c r="F1403" s="1164"/>
      <c r="G1403" s="1164"/>
      <c r="H1403" s="1158" t="e">
        <f t="shared" si="442"/>
        <v>#DIV/0!</v>
      </c>
      <c r="I1403" s="1164"/>
      <c r="J1403" s="1164"/>
      <c r="K1403" s="1158" t="e">
        <f t="shared" si="443"/>
        <v>#DIV/0!</v>
      </c>
      <c r="L1403" s="1164">
        <f t="shared" si="459"/>
        <v>0</v>
      </c>
      <c r="M1403" s="1164">
        <f t="shared" si="459"/>
        <v>0</v>
      </c>
      <c r="N1403" s="1164">
        <f t="shared" si="459"/>
        <v>0</v>
      </c>
      <c r="O1403" s="1158" t="e">
        <f t="shared" si="448"/>
        <v>#DIV/0!</v>
      </c>
      <c r="P1403" s="1164">
        <f t="shared" si="460"/>
        <v>0</v>
      </c>
      <c r="Q1403" s="1164">
        <f t="shared" si="460"/>
        <v>0</v>
      </c>
      <c r="R1403" s="1159" t="e">
        <f t="shared" si="444"/>
        <v>#DIV/0!</v>
      </c>
      <c r="S1403" s="748"/>
      <c r="T1403" s="748"/>
      <c r="U1403" s="748"/>
    </row>
    <row r="1404" spans="1:21" s="752" customFormat="1" x14ac:dyDescent="0.2">
      <c r="A1404" s="488"/>
      <c r="B1404" s="488" t="s">
        <v>6120</v>
      </c>
      <c r="C1404" s="489" t="s">
        <v>6078</v>
      </c>
      <c r="D1404" s="490" t="s">
        <v>6121</v>
      </c>
      <c r="E1404" s="1164"/>
      <c r="F1404" s="1164"/>
      <c r="G1404" s="1164"/>
      <c r="H1404" s="1158" t="e">
        <f t="shared" si="442"/>
        <v>#DIV/0!</v>
      </c>
      <c r="I1404" s="1164"/>
      <c r="J1404" s="1164"/>
      <c r="K1404" s="1158" t="e">
        <f t="shared" si="443"/>
        <v>#DIV/0!</v>
      </c>
      <c r="L1404" s="1164">
        <f t="shared" si="459"/>
        <v>0</v>
      </c>
      <c r="M1404" s="1164">
        <f t="shared" si="459"/>
        <v>0</v>
      </c>
      <c r="N1404" s="1164">
        <f t="shared" si="459"/>
        <v>0</v>
      </c>
      <c r="O1404" s="1158" t="e">
        <f t="shared" si="448"/>
        <v>#DIV/0!</v>
      </c>
      <c r="P1404" s="1164">
        <f t="shared" si="460"/>
        <v>0</v>
      </c>
      <c r="Q1404" s="1164">
        <f t="shared" si="460"/>
        <v>0</v>
      </c>
      <c r="R1404" s="1159" t="e">
        <f t="shared" si="444"/>
        <v>#DIV/0!</v>
      </c>
      <c r="S1404" s="748"/>
      <c r="T1404" s="748"/>
      <c r="U1404" s="748"/>
    </row>
    <row r="1405" spans="1:21" s="752" customFormat="1" ht="25.5" x14ac:dyDescent="0.2">
      <c r="A1405" s="488"/>
      <c r="B1405" s="488" t="s">
        <v>6122</v>
      </c>
      <c r="C1405" s="489" t="s">
        <v>6078</v>
      </c>
      <c r="D1405" s="490" t="s">
        <v>6123</v>
      </c>
      <c r="E1405" s="1164"/>
      <c r="F1405" s="1164"/>
      <c r="G1405" s="1164"/>
      <c r="H1405" s="1158" t="e">
        <f t="shared" si="442"/>
        <v>#DIV/0!</v>
      </c>
      <c r="I1405" s="1164"/>
      <c r="J1405" s="1164"/>
      <c r="K1405" s="1158" t="e">
        <f t="shared" si="443"/>
        <v>#DIV/0!</v>
      </c>
      <c r="L1405" s="1164">
        <f t="shared" si="459"/>
        <v>0</v>
      </c>
      <c r="M1405" s="1164">
        <f t="shared" si="459"/>
        <v>0</v>
      </c>
      <c r="N1405" s="1164">
        <f t="shared" si="459"/>
        <v>0</v>
      </c>
      <c r="O1405" s="1158" t="e">
        <f t="shared" si="448"/>
        <v>#DIV/0!</v>
      </c>
      <c r="P1405" s="1164">
        <f t="shared" si="460"/>
        <v>0</v>
      </c>
      <c r="Q1405" s="1164">
        <f t="shared" si="460"/>
        <v>0</v>
      </c>
      <c r="R1405" s="1159" t="e">
        <f t="shared" si="444"/>
        <v>#DIV/0!</v>
      </c>
      <c r="S1405" s="748"/>
      <c r="T1405" s="748"/>
      <c r="U1405" s="748"/>
    </row>
    <row r="1406" spans="1:21" s="752" customFormat="1" x14ac:dyDescent="0.2">
      <c r="A1406" s="1160"/>
      <c r="B1406" s="1160" t="s">
        <v>6124</v>
      </c>
      <c r="C1406" s="1161" t="s">
        <v>6078</v>
      </c>
      <c r="D1406" s="1162" t="s">
        <v>6125</v>
      </c>
      <c r="E1406" s="1163">
        <f>+SUM(E1407:E1417)</f>
        <v>0</v>
      </c>
      <c r="F1406" s="1163">
        <f t="shared" ref="F1406:G1406" si="473">+SUM(F1407:F1417)</f>
        <v>0</v>
      </c>
      <c r="G1406" s="1163">
        <f t="shared" si="473"/>
        <v>0</v>
      </c>
      <c r="H1406" s="1158" t="e">
        <f t="shared" si="442"/>
        <v>#DIV/0!</v>
      </c>
      <c r="I1406" s="1163">
        <f t="shared" ref="I1406:J1406" si="474">+SUM(I1407:I1417)</f>
        <v>0</v>
      </c>
      <c r="J1406" s="1163">
        <f t="shared" si="474"/>
        <v>0</v>
      </c>
      <c r="K1406" s="1158" t="e">
        <f t="shared" si="443"/>
        <v>#DIV/0!</v>
      </c>
      <c r="L1406" s="1163">
        <f t="shared" ref="L1406:N1406" si="475">+SUM(L1407:L1417)</f>
        <v>0</v>
      </c>
      <c r="M1406" s="1163">
        <f t="shared" si="475"/>
        <v>0</v>
      </c>
      <c r="N1406" s="1163">
        <f t="shared" si="475"/>
        <v>0</v>
      </c>
      <c r="O1406" s="1158" t="e">
        <f t="shared" si="448"/>
        <v>#DIV/0!</v>
      </c>
      <c r="P1406" s="1163">
        <f t="shared" ref="P1406:Q1406" si="476">+SUM(P1407:P1417)</f>
        <v>0</v>
      </c>
      <c r="Q1406" s="1163">
        <f t="shared" si="476"/>
        <v>0</v>
      </c>
      <c r="R1406" s="1159" t="e">
        <f t="shared" si="444"/>
        <v>#DIV/0!</v>
      </c>
      <c r="S1406" s="748"/>
      <c r="T1406" s="748"/>
      <c r="U1406" s="748"/>
    </row>
    <row r="1407" spans="1:21" s="752" customFormat="1" x14ac:dyDescent="0.2">
      <c r="A1407" s="488"/>
      <c r="B1407" s="488" t="s">
        <v>6126</v>
      </c>
      <c r="C1407" s="489" t="s">
        <v>6078</v>
      </c>
      <c r="D1407" s="490" t="s">
        <v>6127</v>
      </c>
      <c r="E1407" s="1164"/>
      <c r="F1407" s="1164"/>
      <c r="G1407" s="1164"/>
      <c r="H1407" s="1158" t="e">
        <f t="shared" si="442"/>
        <v>#DIV/0!</v>
      </c>
      <c r="I1407" s="1164"/>
      <c r="J1407" s="1164"/>
      <c r="K1407" s="1158" t="e">
        <f t="shared" si="443"/>
        <v>#DIV/0!</v>
      </c>
      <c r="L1407" s="1164">
        <f t="shared" si="459"/>
        <v>0</v>
      </c>
      <c r="M1407" s="1164">
        <f t="shared" si="459"/>
        <v>0</v>
      </c>
      <c r="N1407" s="1164">
        <f t="shared" si="459"/>
        <v>0</v>
      </c>
      <c r="O1407" s="1158" t="e">
        <f t="shared" si="448"/>
        <v>#DIV/0!</v>
      </c>
      <c r="P1407" s="1164">
        <f t="shared" si="460"/>
        <v>0</v>
      </c>
      <c r="Q1407" s="1164">
        <f t="shared" si="460"/>
        <v>0</v>
      </c>
      <c r="R1407" s="1159" t="e">
        <f t="shared" si="444"/>
        <v>#DIV/0!</v>
      </c>
      <c r="S1407" s="748"/>
      <c r="T1407" s="748"/>
      <c r="U1407" s="748"/>
    </row>
    <row r="1408" spans="1:21" s="752" customFormat="1" x14ac:dyDescent="0.2">
      <c r="A1408" s="488"/>
      <c r="B1408" s="488" t="s">
        <v>6128</v>
      </c>
      <c r="C1408" s="489" t="s">
        <v>6078</v>
      </c>
      <c r="D1408" s="490" t="s">
        <v>6129</v>
      </c>
      <c r="E1408" s="1164"/>
      <c r="F1408" s="1164"/>
      <c r="G1408" s="1164"/>
      <c r="H1408" s="1158" t="e">
        <f t="shared" si="442"/>
        <v>#DIV/0!</v>
      </c>
      <c r="I1408" s="1164"/>
      <c r="J1408" s="1164"/>
      <c r="K1408" s="1158" t="e">
        <f t="shared" si="443"/>
        <v>#DIV/0!</v>
      </c>
      <c r="L1408" s="1164">
        <f t="shared" si="459"/>
        <v>0</v>
      </c>
      <c r="M1408" s="1164">
        <f t="shared" si="459"/>
        <v>0</v>
      </c>
      <c r="N1408" s="1164">
        <f t="shared" si="459"/>
        <v>0</v>
      </c>
      <c r="O1408" s="1158" t="e">
        <f t="shared" si="448"/>
        <v>#DIV/0!</v>
      </c>
      <c r="P1408" s="1164">
        <f t="shared" si="460"/>
        <v>0</v>
      </c>
      <c r="Q1408" s="1164">
        <f t="shared" si="460"/>
        <v>0</v>
      </c>
      <c r="R1408" s="1159" t="e">
        <f t="shared" si="444"/>
        <v>#DIV/0!</v>
      </c>
      <c r="S1408" s="748"/>
      <c r="T1408" s="748"/>
      <c r="U1408" s="748"/>
    </row>
    <row r="1409" spans="1:21" s="752" customFormat="1" x14ac:dyDescent="0.2">
      <c r="A1409" s="488"/>
      <c r="B1409" s="488" t="s">
        <v>6130</v>
      </c>
      <c r="C1409" s="489" t="s">
        <v>6078</v>
      </c>
      <c r="D1409" s="490" t="s">
        <v>6131</v>
      </c>
      <c r="E1409" s="1164"/>
      <c r="F1409" s="1164"/>
      <c r="G1409" s="1164"/>
      <c r="H1409" s="1158" t="e">
        <f t="shared" si="442"/>
        <v>#DIV/0!</v>
      </c>
      <c r="I1409" s="1164"/>
      <c r="J1409" s="1164"/>
      <c r="K1409" s="1158" t="e">
        <f t="shared" si="443"/>
        <v>#DIV/0!</v>
      </c>
      <c r="L1409" s="1164">
        <f t="shared" si="459"/>
        <v>0</v>
      </c>
      <c r="M1409" s="1164">
        <f t="shared" si="459"/>
        <v>0</v>
      </c>
      <c r="N1409" s="1164">
        <f t="shared" si="459"/>
        <v>0</v>
      </c>
      <c r="O1409" s="1158" t="e">
        <f t="shared" si="448"/>
        <v>#DIV/0!</v>
      </c>
      <c r="P1409" s="1164">
        <f t="shared" si="460"/>
        <v>0</v>
      </c>
      <c r="Q1409" s="1164">
        <f t="shared" si="460"/>
        <v>0</v>
      </c>
      <c r="R1409" s="1159" t="e">
        <f t="shared" si="444"/>
        <v>#DIV/0!</v>
      </c>
      <c r="S1409" s="748"/>
      <c r="T1409" s="748"/>
      <c r="U1409" s="748"/>
    </row>
    <row r="1410" spans="1:21" s="752" customFormat="1" x14ac:dyDescent="0.2">
      <c r="A1410" s="488"/>
      <c r="B1410" s="488" t="s">
        <v>6132</v>
      </c>
      <c r="C1410" s="489" t="s">
        <v>6078</v>
      </c>
      <c r="D1410" s="490" t="s">
        <v>6133</v>
      </c>
      <c r="E1410" s="1164"/>
      <c r="F1410" s="1164"/>
      <c r="G1410" s="1164"/>
      <c r="H1410" s="1158" t="e">
        <f t="shared" si="442"/>
        <v>#DIV/0!</v>
      </c>
      <c r="I1410" s="1164"/>
      <c r="J1410" s="1164"/>
      <c r="K1410" s="1158" t="e">
        <f t="shared" si="443"/>
        <v>#DIV/0!</v>
      </c>
      <c r="L1410" s="1164">
        <f t="shared" si="459"/>
        <v>0</v>
      </c>
      <c r="M1410" s="1164">
        <f t="shared" si="459"/>
        <v>0</v>
      </c>
      <c r="N1410" s="1164">
        <f t="shared" si="459"/>
        <v>0</v>
      </c>
      <c r="O1410" s="1158" t="e">
        <f t="shared" si="448"/>
        <v>#DIV/0!</v>
      </c>
      <c r="P1410" s="1164">
        <f t="shared" si="460"/>
        <v>0</v>
      </c>
      <c r="Q1410" s="1164">
        <f t="shared" si="460"/>
        <v>0</v>
      </c>
      <c r="R1410" s="1159" t="e">
        <f t="shared" si="444"/>
        <v>#DIV/0!</v>
      </c>
      <c r="S1410" s="748"/>
      <c r="T1410" s="748"/>
      <c r="U1410" s="748"/>
    </row>
    <row r="1411" spans="1:21" s="752" customFormat="1" ht="38.25" x14ac:dyDescent="0.2">
      <c r="A1411" s="488"/>
      <c r="B1411" s="488" t="s">
        <v>6134</v>
      </c>
      <c r="C1411" s="489" t="s">
        <v>6078</v>
      </c>
      <c r="D1411" s="490" t="s">
        <v>6135</v>
      </c>
      <c r="E1411" s="1164"/>
      <c r="F1411" s="1164"/>
      <c r="G1411" s="1164"/>
      <c r="H1411" s="1158" t="e">
        <f t="shared" si="442"/>
        <v>#DIV/0!</v>
      </c>
      <c r="I1411" s="1164"/>
      <c r="J1411" s="1164"/>
      <c r="K1411" s="1158" t="e">
        <f t="shared" si="443"/>
        <v>#DIV/0!</v>
      </c>
      <c r="L1411" s="1164">
        <f t="shared" si="459"/>
        <v>0</v>
      </c>
      <c r="M1411" s="1164">
        <f t="shared" si="459"/>
        <v>0</v>
      </c>
      <c r="N1411" s="1164">
        <f t="shared" si="459"/>
        <v>0</v>
      </c>
      <c r="O1411" s="1158" t="e">
        <f t="shared" si="448"/>
        <v>#DIV/0!</v>
      </c>
      <c r="P1411" s="1164">
        <f t="shared" si="460"/>
        <v>0</v>
      </c>
      <c r="Q1411" s="1164">
        <f t="shared" si="460"/>
        <v>0</v>
      </c>
      <c r="R1411" s="1159" t="e">
        <f t="shared" si="444"/>
        <v>#DIV/0!</v>
      </c>
      <c r="S1411" s="748"/>
      <c r="T1411" s="748"/>
      <c r="U1411" s="748"/>
    </row>
    <row r="1412" spans="1:21" s="752" customFormat="1" x14ac:dyDescent="0.2">
      <c r="A1412" s="488"/>
      <c r="B1412" s="488" t="s">
        <v>6136</v>
      </c>
      <c r="C1412" s="489" t="s">
        <v>6078</v>
      </c>
      <c r="D1412" s="490" t="s">
        <v>6137</v>
      </c>
      <c r="E1412" s="1164"/>
      <c r="F1412" s="1164"/>
      <c r="G1412" s="1164"/>
      <c r="H1412" s="1158" t="e">
        <f t="shared" si="442"/>
        <v>#DIV/0!</v>
      </c>
      <c r="I1412" s="1164"/>
      <c r="J1412" s="1164"/>
      <c r="K1412" s="1158" t="e">
        <f t="shared" si="443"/>
        <v>#DIV/0!</v>
      </c>
      <c r="L1412" s="1164">
        <f t="shared" si="459"/>
        <v>0</v>
      </c>
      <c r="M1412" s="1164">
        <f t="shared" si="459"/>
        <v>0</v>
      </c>
      <c r="N1412" s="1164">
        <f t="shared" si="459"/>
        <v>0</v>
      </c>
      <c r="O1412" s="1158" t="e">
        <f t="shared" si="448"/>
        <v>#DIV/0!</v>
      </c>
      <c r="P1412" s="1164">
        <f t="shared" si="460"/>
        <v>0</v>
      </c>
      <c r="Q1412" s="1164">
        <f t="shared" si="460"/>
        <v>0</v>
      </c>
      <c r="R1412" s="1159" t="e">
        <f t="shared" si="444"/>
        <v>#DIV/0!</v>
      </c>
      <c r="S1412" s="748"/>
      <c r="T1412" s="748"/>
      <c r="U1412" s="748"/>
    </row>
    <row r="1413" spans="1:21" s="752" customFormat="1" x14ac:dyDescent="0.2">
      <c r="A1413" s="488"/>
      <c r="B1413" s="488" t="s">
        <v>6138</v>
      </c>
      <c r="C1413" s="489" t="s">
        <v>6078</v>
      </c>
      <c r="D1413" s="490" t="s">
        <v>6139</v>
      </c>
      <c r="E1413" s="1164"/>
      <c r="F1413" s="1164"/>
      <c r="G1413" s="1164"/>
      <c r="H1413" s="1158" t="e">
        <f t="shared" si="442"/>
        <v>#DIV/0!</v>
      </c>
      <c r="I1413" s="1164"/>
      <c r="J1413" s="1164"/>
      <c r="K1413" s="1158" t="e">
        <f t="shared" si="443"/>
        <v>#DIV/0!</v>
      </c>
      <c r="L1413" s="1164">
        <f t="shared" si="459"/>
        <v>0</v>
      </c>
      <c r="M1413" s="1164">
        <f t="shared" si="459"/>
        <v>0</v>
      </c>
      <c r="N1413" s="1164">
        <f t="shared" si="459"/>
        <v>0</v>
      </c>
      <c r="O1413" s="1158" t="e">
        <f t="shared" si="448"/>
        <v>#DIV/0!</v>
      </c>
      <c r="P1413" s="1164">
        <f t="shared" si="460"/>
        <v>0</v>
      </c>
      <c r="Q1413" s="1164">
        <f t="shared" si="460"/>
        <v>0</v>
      </c>
      <c r="R1413" s="1159" t="e">
        <f t="shared" si="444"/>
        <v>#DIV/0!</v>
      </c>
      <c r="S1413" s="748"/>
      <c r="T1413" s="748"/>
      <c r="U1413" s="748"/>
    </row>
    <row r="1414" spans="1:21" s="752" customFormat="1" x14ac:dyDescent="0.2">
      <c r="A1414" s="488"/>
      <c r="B1414" s="488" t="s">
        <v>6140</v>
      </c>
      <c r="C1414" s="489" t="s">
        <v>6078</v>
      </c>
      <c r="D1414" s="490" t="s">
        <v>6141</v>
      </c>
      <c r="E1414" s="1164"/>
      <c r="F1414" s="1164"/>
      <c r="G1414" s="1164"/>
      <c r="H1414" s="1158" t="e">
        <f t="shared" si="442"/>
        <v>#DIV/0!</v>
      </c>
      <c r="I1414" s="1164"/>
      <c r="J1414" s="1164"/>
      <c r="K1414" s="1158" t="e">
        <f t="shared" si="443"/>
        <v>#DIV/0!</v>
      </c>
      <c r="L1414" s="1164">
        <f t="shared" si="459"/>
        <v>0</v>
      </c>
      <c r="M1414" s="1164">
        <f t="shared" si="459"/>
        <v>0</v>
      </c>
      <c r="N1414" s="1164">
        <f t="shared" si="459"/>
        <v>0</v>
      </c>
      <c r="O1414" s="1158" t="e">
        <f t="shared" si="448"/>
        <v>#DIV/0!</v>
      </c>
      <c r="P1414" s="1164">
        <f t="shared" si="460"/>
        <v>0</v>
      </c>
      <c r="Q1414" s="1164">
        <f t="shared" si="460"/>
        <v>0</v>
      </c>
      <c r="R1414" s="1159" t="e">
        <f t="shared" si="444"/>
        <v>#DIV/0!</v>
      </c>
      <c r="S1414" s="748"/>
      <c r="T1414" s="748"/>
      <c r="U1414" s="748"/>
    </row>
    <row r="1415" spans="1:21" s="752" customFormat="1" x14ac:dyDescent="0.2">
      <c r="A1415" s="488"/>
      <c r="B1415" s="488" t="s">
        <v>6142</v>
      </c>
      <c r="C1415" s="489" t="s">
        <v>6078</v>
      </c>
      <c r="D1415" s="490" t="s">
        <v>6143</v>
      </c>
      <c r="E1415" s="1164"/>
      <c r="F1415" s="1164"/>
      <c r="G1415" s="1164"/>
      <c r="H1415" s="1158" t="e">
        <f t="shared" si="442"/>
        <v>#DIV/0!</v>
      </c>
      <c r="I1415" s="1164"/>
      <c r="J1415" s="1164"/>
      <c r="K1415" s="1158" t="e">
        <f t="shared" si="443"/>
        <v>#DIV/0!</v>
      </c>
      <c r="L1415" s="1164">
        <f t="shared" si="459"/>
        <v>0</v>
      </c>
      <c r="M1415" s="1164">
        <f t="shared" si="459"/>
        <v>0</v>
      </c>
      <c r="N1415" s="1164">
        <f t="shared" si="459"/>
        <v>0</v>
      </c>
      <c r="O1415" s="1158" t="e">
        <f t="shared" si="448"/>
        <v>#DIV/0!</v>
      </c>
      <c r="P1415" s="1164">
        <f t="shared" si="460"/>
        <v>0</v>
      </c>
      <c r="Q1415" s="1164">
        <f t="shared" si="460"/>
        <v>0</v>
      </c>
      <c r="R1415" s="1159" t="e">
        <f t="shared" si="444"/>
        <v>#DIV/0!</v>
      </c>
      <c r="S1415" s="748"/>
      <c r="T1415" s="748"/>
      <c r="U1415" s="748"/>
    </row>
    <row r="1416" spans="1:21" s="752" customFormat="1" x14ac:dyDescent="0.2">
      <c r="A1416" s="488"/>
      <c r="B1416" s="488" t="s">
        <v>6144</v>
      </c>
      <c r="C1416" s="489" t="s">
        <v>6078</v>
      </c>
      <c r="D1416" s="490" t="s">
        <v>6145</v>
      </c>
      <c r="E1416" s="1164"/>
      <c r="F1416" s="1164"/>
      <c r="G1416" s="1164"/>
      <c r="H1416" s="1158" t="e">
        <f t="shared" si="442"/>
        <v>#DIV/0!</v>
      </c>
      <c r="I1416" s="1164"/>
      <c r="J1416" s="1164"/>
      <c r="K1416" s="1158" t="e">
        <f t="shared" si="443"/>
        <v>#DIV/0!</v>
      </c>
      <c r="L1416" s="1164">
        <f t="shared" si="459"/>
        <v>0</v>
      </c>
      <c r="M1416" s="1164">
        <f t="shared" si="459"/>
        <v>0</v>
      </c>
      <c r="N1416" s="1164">
        <f t="shared" si="459"/>
        <v>0</v>
      </c>
      <c r="O1416" s="1158" t="e">
        <f t="shared" si="448"/>
        <v>#DIV/0!</v>
      </c>
      <c r="P1416" s="1164">
        <f t="shared" si="460"/>
        <v>0</v>
      </c>
      <c r="Q1416" s="1164">
        <f t="shared" si="460"/>
        <v>0</v>
      </c>
      <c r="R1416" s="1159" t="e">
        <f t="shared" si="444"/>
        <v>#DIV/0!</v>
      </c>
      <c r="S1416" s="748"/>
      <c r="T1416" s="748"/>
      <c r="U1416" s="748"/>
    </row>
    <row r="1417" spans="1:21" s="752" customFormat="1" x14ac:dyDescent="0.2">
      <c r="A1417" s="488"/>
      <c r="B1417" s="488" t="s">
        <v>6146</v>
      </c>
      <c r="C1417" s="489" t="s">
        <v>6078</v>
      </c>
      <c r="D1417" s="490" t="s">
        <v>6147</v>
      </c>
      <c r="E1417" s="1164"/>
      <c r="F1417" s="1164"/>
      <c r="G1417" s="1164"/>
      <c r="H1417" s="1158" t="e">
        <f t="shared" si="442"/>
        <v>#DIV/0!</v>
      </c>
      <c r="I1417" s="1164"/>
      <c r="J1417" s="1164"/>
      <c r="K1417" s="1158" t="e">
        <f t="shared" si="443"/>
        <v>#DIV/0!</v>
      </c>
      <c r="L1417" s="1164">
        <f t="shared" si="459"/>
        <v>0</v>
      </c>
      <c r="M1417" s="1164">
        <f t="shared" si="459"/>
        <v>0</v>
      </c>
      <c r="N1417" s="1164">
        <f t="shared" si="459"/>
        <v>0</v>
      </c>
      <c r="O1417" s="1158" t="e">
        <f t="shared" si="448"/>
        <v>#DIV/0!</v>
      </c>
      <c r="P1417" s="1164">
        <f t="shared" si="460"/>
        <v>0</v>
      </c>
      <c r="Q1417" s="1164">
        <f t="shared" si="460"/>
        <v>0</v>
      </c>
      <c r="R1417" s="1159" t="e">
        <f t="shared" si="444"/>
        <v>#DIV/0!</v>
      </c>
      <c r="S1417" s="748"/>
      <c r="T1417" s="748"/>
      <c r="U1417" s="748"/>
    </row>
    <row r="1418" spans="1:21" s="752" customFormat="1" x14ac:dyDescent="0.2">
      <c r="A1418" s="468"/>
      <c r="B1418" s="468" t="s">
        <v>6148</v>
      </c>
      <c r="C1418" s="469" t="s">
        <v>6078</v>
      </c>
      <c r="D1418" s="470" t="s">
        <v>6149</v>
      </c>
      <c r="E1418" s="1165">
        <f>+SUM(E1419:E1420)</f>
        <v>0</v>
      </c>
      <c r="F1418" s="1165">
        <f t="shared" ref="F1418:G1418" si="477">+SUM(F1419:F1420)</f>
        <v>0</v>
      </c>
      <c r="G1418" s="1165">
        <f t="shared" si="477"/>
        <v>0</v>
      </c>
      <c r="H1418" s="1158" t="e">
        <f t="shared" si="442"/>
        <v>#DIV/0!</v>
      </c>
      <c r="I1418" s="1165">
        <f t="shared" ref="I1418:J1418" si="478">+SUM(I1419:I1420)</f>
        <v>0</v>
      </c>
      <c r="J1418" s="1165">
        <f t="shared" si="478"/>
        <v>0</v>
      </c>
      <c r="K1418" s="1158" t="e">
        <f t="shared" si="443"/>
        <v>#DIV/0!</v>
      </c>
      <c r="L1418" s="1165">
        <f t="shared" ref="L1418:N1418" si="479">+SUM(L1419:L1420)</f>
        <v>0</v>
      </c>
      <c r="M1418" s="1165">
        <f t="shared" si="479"/>
        <v>0</v>
      </c>
      <c r="N1418" s="1165">
        <f t="shared" si="479"/>
        <v>0</v>
      </c>
      <c r="O1418" s="1158" t="e">
        <f t="shared" si="448"/>
        <v>#DIV/0!</v>
      </c>
      <c r="P1418" s="1165">
        <f t="shared" ref="P1418:Q1418" si="480">+SUM(P1419:P1420)</f>
        <v>0</v>
      </c>
      <c r="Q1418" s="1165">
        <f t="shared" si="480"/>
        <v>0</v>
      </c>
      <c r="R1418" s="1159" t="e">
        <f t="shared" si="444"/>
        <v>#DIV/0!</v>
      </c>
      <c r="S1418" s="748"/>
      <c r="T1418" s="748"/>
      <c r="U1418" s="748"/>
    </row>
    <row r="1419" spans="1:21" s="752" customFormat="1" ht="25.5" x14ac:dyDescent="0.2">
      <c r="A1419" s="488"/>
      <c r="B1419" s="488" t="s">
        <v>6150</v>
      </c>
      <c r="C1419" s="489" t="s">
        <v>6078</v>
      </c>
      <c r="D1419" s="490" t="s">
        <v>6151</v>
      </c>
      <c r="E1419" s="1164"/>
      <c r="F1419" s="1164"/>
      <c r="G1419" s="1164"/>
      <c r="H1419" s="1158" t="e">
        <f t="shared" si="442"/>
        <v>#DIV/0!</v>
      </c>
      <c r="I1419" s="1164"/>
      <c r="J1419" s="1164"/>
      <c r="K1419" s="1158" t="e">
        <f t="shared" si="443"/>
        <v>#DIV/0!</v>
      </c>
      <c r="L1419" s="1164">
        <f t="shared" si="459"/>
        <v>0</v>
      </c>
      <c r="M1419" s="1164">
        <f t="shared" si="459"/>
        <v>0</v>
      </c>
      <c r="N1419" s="1164">
        <f t="shared" si="459"/>
        <v>0</v>
      </c>
      <c r="O1419" s="1158" t="e">
        <f t="shared" si="448"/>
        <v>#DIV/0!</v>
      </c>
      <c r="P1419" s="1164">
        <f t="shared" si="460"/>
        <v>0</v>
      </c>
      <c r="Q1419" s="1164">
        <f t="shared" si="460"/>
        <v>0</v>
      </c>
      <c r="R1419" s="1159" t="e">
        <f t="shared" si="444"/>
        <v>#DIV/0!</v>
      </c>
      <c r="S1419" s="748"/>
      <c r="T1419" s="748"/>
      <c r="U1419" s="748"/>
    </row>
    <row r="1420" spans="1:21" s="752" customFormat="1" x14ac:dyDescent="0.2">
      <c r="A1420" s="488"/>
      <c r="B1420" s="488" t="s">
        <v>6152</v>
      </c>
      <c r="C1420" s="489" t="s">
        <v>6078</v>
      </c>
      <c r="D1420" s="490" t="s">
        <v>6153</v>
      </c>
      <c r="E1420" s="1164"/>
      <c r="F1420" s="1164"/>
      <c r="G1420" s="1164"/>
      <c r="H1420" s="1158" t="e">
        <f t="shared" si="442"/>
        <v>#DIV/0!</v>
      </c>
      <c r="I1420" s="1164"/>
      <c r="J1420" s="1164"/>
      <c r="K1420" s="1158" t="e">
        <f t="shared" si="443"/>
        <v>#DIV/0!</v>
      </c>
      <c r="L1420" s="1164">
        <f t="shared" si="459"/>
        <v>0</v>
      </c>
      <c r="M1420" s="1164">
        <f t="shared" si="459"/>
        <v>0</v>
      </c>
      <c r="N1420" s="1164">
        <f t="shared" si="459"/>
        <v>0</v>
      </c>
      <c r="O1420" s="1158" t="e">
        <f t="shared" si="448"/>
        <v>#DIV/0!</v>
      </c>
      <c r="P1420" s="1164">
        <f t="shared" si="460"/>
        <v>0</v>
      </c>
      <c r="Q1420" s="1164">
        <f t="shared" si="460"/>
        <v>0</v>
      </c>
      <c r="R1420" s="1159" t="e">
        <f t="shared" si="444"/>
        <v>#DIV/0!</v>
      </c>
      <c r="S1420" s="748"/>
      <c r="T1420" s="748"/>
      <c r="U1420" s="748"/>
    </row>
    <row r="1421" spans="1:21" s="752" customFormat="1" x14ac:dyDescent="0.2">
      <c r="A1421" s="468"/>
      <c r="B1421" s="468" t="s">
        <v>6154</v>
      </c>
      <c r="C1421" s="469" t="s">
        <v>6078</v>
      </c>
      <c r="D1421" s="470" t="s">
        <v>6155</v>
      </c>
      <c r="E1421" s="1165">
        <f>+SUM(E1422:E1424)</f>
        <v>0</v>
      </c>
      <c r="F1421" s="1165">
        <f t="shared" ref="F1421:G1421" si="481">+SUM(F1422:F1424)</f>
        <v>0</v>
      </c>
      <c r="G1421" s="1165">
        <f t="shared" si="481"/>
        <v>0</v>
      </c>
      <c r="H1421" s="1158" t="e">
        <f t="shared" si="442"/>
        <v>#DIV/0!</v>
      </c>
      <c r="I1421" s="1165">
        <f t="shared" ref="I1421:J1421" si="482">+SUM(I1422:I1424)</f>
        <v>0</v>
      </c>
      <c r="J1421" s="1165">
        <f t="shared" si="482"/>
        <v>0</v>
      </c>
      <c r="K1421" s="1158" t="e">
        <f t="shared" si="443"/>
        <v>#DIV/0!</v>
      </c>
      <c r="L1421" s="1165">
        <f t="shared" ref="L1421:N1421" si="483">+SUM(L1422:L1424)</f>
        <v>0</v>
      </c>
      <c r="M1421" s="1165">
        <f t="shared" si="483"/>
        <v>0</v>
      </c>
      <c r="N1421" s="1165">
        <f t="shared" si="483"/>
        <v>0</v>
      </c>
      <c r="O1421" s="1158" t="e">
        <f t="shared" si="448"/>
        <v>#DIV/0!</v>
      </c>
      <c r="P1421" s="1165">
        <f t="shared" ref="P1421:Q1421" si="484">+SUM(P1422:P1424)</f>
        <v>0</v>
      </c>
      <c r="Q1421" s="1165">
        <f t="shared" si="484"/>
        <v>0</v>
      </c>
      <c r="R1421" s="1159" t="e">
        <f t="shared" si="444"/>
        <v>#DIV/0!</v>
      </c>
      <c r="S1421" s="748"/>
      <c r="T1421" s="748"/>
      <c r="U1421" s="748"/>
    </row>
    <row r="1422" spans="1:21" s="752" customFormat="1" x14ac:dyDescent="0.2">
      <c r="A1422" s="488"/>
      <c r="B1422" s="488" t="s">
        <v>6156</v>
      </c>
      <c r="C1422" s="489" t="s">
        <v>6078</v>
      </c>
      <c r="D1422" s="490" t="s">
        <v>1209</v>
      </c>
      <c r="E1422" s="1164"/>
      <c r="F1422" s="1164"/>
      <c r="G1422" s="1164"/>
      <c r="H1422" s="1158" t="e">
        <f t="shared" si="442"/>
        <v>#DIV/0!</v>
      </c>
      <c r="I1422" s="1164"/>
      <c r="J1422" s="1164"/>
      <c r="K1422" s="1158" t="e">
        <f t="shared" si="443"/>
        <v>#DIV/0!</v>
      </c>
      <c r="L1422" s="1164">
        <f t="shared" si="459"/>
        <v>0</v>
      </c>
      <c r="M1422" s="1164">
        <f t="shared" si="459"/>
        <v>0</v>
      </c>
      <c r="N1422" s="1164">
        <f t="shared" si="459"/>
        <v>0</v>
      </c>
      <c r="O1422" s="1158" t="e">
        <f t="shared" si="448"/>
        <v>#DIV/0!</v>
      </c>
      <c r="P1422" s="1164">
        <f t="shared" si="460"/>
        <v>0</v>
      </c>
      <c r="Q1422" s="1164">
        <f t="shared" si="460"/>
        <v>0</v>
      </c>
      <c r="R1422" s="1159" t="e">
        <f t="shared" si="444"/>
        <v>#DIV/0!</v>
      </c>
      <c r="S1422" s="748"/>
      <c r="T1422" s="748"/>
      <c r="U1422" s="748"/>
    </row>
    <row r="1423" spans="1:21" s="752" customFormat="1" ht="38.25" x14ac:dyDescent="0.2">
      <c r="A1423" s="488"/>
      <c r="B1423" s="488" t="s">
        <v>6157</v>
      </c>
      <c r="C1423" s="489" t="s">
        <v>6078</v>
      </c>
      <c r="D1423" s="490" t="s">
        <v>6158</v>
      </c>
      <c r="E1423" s="1164"/>
      <c r="F1423" s="1164"/>
      <c r="G1423" s="1164"/>
      <c r="H1423" s="1158" t="e">
        <f t="shared" si="442"/>
        <v>#DIV/0!</v>
      </c>
      <c r="I1423" s="1164"/>
      <c r="J1423" s="1164"/>
      <c r="K1423" s="1158" t="e">
        <f t="shared" si="443"/>
        <v>#DIV/0!</v>
      </c>
      <c r="L1423" s="1164">
        <f t="shared" si="459"/>
        <v>0</v>
      </c>
      <c r="M1423" s="1164">
        <f t="shared" si="459"/>
        <v>0</v>
      </c>
      <c r="N1423" s="1164">
        <f t="shared" si="459"/>
        <v>0</v>
      </c>
      <c r="O1423" s="1158" t="e">
        <f t="shared" si="448"/>
        <v>#DIV/0!</v>
      </c>
      <c r="P1423" s="1164">
        <f t="shared" si="460"/>
        <v>0</v>
      </c>
      <c r="Q1423" s="1164">
        <f t="shared" si="460"/>
        <v>0</v>
      </c>
      <c r="R1423" s="1159" t="e">
        <f t="shared" si="444"/>
        <v>#DIV/0!</v>
      </c>
      <c r="S1423" s="748"/>
      <c r="T1423" s="748"/>
      <c r="U1423" s="748"/>
    </row>
    <row r="1424" spans="1:21" s="752" customFormat="1" x14ac:dyDescent="0.2">
      <c r="A1424" s="488"/>
      <c r="B1424" s="488" t="s">
        <v>6159</v>
      </c>
      <c r="C1424" s="489" t="s">
        <v>6078</v>
      </c>
      <c r="D1424" s="490" t="s">
        <v>6160</v>
      </c>
      <c r="E1424" s="1164"/>
      <c r="F1424" s="1164"/>
      <c r="G1424" s="1164"/>
      <c r="H1424" s="1158" t="e">
        <f t="shared" si="442"/>
        <v>#DIV/0!</v>
      </c>
      <c r="I1424" s="1164"/>
      <c r="J1424" s="1164"/>
      <c r="K1424" s="1158" t="e">
        <f t="shared" si="443"/>
        <v>#DIV/0!</v>
      </c>
      <c r="L1424" s="1164">
        <f t="shared" si="459"/>
        <v>0</v>
      </c>
      <c r="M1424" s="1164">
        <f t="shared" si="459"/>
        <v>0</v>
      </c>
      <c r="N1424" s="1164">
        <f t="shared" si="459"/>
        <v>0</v>
      </c>
      <c r="O1424" s="1158" t="e">
        <f t="shared" si="448"/>
        <v>#DIV/0!</v>
      </c>
      <c r="P1424" s="1164">
        <f t="shared" si="460"/>
        <v>0</v>
      </c>
      <c r="Q1424" s="1164">
        <f t="shared" si="460"/>
        <v>0</v>
      </c>
      <c r="R1424" s="1159" t="e">
        <f t="shared" si="444"/>
        <v>#DIV/0!</v>
      </c>
      <c r="S1424" s="748"/>
      <c r="T1424" s="748"/>
      <c r="U1424" s="748"/>
    </row>
    <row r="1425" spans="1:21" s="752" customFormat="1" x14ac:dyDescent="0.2">
      <c r="A1425" s="468"/>
      <c r="B1425" s="468" t="s">
        <v>6161</v>
      </c>
      <c r="C1425" s="469" t="s">
        <v>6078</v>
      </c>
      <c r="D1425" s="470" t="s">
        <v>2887</v>
      </c>
      <c r="E1425" s="1165">
        <f>+E1426</f>
        <v>0</v>
      </c>
      <c r="F1425" s="1165">
        <f t="shared" ref="F1425:G1425" si="485">+F1426</f>
        <v>0</v>
      </c>
      <c r="G1425" s="1165">
        <f t="shared" si="485"/>
        <v>0</v>
      </c>
      <c r="H1425" s="1158" t="e">
        <f t="shared" si="442"/>
        <v>#DIV/0!</v>
      </c>
      <c r="I1425" s="1165">
        <f t="shared" ref="I1425:J1425" si="486">+I1426</f>
        <v>0</v>
      </c>
      <c r="J1425" s="1165">
        <f t="shared" si="486"/>
        <v>0</v>
      </c>
      <c r="K1425" s="1158" t="e">
        <f t="shared" si="443"/>
        <v>#DIV/0!</v>
      </c>
      <c r="L1425" s="1165">
        <f t="shared" ref="L1425:N1425" si="487">+L1426</f>
        <v>0</v>
      </c>
      <c r="M1425" s="1165">
        <f t="shared" si="487"/>
        <v>0</v>
      </c>
      <c r="N1425" s="1165">
        <f t="shared" si="487"/>
        <v>0</v>
      </c>
      <c r="O1425" s="1158" t="e">
        <f t="shared" si="448"/>
        <v>#DIV/0!</v>
      </c>
      <c r="P1425" s="1165">
        <f t="shared" ref="P1425:Q1425" si="488">+P1426</f>
        <v>0</v>
      </c>
      <c r="Q1425" s="1165">
        <f t="shared" si="488"/>
        <v>0</v>
      </c>
      <c r="R1425" s="1159" t="e">
        <f t="shared" si="444"/>
        <v>#DIV/0!</v>
      </c>
      <c r="S1425" s="748"/>
      <c r="T1425" s="748"/>
      <c r="U1425" s="748"/>
    </row>
    <row r="1426" spans="1:21" s="752" customFormat="1" x14ac:dyDescent="0.2">
      <c r="A1426" s="488"/>
      <c r="B1426" s="488" t="s">
        <v>6162</v>
      </c>
      <c r="C1426" s="489" t="s">
        <v>6078</v>
      </c>
      <c r="D1426" s="490" t="s">
        <v>6163</v>
      </c>
      <c r="E1426" s="1164"/>
      <c r="F1426" s="1164"/>
      <c r="G1426" s="1164"/>
      <c r="H1426" s="1158" t="e">
        <f t="shared" si="442"/>
        <v>#DIV/0!</v>
      </c>
      <c r="I1426" s="1164"/>
      <c r="J1426" s="1164"/>
      <c r="K1426" s="1158" t="e">
        <f t="shared" si="443"/>
        <v>#DIV/0!</v>
      </c>
      <c r="L1426" s="1164">
        <f t="shared" si="459"/>
        <v>0</v>
      </c>
      <c r="M1426" s="1164">
        <f t="shared" si="459"/>
        <v>0</v>
      </c>
      <c r="N1426" s="1164">
        <f t="shared" si="459"/>
        <v>0</v>
      </c>
      <c r="O1426" s="1158" t="e">
        <f t="shared" si="448"/>
        <v>#DIV/0!</v>
      </c>
      <c r="P1426" s="1164">
        <f t="shared" si="460"/>
        <v>0</v>
      </c>
      <c r="Q1426" s="1164">
        <f t="shared" si="460"/>
        <v>0</v>
      </c>
      <c r="R1426" s="1159" t="e">
        <f t="shared" si="444"/>
        <v>#DIV/0!</v>
      </c>
      <c r="S1426" s="748"/>
      <c r="T1426" s="748"/>
      <c r="U1426" s="748"/>
    </row>
    <row r="1427" spans="1:21" s="33" customFormat="1" ht="25.5" x14ac:dyDescent="0.2">
      <c r="A1427" s="75"/>
      <c r="B1427" s="75" t="s">
        <v>225</v>
      </c>
      <c r="C1427" s="76"/>
      <c r="D1427" s="77" t="s">
        <v>604</v>
      </c>
      <c r="E1427" s="29">
        <f>SUM(E1428:E1433)</f>
        <v>0</v>
      </c>
      <c r="F1427" s="29">
        <f t="shared" ref="F1427:J1427" si="489">SUM(F1428:F1433)</f>
        <v>0</v>
      </c>
      <c r="G1427" s="29">
        <f t="shared" si="489"/>
        <v>0</v>
      </c>
      <c r="H1427" s="81" t="e">
        <f t="shared" si="442"/>
        <v>#DIV/0!</v>
      </c>
      <c r="I1427" s="29">
        <f t="shared" si="489"/>
        <v>0</v>
      </c>
      <c r="J1427" s="29">
        <f t="shared" si="489"/>
        <v>0</v>
      </c>
      <c r="K1427" s="81" t="e">
        <f t="shared" si="443"/>
        <v>#DIV/0!</v>
      </c>
      <c r="L1427" s="29">
        <f t="shared" si="445"/>
        <v>0</v>
      </c>
      <c r="M1427" s="29">
        <f t="shared" si="446"/>
        <v>0</v>
      </c>
      <c r="N1427" s="29">
        <f t="shared" si="447"/>
        <v>0</v>
      </c>
      <c r="O1427" s="81" t="e">
        <f t="shared" si="448"/>
        <v>#DIV/0!</v>
      </c>
      <c r="P1427" s="29">
        <f t="shared" si="449"/>
        <v>0</v>
      </c>
      <c r="Q1427" s="29">
        <f t="shared" si="450"/>
        <v>0</v>
      </c>
      <c r="R1427" s="1103" t="e">
        <f t="shared" si="444"/>
        <v>#DIV/0!</v>
      </c>
      <c r="S1427" s="83"/>
      <c r="T1427" s="83"/>
      <c r="U1427" s="83"/>
    </row>
    <row r="1428" spans="1:21" s="89" customFormat="1" x14ac:dyDescent="0.2">
      <c r="A1428" s="102" t="s">
        <v>2050</v>
      </c>
      <c r="B1428" s="102" t="s">
        <v>226</v>
      </c>
      <c r="C1428" s="103">
        <v>5</v>
      </c>
      <c r="D1428" s="104" t="s">
        <v>227</v>
      </c>
      <c r="E1428" s="87"/>
      <c r="F1428" s="87"/>
      <c r="G1428" s="87"/>
      <c r="H1428" s="81" t="e">
        <f t="shared" si="442"/>
        <v>#DIV/0!</v>
      </c>
      <c r="I1428" s="87"/>
      <c r="J1428" s="87"/>
      <c r="K1428" s="81" t="e">
        <f t="shared" si="443"/>
        <v>#DIV/0!</v>
      </c>
      <c r="L1428" s="87">
        <f t="shared" si="445"/>
        <v>0</v>
      </c>
      <c r="M1428" s="87">
        <f t="shared" si="446"/>
        <v>0</v>
      </c>
      <c r="N1428" s="87">
        <f t="shared" si="447"/>
        <v>0</v>
      </c>
      <c r="O1428" s="81" t="e">
        <f t="shared" si="448"/>
        <v>#DIV/0!</v>
      </c>
      <c r="P1428" s="87">
        <f t="shared" si="449"/>
        <v>0</v>
      </c>
      <c r="Q1428" s="87">
        <f t="shared" si="450"/>
        <v>0</v>
      </c>
      <c r="R1428" s="1103" t="e">
        <f t="shared" si="444"/>
        <v>#DIV/0!</v>
      </c>
      <c r="S1428" s="118"/>
      <c r="T1428" s="118"/>
      <c r="U1428" s="118"/>
    </row>
    <row r="1429" spans="1:21" s="89" customFormat="1" x14ac:dyDescent="0.2">
      <c r="A1429" s="84" t="s">
        <v>2051</v>
      </c>
      <c r="B1429" s="84" t="s">
        <v>228</v>
      </c>
      <c r="C1429" s="85">
        <v>10</v>
      </c>
      <c r="D1429" s="86" t="s">
        <v>230</v>
      </c>
      <c r="E1429" s="87"/>
      <c r="F1429" s="87"/>
      <c r="G1429" s="87"/>
      <c r="H1429" s="81" t="e">
        <f t="shared" si="442"/>
        <v>#DIV/0!</v>
      </c>
      <c r="I1429" s="87"/>
      <c r="J1429" s="87"/>
      <c r="K1429" s="81" t="e">
        <f t="shared" si="443"/>
        <v>#DIV/0!</v>
      </c>
      <c r="L1429" s="87">
        <f t="shared" si="445"/>
        <v>0</v>
      </c>
      <c r="M1429" s="87">
        <f t="shared" si="446"/>
        <v>0</v>
      </c>
      <c r="N1429" s="87">
        <f t="shared" si="447"/>
        <v>0</v>
      </c>
      <c r="O1429" s="81" t="e">
        <f t="shared" si="448"/>
        <v>#DIV/0!</v>
      </c>
      <c r="P1429" s="87">
        <f t="shared" si="449"/>
        <v>0</v>
      </c>
      <c r="Q1429" s="87">
        <f t="shared" si="450"/>
        <v>0</v>
      </c>
      <c r="R1429" s="1103" t="e">
        <f t="shared" si="444"/>
        <v>#DIV/0!</v>
      </c>
      <c r="S1429" s="118"/>
      <c r="T1429" s="118"/>
      <c r="U1429" s="118"/>
    </row>
    <row r="1430" spans="1:21" s="89" customFormat="1" x14ac:dyDescent="0.2">
      <c r="A1430" s="119" t="s">
        <v>2052</v>
      </c>
      <c r="B1430" s="119" t="s">
        <v>229</v>
      </c>
      <c r="C1430" s="120">
        <v>6</v>
      </c>
      <c r="D1430" s="121" t="s">
        <v>4414</v>
      </c>
      <c r="E1430" s="112"/>
      <c r="F1430" s="112"/>
      <c r="G1430" s="112"/>
      <c r="H1430" s="81" t="e">
        <f t="shared" si="442"/>
        <v>#DIV/0!</v>
      </c>
      <c r="I1430" s="112"/>
      <c r="J1430" s="112"/>
      <c r="K1430" s="81" t="e">
        <f t="shared" si="443"/>
        <v>#DIV/0!</v>
      </c>
      <c r="L1430" s="112">
        <f t="shared" si="445"/>
        <v>0</v>
      </c>
      <c r="M1430" s="112">
        <f t="shared" si="446"/>
        <v>0</v>
      </c>
      <c r="N1430" s="112">
        <f t="shared" si="447"/>
        <v>0</v>
      </c>
      <c r="O1430" s="81" t="e">
        <f t="shared" si="448"/>
        <v>#DIV/0!</v>
      </c>
      <c r="P1430" s="112">
        <f t="shared" si="449"/>
        <v>0</v>
      </c>
      <c r="Q1430" s="112">
        <f t="shared" si="450"/>
        <v>0</v>
      </c>
      <c r="R1430" s="1103" t="e">
        <f t="shared" si="444"/>
        <v>#DIV/0!</v>
      </c>
      <c r="S1430" s="118"/>
      <c r="T1430" s="118"/>
      <c r="U1430" s="118"/>
    </row>
    <row r="1431" spans="1:21" s="89" customFormat="1" x14ac:dyDescent="0.2">
      <c r="A1431" s="113" t="s">
        <v>2049</v>
      </c>
      <c r="B1431" s="113" t="s">
        <v>231</v>
      </c>
      <c r="C1431" s="85">
        <v>3</v>
      </c>
      <c r="D1431" s="114" t="s">
        <v>9</v>
      </c>
      <c r="E1431" s="87"/>
      <c r="F1431" s="87"/>
      <c r="G1431" s="87"/>
      <c r="H1431" s="81" t="e">
        <f t="shared" si="442"/>
        <v>#DIV/0!</v>
      </c>
      <c r="I1431" s="87"/>
      <c r="J1431" s="87"/>
      <c r="K1431" s="81" t="e">
        <f t="shared" si="443"/>
        <v>#DIV/0!</v>
      </c>
      <c r="L1431" s="87">
        <f t="shared" si="445"/>
        <v>0</v>
      </c>
      <c r="M1431" s="87">
        <f t="shared" si="446"/>
        <v>0</v>
      </c>
      <c r="N1431" s="87">
        <f t="shared" si="447"/>
        <v>0</v>
      </c>
      <c r="O1431" s="81" t="e">
        <f t="shared" si="448"/>
        <v>#DIV/0!</v>
      </c>
      <c r="P1431" s="87">
        <f t="shared" si="449"/>
        <v>0</v>
      </c>
      <c r="Q1431" s="87">
        <f t="shared" si="450"/>
        <v>0</v>
      </c>
      <c r="R1431" s="1103" t="e">
        <f t="shared" si="444"/>
        <v>#DIV/0!</v>
      </c>
      <c r="S1431" s="118"/>
      <c r="T1431" s="118"/>
      <c r="U1431" s="118"/>
    </row>
    <row r="1432" spans="1:21" s="89" customFormat="1" x14ac:dyDescent="0.2">
      <c r="A1432" s="102" t="s">
        <v>2053</v>
      </c>
      <c r="B1432" s="102" t="s">
        <v>1356</v>
      </c>
      <c r="C1432" s="103">
        <v>10</v>
      </c>
      <c r="D1432" s="104" t="s">
        <v>1640</v>
      </c>
      <c r="E1432" s="87"/>
      <c r="F1432" s="87"/>
      <c r="G1432" s="87"/>
      <c r="H1432" s="81" t="e">
        <f t="shared" si="442"/>
        <v>#DIV/0!</v>
      </c>
      <c r="I1432" s="87"/>
      <c r="J1432" s="87"/>
      <c r="K1432" s="81" t="e">
        <f t="shared" si="443"/>
        <v>#DIV/0!</v>
      </c>
      <c r="L1432" s="87">
        <f t="shared" si="445"/>
        <v>0</v>
      </c>
      <c r="M1432" s="87">
        <f t="shared" si="446"/>
        <v>0</v>
      </c>
      <c r="N1432" s="87">
        <f t="shared" si="447"/>
        <v>0</v>
      </c>
      <c r="O1432" s="81" t="e">
        <f t="shared" si="448"/>
        <v>#DIV/0!</v>
      </c>
      <c r="P1432" s="87">
        <f t="shared" si="449"/>
        <v>0</v>
      </c>
      <c r="Q1432" s="87">
        <f t="shared" si="450"/>
        <v>0</v>
      </c>
      <c r="R1432" s="1103" t="e">
        <f t="shared" si="444"/>
        <v>#DIV/0!</v>
      </c>
      <c r="S1432" s="118"/>
      <c r="T1432" s="118"/>
      <c r="U1432" s="118"/>
    </row>
    <row r="1433" spans="1:21" s="89" customFormat="1" x14ac:dyDescent="0.2">
      <c r="A1433" s="122" t="s">
        <v>2620</v>
      </c>
      <c r="B1433" s="122" t="s">
        <v>1641</v>
      </c>
      <c r="C1433" s="123">
        <v>6</v>
      </c>
      <c r="D1433" s="121" t="s">
        <v>446</v>
      </c>
      <c r="E1433" s="96"/>
      <c r="F1433" s="96"/>
      <c r="G1433" s="96"/>
      <c r="H1433" s="81" t="e">
        <f t="shared" si="442"/>
        <v>#DIV/0!</v>
      </c>
      <c r="I1433" s="96"/>
      <c r="J1433" s="96"/>
      <c r="K1433" s="81" t="e">
        <f t="shared" si="443"/>
        <v>#DIV/0!</v>
      </c>
      <c r="L1433" s="96">
        <f t="shared" si="445"/>
        <v>0</v>
      </c>
      <c r="M1433" s="96">
        <f t="shared" si="446"/>
        <v>0</v>
      </c>
      <c r="N1433" s="96">
        <f t="shared" si="447"/>
        <v>0</v>
      </c>
      <c r="O1433" s="81" t="e">
        <f t="shared" si="448"/>
        <v>#DIV/0!</v>
      </c>
      <c r="P1433" s="96">
        <f t="shared" si="449"/>
        <v>0</v>
      </c>
      <c r="Q1433" s="96">
        <f t="shared" si="450"/>
        <v>0</v>
      </c>
      <c r="R1433" s="1103" t="e">
        <f t="shared" si="444"/>
        <v>#DIV/0!</v>
      </c>
      <c r="S1433" s="118"/>
      <c r="T1433" s="118"/>
      <c r="U1433" s="118"/>
    </row>
    <row r="1434" spans="1:21" s="414" customFormat="1" x14ac:dyDescent="0.2">
      <c r="A1434" s="78"/>
      <c r="B1434" s="78" t="s">
        <v>1460</v>
      </c>
      <c r="C1434" s="79"/>
      <c r="D1434" s="80" t="s">
        <v>1459</v>
      </c>
      <c r="E1434" s="81">
        <f>+E1435+E1463+E1582+E1628+E1686</f>
        <v>0</v>
      </c>
      <c r="F1434" s="81">
        <f t="shared" ref="F1434:J1434" si="490">+F1435+F1463+F1582+F1628+F1686</f>
        <v>0</v>
      </c>
      <c r="G1434" s="81">
        <f t="shared" si="490"/>
        <v>0</v>
      </c>
      <c r="H1434" s="81" t="e">
        <f t="shared" si="442"/>
        <v>#DIV/0!</v>
      </c>
      <c r="I1434" s="81">
        <f t="shared" si="490"/>
        <v>0</v>
      </c>
      <c r="J1434" s="81">
        <f t="shared" si="490"/>
        <v>0</v>
      </c>
      <c r="K1434" s="81" t="e">
        <f t="shared" si="443"/>
        <v>#DIV/0!</v>
      </c>
      <c r="L1434" s="81">
        <f t="shared" si="445"/>
        <v>0</v>
      </c>
      <c r="M1434" s="81">
        <f t="shared" si="446"/>
        <v>0</v>
      </c>
      <c r="N1434" s="81">
        <f t="shared" si="447"/>
        <v>0</v>
      </c>
      <c r="O1434" s="81" t="e">
        <f t="shared" si="448"/>
        <v>#DIV/0!</v>
      </c>
      <c r="P1434" s="81">
        <f t="shared" si="449"/>
        <v>0</v>
      </c>
      <c r="Q1434" s="81">
        <f t="shared" si="450"/>
        <v>0</v>
      </c>
      <c r="R1434" s="1103" t="e">
        <f t="shared" si="444"/>
        <v>#DIV/0!</v>
      </c>
    </row>
    <row r="1435" spans="1:21" s="33" customFormat="1" ht="25.5" x14ac:dyDescent="0.2">
      <c r="A1435" s="30"/>
      <c r="B1435" s="30" t="s">
        <v>232</v>
      </c>
      <c r="C1435" s="31"/>
      <c r="D1435" s="32" t="s">
        <v>602</v>
      </c>
      <c r="E1435" s="29">
        <f>E1436+E1447+E1456+E1462</f>
        <v>0</v>
      </c>
      <c r="F1435" s="29">
        <f t="shared" ref="F1435:J1435" si="491">F1436+F1447+F1456+F1462</f>
        <v>0</v>
      </c>
      <c r="G1435" s="29">
        <f t="shared" si="491"/>
        <v>0</v>
      </c>
      <c r="H1435" s="81" t="e">
        <f t="shared" si="442"/>
        <v>#DIV/0!</v>
      </c>
      <c r="I1435" s="29">
        <f t="shared" si="491"/>
        <v>0</v>
      </c>
      <c r="J1435" s="29">
        <f t="shared" si="491"/>
        <v>0</v>
      </c>
      <c r="K1435" s="81" t="e">
        <f t="shared" si="443"/>
        <v>#DIV/0!</v>
      </c>
      <c r="L1435" s="29">
        <f t="shared" si="445"/>
        <v>0</v>
      </c>
      <c r="M1435" s="29">
        <f t="shared" si="446"/>
        <v>0</v>
      </c>
      <c r="N1435" s="29">
        <f t="shared" si="447"/>
        <v>0</v>
      </c>
      <c r="O1435" s="81" t="e">
        <f t="shared" si="448"/>
        <v>#DIV/0!</v>
      </c>
      <c r="P1435" s="29">
        <f t="shared" si="449"/>
        <v>0</v>
      </c>
      <c r="Q1435" s="29">
        <f t="shared" si="450"/>
        <v>0</v>
      </c>
      <c r="R1435" s="1103" t="e">
        <f t="shared" si="444"/>
        <v>#DIV/0!</v>
      </c>
    </row>
    <row r="1436" spans="1:21" s="89" customFormat="1" x14ac:dyDescent="0.2">
      <c r="A1436" s="84"/>
      <c r="B1436" s="84" t="s">
        <v>234</v>
      </c>
      <c r="C1436" s="85"/>
      <c r="D1436" s="86" t="s">
        <v>107</v>
      </c>
      <c r="E1436" s="87">
        <f>SUM(E1437:E1446)</f>
        <v>0</v>
      </c>
      <c r="F1436" s="87">
        <f t="shared" ref="F1436:J1436" si="492">SUM(F1437:F1446)</f>
        <v>0</v>
      </c>
      <c r="G1436" s="87">
        <f t="shared" si="492"/>
        <v>0</v>
      </c>
      <c r="H1436" s="81" t="e">
        <f t="shared" si="442"/>
        <v>#DIV/0!</v>
      </c>
      <c r="I1436" s="87">
        <f t="shared" si="492"/>
        <v>0</v>
      </c>
      <c r="J1436" s="87">
        <f t="shared" si="492"/>
        <v>0</v>
      </c>
      <c r="K1436" s="81" t="e">
        <f t="shared" si="443"/>
        <v>#DIV/0!</v>
      </c>
      <c r="L1436" s="87">
        <f t="shared" si="445"/>
        <v>0</v>
      </c>
      <c r="M1436" s="87">
        <f t="shared" si="446"/>
        <v>0</v>
      </c>
      <c r="N1436" s="87">
        <f t="shared" si="447"/>
        <v>0</v>
      </c>
      <c r="O1436" s="81" t="e">
        <f t="shared" si="448"/>
        <v>#DIV/0!</v>
      </c>
      <c r="P1436" s="87">
        <f t="shared" si="449"/>
        <v>0</v>
      </c>
      <c r="Q1436" s="87">
        <f t="shared" si="450"/>
        <v>0</v>
      </c>
      <c r="R1436" s="1103" t="e">
        <f t="shared" si="444"/>
        <v>#DIV/0!</v>
      </c>
    </row>
    <row r="1437" spans="1:21" s="47" customFormat="1" x14ac:dyDescent="0.2">
      <c r="A1437" s="505" t="s">
        <v>2460</v>
      </c>
      <c r="B1437" s="505" t="s">
        <v>236</v>
      </c>
      <c r="C1437" s="506">
        <v>9</v>
      </c>
      <c r="D1437" s="507" t="s">
        <v>3629</v>
      </c>
      <c r="E1437" s="46"/>
      <c r="F1437" s="46"/>
      <c r="G1437" s="46"/>
      <c r="H1437" s="81" t="e">
        <f t="shared" si="442"/>
        <v>#DIV/0!</v>
      </c>
      <c r="I1437" s="46"/>
      <c r="J1437" s="46"/>
      <c r="K1437" s="81" t="e">
        <f t="shared" si="443"/>
        <v>#DIV/0!</v>
      </c>
      <c r="L1437" s="46">
        <f t="shared" si="445"/>
        <v>0</v>
      </c>
      <c r="M1437" s="46">
        <f t="shared" si="446"/>
        <v>0</v>
      </c>
      <c r="N1437" s="46">
        <f t="shared" si="447"/>
        <v>0</v>
      </c>
      <c r="O1437" s="81" t="e">
        <f t="shared" si="448"/>
        <v>#DIV/0!</v>
      </c>
      <c r="P1437" s="46">
        <f t="shared" si="449"/>
        <v>0</v>
      </c>
      <c r="Q1437" s="46">
        <f t="shared" si="450"/>
        <v>0</v>
      </c>
      <c r="R1437" s="1103" t="e">
        <f t="shared" si="444"/>
        <v>#DIV/0!</v>
      </c>
      <c r="S1437" s="757"/>
    </row>
    <row r="1438" spans="1:21" s="47" customFormat="1" x14ac:dyDescent="0.2">
      <c r="A1438" s="505" t="s">
        <v>2461</v>
      </c>
      <c r="B1438" s="505" t="s">
        <v>237</v>
      </c>
      <c r="C1438" s="506">
        <v>9</v>
      </c>
      <c r="D1438" s="507" t="s">
        <v>851</v>
      </c>
      <c r="E1438" s="46"/>
      <c r="F1438" s="46"/>
      <c r="G1438" s="46"/>
      <c r="H1438" s="81" t="e">
        <f t="shared" si="442"/>
        <v>#DIV/0!</v>
      </c>
      <c r="I1438" s="46"/>
      <c r="J1438" s="46"/>
      <c r="K1438" s="81" t="e">
        <f t="shared" si="443"/>
        <v>#DIV/0!</v>
      </c>
      <c r="L1438" s="46">
        <f t="shared" si="445"/>
        <v>0</v>
      </c>
      <c r="M1438" s="46">
        <f t="shared" si="446"/>
        <v>0</v>
      </c>
      <c r="N1438" s="46">
        <f t="shared" si="447"/>
        <v>0</v>
      </c>
      <c r="O1438" s="81" t="e">
        <f t="shared" si="448"/>
        <v>#DIV/0!</v>
      </c>
      <c r="P1438" s="46">
        <f t="shared" si="449"/>
        <v>0</v>
      </c>
      <c r="Q1438" s="46">
        <f t="shared" si="450"/>
        <v>0</v>
      </c>
      <c r="R1438" s="1103" t="e">
        <f t="shared" si="444"/>
        <v>#DIV/0!</v>
      </c>
      <c r="S1438" s="757"/>
    </row>
    <row r="1439" spans="1:21" s="47" customFormat="1" x14ac:dyDescent="0.2">
      <c r="A1439" s="505" t="s">
        <v>2462</v>
      </c>
      <c r="B1439" s="505" t="s">
        <v>238</v>
      </c>
      <c r="C1439" s="506">
        <v>9</v>
      </c>
      <c r="D1439" s="507" t="s">
        <v>852</v>
      </c>
      <c r="E1439" s="46"/>
      <c r="F1439" s="46"/>
      <c r="G1439" s="46"/>
      <c r="H1439" s="81" t="e">
        <f t="shared" si="442"/>
        <v>#DIV/0!</v>
      </c>
      <c r="I1439" s="46"/>
      <c r="J1439" s="46"/>
      <c r="K1439" s="81" t="e">
        <f t="shared" si="443"/>
        <v>#DIV/0!</v>
      </c>
      <c r="L1439" s="46">
        <f t="shared" si="445"/>
        <v>0</v>
      </c>
      <c r="M1439" s="46">
        <f t="shared" si="446"/>
        <v>0</v>
      </c>
      <c r="N1439" s="46">
        <f t="shared" si="447"/>
        <v>0</v>
      </c>
      <c r="O1439" s="81" t="e">
        <f t="shared" si="448"/>
        <v>#DIV/0!</v>
      </c>
      <c r="P1439" s="46">
        <f t="shared" si="449"/>
        <v>0</v>
      </c>
      <c r="Q1439" s="46">
        <f t="shared" si="450"/>
        <v>0</v>
      </c>
      <c r="R1439" s="1103" t="e">
        <f t="shared" si="444"/>
        <v>#DIV/0!</v>
      </c>
      <c r="S1439" s="757"/>
    </row>
    <row r="1440" spans="1:21" s="47" customFormat="1" x14ac:dyDescent="0.2">
      <c r="A1440" s="505" t="s">
        <v>2463</v>
      </c>
      <c r="B1440" s="505" t="s">
        <v>853</v>
      </c>
      <c r="C1440" s="506">
        <v>9</v>
      </c>
      <c r="D1440" s="507" t="s">
        <v>1426</v>
      </c>
      <c r="E1440" s="46"/>
      <c r="F1440" s="46"/>
      <c r="G1440" s="46"/>
      <c r="H1440" s="81" t="e">
        <f t="shared" si="442"/>
        <v>#DIV/0!</v>
      </c>
      <c r="I1440" s="46"/>
      <c r="J1440" s="46"/>
      <c r="K1440" s="81" t="e">
        <f t="shared" si="443"/>
        <v>#DIV/0!</v>
      </c>
      <c r="L1440" s="46">
        <f t="shared" si="445"/>
        <v>0</v>
      </c>
      <c r="M1440" s="46">
        <f t="shared" si="446"/>
        <v>0</v>
      </c>
      <c r="N1440" s="46">
        <f t="shared" si="447"/>
        <v>0</v>
      </c>
      <c r="O1440" s="81" t="e">
        <f t="shared" si="448"/>
        <v>#DIV/0!</v>
      </c>
      <c r="P1440" s="46">
        <f t="shared" si="449"/>
        <v>0</v>
      </c>
      <c r="Q1440" s="46">
        <f t="shared" si="450"/>
        <v>0</v>
      </c>
      <c r="R1440" s="1103" t="e">
        <f t="shared" si="444"/>
        <v>#DIV/0!</v>
      </c>
      <c r="S1440" s="757"/>
    </row>
    <row r="1441" spans="1:19" s="47" customFormat="1" x14ac:dyDescent="0.2">
      <c r="A1441" s="505" t="s">
        <v>2464</v>
      </c>
      <c r="B1441" s="505" t="s">
        <v>854</v>
      </c>
      <c r="C1441" s="506">
        <v>9</v>
      </c>
      <c r="D1441" s="507" t="s">
        <v>855</v>
      </c>
      <c r="E1441" s="46"/>
      <c r="F1441" s="46"/>
      <c r="G1441" s="46"/>
      <c r="H1441" s="81" t="e">
        <f t="shared" si="442"/>
        <v>#DIV/0!</v>
      </c>
      <c r="I1441" s="46"/>
      <c r="J1441" s="46"/>
      <c r="K1441" s="81" t="e">
        <f t="shared" si="443"/>
        <v>#DIV/0!</v>
      </c>
      <c r="L1441" s="46">
        <f t="shared" si="445"/>
        <v>0</v>
      </c>
      <c r="M1441" s="46">
        <f t="shared" si="446"/>
        <v>0</v>
      </c>
      <c r="N1441" s="46">
        <f t="shared" si="447"/>
        <v>0</v>
      </c>
      <c r="O1441" s="81" t="e">
        <f t="shared" si="448"/>
        <v>#DIV/0!</v>
      </c>
      <c r="P1441" s="46">
        <f t="shared" si="449"/>
        <v>0</v>
      </c>
      <c r="Q1441" s="46">
        <f t="shared" si="450"/>
        <v>0</v>
      </c>
      <c r="R1441" s="1103" t="e">
        <f t="shared" si="444"/>
        <v>#DIV/0!</v>
      </c>
      <c r="S1441" s="757"/>
    </row>
    <row r="1442" spans="1:19" s="47" customFormat="1" x14ac:dyDescent="0.2">
      <c r="A1442" s="505" t="s">
        <v>2465</v>
      </c>
      <c r="B1442" s="505" t="s">
        <v>856</v>
      </c>
      <c r="C1442" s="506">
        <v>9</v>
      </c>
      <c r="D1442" s="507" t="s">
        <v>857</v>
      </c>
      <c r="E1442" s="46"/>
      <c r="F1442" s="46"/>
      <c r="G1442" s="46"/>
      <c r="H1442" s="81" t="e">
        <f t="shared" si="442"/>
        <v>#DIV/0!</v>
      </c>
      <c r="I1442" s="46"/>
      <c r="J1442" s="46"/>
      <c r="K1442" s="81" t="e">
        <f t="shared" si="443"/>
        <v>#DIV/0!</v>
      </c>
      <c r="L1442" s="46">
        <f t="shared" si="445"/>
        <v>0</v>
      </c>
      <c r="M1442" s="46">
        <f t="shared" si="446"/>
        <v>0</v>
      </c>
      <c r="N1442" s="46">
        <f t="shared" si="447"/>
        <v>0</v>
      </c>
      <c r="O1442" s="81" t="e">
        <f t="shared" si="448"/>
        <v>#DIV/0!</v>
      </c>
      <c r="P1442" s="46">
        <f t="shared" si="449"/>
        <v>0</v>
      </c>
      <c r="Q1442" s="46">
        <f t="shared" si="450"/>
        <v>0</v>
      </c>
      <c r="R1442" s="1103" t="e">
        <f t="shared" si="444"/>
        <v>#DIV/0!</v>
      </c>
      <c r="S1442" s="757"/>
    </row>
    <row r="1443" spans="1:19" s="47" customFormat="1" ht="25.5" x14ac:dyDescent="0.2">
      <c r="A1443" s="505" t="s">
        <v>2466</v>
      </c>
      <c r="B1443" s="505" t="s">
        <v>858</v>
      </c>
      <c r="C1443" s="506">
        <v>9</v>
      </c>
      <c r="D1443" s="507" t="s">
        <v>859</v>
      </c>
      <c r="E1443" s="46"/>
      <c r="F1443" s="46"/>
      <c r="G1443" s="46"/>
      <c r="H1443" s="81" t="e">
        <f t="shared" si="442"/>
        <v>#DIV/0!</v>
      </c>
      <c r="I1443" s="46"/>
      <c r="J1443" s="46"/>
      <c r="K1443" s="81" t="e">
        <f t="shared" si="443"/>
        <v>#DIV/0!</v>
      </c>
      <c r="L1443" s="46">
        <f t="shared" si="445"/>
        <v>0</v>
      </c>
      <c r="M1443" s="46">
        <f t="shared" si="446"/>
        <v>0</v>
      </c>
      <c r="N1443" s="46">
        <f t="shared" si="447"/>
        <v>0</v>
      </c>
      <c r="O1443" s="81" t="e">
        <f t="shared" si="448"/>
        <v>#DIV/0!</v>
      </c>
      <c r="P1443" s="46">
        <f t="shared" si="449"/>
        <v>0</v>
      </c>
      <c r="Q1443" s="46">
        <f t="shared" si="450"/>
        <v>0</v>
      </c>
      <c r="R1443" s="1103" t="e">
        <f t="shared" si="444"/>
        <v>#DIV/0!</v>
      </c>
      <c r="S1443" s="757"/>
    </row>
    <row r="1444" spans="1:19" s="47" customFormat="1" ht="38.25" x14ac:dyDescent="0.2">
      <c r="A1444" s="505" t="s">
        <v>2467</v>
      </c>
      <c r="B1444" s="505" t="s">
        <v>860</v>
      </c>
      <c r="C1444" s="506">
        <v>9</v>
      </c>
      <c r="D1444" s="507" t="s">
        <v>861</v>
      </c>
      <c r="E1444" s="46"/>
      <c r="F1444" s="46"/>
      <c r="G1444" s="46"/>
      <c r="H1444" s="81" t="e">
        <f t="shared" si="442"/>
        <v>#DIV/0!</v>
      </c>
      <c r="I1444" s="46"/>
      <c r="J1444" s="46"/>
      <c r="K1444" s="81" t="e">
        <f t="shared" si="443"/>
        <v>#DIV/0!</v>
      </c>
      <c r="L1444" s="46">
        <f t="shared" si="445"/>
        <v>0</v>
      </c>
      <c r="M1444" s="46">
        <f t="shared" si="446"/>
        <v>0</v>
      </c>
      <c r="N1444" s="46">
        <f t="shared" si="447"/>
        <v>0</v>
      </c>
      <c r="O1444" s="81" t="e">
        <f t="shared" si="448"/>
        <v>#DIV/0!</v>
      </c>
      <c r="P1444" s="46">
        <f t="shared" si="449"/>
        <v>0</v>
      </c>
      <c r="Q1444" s="46">
        <f t="shared" si="450"/>
        <v>0</v>
      </c>
      <c r="R1444" s="1103" t="e">
        <f t="shared" si="444"/>
        <v>#DIV/0!</v>
      </c>
      <c r="S1444" s="757"/>
    </row>
    <row r="1445" spans="1:19" s="47" customFormat="1" x14ac:dyDescent="0.2">
      <c r="A1445" s="430" t="s">
        <v>2951</v>
      </c>
      <c r="B1445" s="430" t="s">
        <v>862</v>
      </c>
      <c r="C1445" s="431">
        <v>3</v>
      </c>
      <c r="D1445" s="432" t="s">
        <v>863</v>
      </c>
      <c r="E1445" s="51"/>
      <c r="F1445" s="51"/>
      <c r="G1445" s="51"/>
      <c r="H1445" s="81" t="e">
        <f t="shared" si="442"/>
        <v>#DIV/0!</v>
      </c>
      <c r="I1445" s="51"/>
      <c r="J1445" s="51"/>
      <c r="K1445" s="81" t="e">
        <f t="shared" si="443"/>
        <v>#DIV/0!</v>
      </c>
      <c r="L1445" s="51">
        <f t="shared" si="445"/>
        <v>0</v>
      </c>
      <c r="M1445" s="51">
        <f t="shared" si="446"/>
        <v>0</v>
      </c>
      <c r="N1445" s="51">
        <f t="shared" si="447"/>
        <v>0</v>
      </c>
      <c r="O1445" s="81" t="e">
        <f t="shared" si="448"/>
        <v>#DIV/0!</v>
      </c>
      <c r="P1445" s="51">
        <f t="shared" si="449"/>
        <v>0</v>
      </c>
      <c r="Q1445" s="51">
        <f t="shared" si="450"/>
        <v>0</v>
      </c>
      <c r="R1445" s="1103" t="e">
        <f t="shared" si="444"/>
        <v>#DIV/0!</v>
      </c>
      <c r="S1445" s="757"/>
    </row>
    <row r="1446" spans="1:19" s="47" customFormat="1" x14ac:dyDescent="0.2">
      <c r="A1446" s="505" t="s">
        <v>2468</v>
      </c>
      <c r="B1446" s="505" t="s">
        <v>864</v>
      </c>
      <c r="C1446" s="506">
        <v>9</v>
      </c>
      <c r="D1446" s="507" t="s">
        <v>1540</v>
      </c>
      <c r="E1446" s="46"/>
      <c r="F1446" s="46"/>
      <c r="G1446" s="46"/>
      <c r="H1446" s="81" t="e">
        <f t="shared" si="442"/>
        <v>#DIV/0!</v>
      </c>
      <c r="I1446" s="46"/>
      <c r="J1446" s="46"/>
      <c r="K1446" s="81" t="e">
        <f t="shared" si="443"/>
        <v>#DIV/0!</v>
      </c>
      <c r="L1446" s="46">
        <f t="shared" si="445"/>
        <v>0</v>
      </c>
      <c r="M1446" s="46">
        <f t="shared" si="446"/>
        <v>0</v>
      </c>
      <c r="N1446" s="46">
        <f t="shared" si="447"/>
        <v>0</v>
      </c>
      <c r="O1446" s="81" t="e">
        <f t="shared" si="448"/>
        <v>#DIV/0!</v>
      </c>
      <c r="P1446" s="46">
        <f t="shared" si="449"/>
        <v>0</v>
      </c>
      <c r="Q1446" s="46">
        <f t="shared" si="450"/>
        <v>0</v>
      </c>
      <c r="R1446" s="1103" t="e">
        <f t="shared" si="444"/>
        <v>#DIV/0!</v>
      </c>
    </row>
    <row r="1447" spans="1:19" s="89" customFormat="1" x14ac:dyDescent="0.2">
      <c r="A1447" s="84"/>
      <c r="B1447" s="84" t="s">
        <v>239</v>
      </c>
      <c r="C1447" s="85"/>
      <c r="D1447" s="86" t="s">
        <v>865</v>
      </c>
      <c r="E1447" s="87">
        <f>E1448+E1452+E1454+E1455</f>
        <v>0</v>
      </c>
      <c r="F1447" s="87">
        <f t="shared" ref="F1447:J1447" si="493">F1448+F1452+F1454+F1455</f>
        <v>0</v>
      </c>
      <c r="G1447" s="87">
        <f t="shared" si="493"/>
        <v>0</v>
      </c>
      <c r="H1447" s="81" t="e">
        <f t="shared" si="442"/>
        <v>#DIV/0!</v>
      </c>
      <c r="I1447" s="87">
        <f t="shared" si="493"/>
        <v>0</v>
      </c>
      <c r="J1447" s="87">
        <f t="shared" si="493"/>
        <v>0</v>
      </c>
      <c r="K1447" s="81" t="e">
        <f t="shared" si="443"/>
        <v>#DIV/0!</v>
      </c>
      <c r="L1447" s="87">
        <f t="shared" si="445"/>
        <v>0</v>
      </c>
      <c r="M1447" s="87">
        <f t="shared" si="446"/>
        <v>0</v>
      </c>
      <c r="N1447" s="87">
        <f t="shared" si="447"/>
        <v>0</v>
      </c>
      <c r="O1447" s="81" t="e">
        <f t="shared" si="448"/>
        <v>#DIV/0!</v>
      </c>
      <c r="P1447" s="87">
        <f t="shared" si="449"/>
        <v>0</v>
      </c>
      <c r="Q1447" s="87">
        <f t="shared" si="450"/>
        <v>0</v>
      </c>
      <c r="R1447" s="1103" t="e">
        <f t="shared" si="444"/>
        <v>#DIV/0!</v>
      </c>
    </row>
    <row r="1448" spans="1:19" s="47" customFormat="1" x14ac:dyDescent="0.2">
      <c r="A1448" s="55"/>
      <c r="B1448" s="55" t="s">
        <v>1079</v>
      </c>
      <c r="C1448" s="53"/>
      <c r="D1448" s="56" t="s">
        <v>866</v>
      </c>
      <c r="E1448" s="51">
        <f>SUM(E1449:E1451)</f>
        <v>0</v>
      </c>
      <c r="F1448" s="51">
        <f t="shared" ref="F1448:J1448" si="494">SUM(F1449:F1451)</f>
        <v>0</v>
      </c>
      <c r="G1448" s="51">
        <f t="shared" si="494"/>
        <v>0</v>
      </c>
      <c r="H1448" s="81" t="e">
        <f t="shared" si="442"/>
        <v>#DIV/0!</v>
      </c>
      <c r="I1448" s="51">
        <f t="shared" si="494"/>
        <v>0</v>
      </c>
      <c r="J1448" s="51">
        <f t="shared" si="494"/>
        <v>0</v>
      </c>
      <c r="K1448" s="81" t="e">
        <f t="shared" si="443"/>
        <v>#DIV/0!</v>
      </c>
      <c r="L1448" s="51">
        <f t="shared" si="445"/>
        <v>0</v>
      </c>
      <c r="M1448" s="51">
        <f t="shared" si="446"/>
        <v>0</v>
      </c>
      <c r="N1448" s="51">
        <f t="shared" si="447"/>
        <v>0</v>
      </c>
      <c r="O1448" s="81" t="e">
        <f t="shared" si="448"/>
        <v>#DIV/0!</v>
      </c>
      <c r="P1448" s="51">
        <f t="shared" si="449"/>
        <v>0</v>
      </c>
      <c r="Q1448" s="51">
        <f t="shared" si="450"/>
        <v>0</v>
      </c>
      <c r="R1448" s="1103" t="e">
        <f t="shared" si="444"/>
        <v>#DIV/0!</v>
      </c>
    </row>
    <row r="1449" spans="1:19" s="28" customFormat="1" ht="25.5" x14ac:dyDescent="0.2">
      <c r="A1449" s="488" t="s">
        <v>4606</v>
      </c>
      <c r="B1449" s="488" t="s">
        <v>240</v>
      </c>
      <c r="C1449" s="489">
        <v>6</v>
      </c>
      <c r="D1449" s="490" t="s">
        <v>867</v>
      </c>
      <c r="E1449" s="491"/>
      <c r="F1449" s="491"/>
      <c r="G1449" s="491"/>
      <c r="H1449" s="81" t="e">
        <f t="shared" si="442"/>
        <v>#DIV/0!</v>
      </c>
      <c r="I1449" s="491"/>
      <c r="J1449" s="491"/>
      <c r="K1449" s="81" t="e">
        <f t="shared" si="443"/>
        <v>#DIV/0!</v>
      </c>
      <c r="L1449" s="491">
        <f t="shared" si="445"/>
        <v>0</v>
      </c>
      <c r="M1449" s="491">
        <f t="shared" si="446"/>
        <v>0</v>
      </c>
      <c r="N1449" s="491">
        <f t="shared" si="447"/>
        <v>0</v>
      </c>
      <c r="O1449" s="81" t="e">
        <f t="shared" si="448"/>
        <v>#DIV/0!</v>
      </c>
      <c r="P1449" s="491">
        <f t="shared" si="449"/>
        <v>0</v>
      </c>
      <c r="Q1449" s="491">
        <f t="shared" si="450"/>
        <v>0</v>
      </c>
      <c r="R1449" s="1103" t="e">
        <f t="shared" si="444"/>
        <v>#DIV/0!</v>
      </c>
    </row>
    <row r="1450" spans="1:19" s="28" customFormat="1" x14ac:dyDescent="0.2">
      <c r="A1450" s="488" t="s">
        <v>4666</v>
      </c>
      <c r="B1450" s="488" t="s">
        <v>242</v>
      </c>
      <c r="C1450" s="489">
        <v>6</v>
      </c>
      <c r="D1450" s="490" t="s">
        <v>3534</v>
      </c>
      <c r="E1450" s="491"/>
      <c r="F1450" s="491"/>
      <c r="G1450" s="491"/>
      <c r="H1450" s="81" t="e">
        <f t="shared" si="442"/>
        <v>#DIV/0!</v>
      </c>
      <c r="I1450" s="491"/>
      <c r="J1450" s="491"/>
      <c r="K1450" s="81" t="e">
        <f t="shared" si="443"/>
        <v>#DIV/0!</v>
      </c>
      <c r="L1450" s="491">
        <f t="shared" si="445"/>
        <v>0</v>
      </c>
      <c r="M1450" s="491">
        <f t="shared" si="446"/>
        <v>0</v>
      </c>
      <c r="N1450" s="491">
        <f t="shared" si="447"/>
        <v>0</v>
      </c>
      <c r="O1450" s="81" t="e">
        <f t="shared" si="448"/>
        <v>#DIV/0!</v>
      </c>
      <c r="P1450" s="491">
        <f t="shared" si="449"/>
        <v>0</v>
      </c>
      <c r="Q1450" s="491">
        <f t="shared" si="450"/>
        <v>0</v>
      </c>
      <c r="R1450" s="1103" t="e">
        <f t="shared" si="444"/>
        <v>#DIV/0!</v>
      </c>
    </row>
    <row r="1451" spans="1:19" s="28" customFormat="1" x14ac:dyDescent="0.2">
      <c r="A1451" s="758" t="s">
        <v>4607</v>
      </c>
      <c r="B1451" s="488" t="s">
        <v>5814</v>
      </c>
      <c r="C1451" s="759">
        <v>6</v>
      </c>
      <c r="D1451" s="760" t="s">
        <v>2389</v>
      </c>
      <c r="E1451" s="491"/>
      <c r="F1451" s="491"/>
      <c r="G1451" s="491"/>
      <c r="H1451" s="81" t="e">
        <f t="shared" si="442"/>
        <v>#DIV/0!</v>
      </c>
      <c r="I1451" s="491"/>
      <c r="J1451" s="491"/>
      <c r="K1451" s="81" t="e">
        <f t="shared" si="443"/>
        <v>#DIV/0!</v>
      </c>
      <c r="L1451" s="491">
        <f t="shared" si="445"/>
        <v>0</v>
      </c>
      <c r="M1451" s="491">
        <f t="shared" si="446"/>
        <v>0</v>
      </c>
      <c r="N1451" s="491">
        <f t="shared" si="447"/>
        <v>0</v>
      </c>
      <c r="O1451" s="81" t="e">
        <f t="shared" si="448"/>
        <v>#DIV/0!</v>
      </c>
      <c r="P1451" s="491">
        <f t="shared" si="449"/>
        <v>0</v>
      </c>
      <c r="Q1451" s="491">
        <f t="shared" si="450"/>
        <v>0</v>
      </c>
      <c r="R1451" s="1103" t="e">
        <f t="shared" si="444"/>
        <v>#DIV/0!</v>
      </c>
    </row>
    <row r="1452" spans="1:19" s="47" customFormat="1" ht="25.5" x14ac:dyDescent="0.2">
      <c r="A1452" s="55"/>
      <c r="B1452" s="55" t="s">
        <v>1080</v>
      </c>
      <c r="C1452" s="53"/>
      <c r="D1452" s="56" t="s">
        <v>1081</v>
      </c>
      <c r="E1452" s="51">
        <f>E1453</f>
        <v>0</v>
      </c>
      <c r="F1452" s="51">
        <f t="shared" ref="F1452:J1452" si="495">F1453</f>
        <v>0</v>
      </c>
      <c r="G1452" s="51">
        <f t="shared" si="495"/>
        <v>0</v>
      </c>
      <c r="H1452" s="81" t="e">
        <f t="shared" si="442"/>
        <v>#DIV/0!</v>
      </c>
      <c r="I1452" s="51">
        <f t="shared" si="495"/>
        <v>0</v>
      </c>
      <c r="J1452" s="51">
        <f t="shared" si="495"/>
        <v>0</v>
      </c>
      <c r="K1452" s="81" t="e">
        <f t="shared" si="443"/>
        <v>#DIV/0!</v>
      </c>
      <c r="L1452" s="51">
        <f t="shared" si="445"/>
        <v>0</v>
      </c>
      <c r="M1452" s="51">
        <f t="shared" si="446"/>
        <v>0</v>
      </c>
      <c r="N1452" s="51">
        <f t="shared" si="447"/>
        <v>0</v>
      </c>
      <c r="O1452" s="81" t="e">
        <f t="shared" si="448"/>
        <v>#DIV/0!</v>
      </c>
      <c r="P1452" s="51">
        <f t="shared" si="449"/>
        <v>0</v>
      </c>
      <c r="Q1452" s="51">
        <f t="shared" si="450"/>
        <v>0</v>
      </c>
      <c r="R1452" s="1103" t="e">
        <f t="shared" si="444"/>
        <v>#DIV/0!</v>
      </c>
    </row>
    <row r="1453" spans="1:19" s="28" customFormat="1" ht="51.75" customHeight="1" x14ac:dyDescent="0.2">
      <c r="A1453" s="452" t="s">
        <v>2470</v>
      </c>
      <c r="B1453" s="452" t="s">
        <v>243</v>
      </c>
      <c r="C1453" s="453">
        <v>10</v>
      </c>
      <c r="D1453" s="454" t="s">
        <v>3684</v>
      </c>
      <c r="E1453" s="27"/>
      <c r="F1453" s="27"/>
      <c r="G1453" s="27"/>
      <c r="H1453" s="81" t="e">
        <f t="shared" si="442"/>
        <v>#DIV/0!</v>
      </c>
      <c r="I1453" s="27"/>
      <c r="J1453" s="27"/>
      <c r="K1453" s="81" t="e">
        <f t="shared" si="443"/>
        <v>#DIV/0!</v>
      </c>
      <c r="L1453" s="27">
        <f t="shared" si="445"/>
        <v>0</v>
      </c>
      <c r="M1453" s="27">
        <f t="shared" si="446"/>
        <v>0</v>
      </c>
      <c r="N1453" s="27">
        <f t="shared" si="447"/>
        <v>0</v>
      </c>
      <c r="O1453" s="81" t="e">
        <f t="shared" si="448"/>
        <v>#DIV/0!</v>
      </c>
      <c r="P1453" s="27">
        <f t="shared" si="449"/>
        <v>0</v>
      </c>
      <c r="Q1453" s="27">
        <f t="shared" si="450"/>
        <v>0</v>
      </c>
      <c r="R1453" s="1103" t="e">
        <f t="shared" si="444"/>
        <v>#DIV/0!</v>
      </c>
    </row>
    <row r="1454" spans="1:19" s="47" customFormat="1" ht="51" x14ac:dyDescent="0.2">
      <c r="A1454" s="426" t="s">
        <v>2469</v>
      </c>
      <c r="B1454" s="426" t="s">
        <v>241</v>
      </c>
      <c r="C1454" s="734">
        <v>10</v>
      </c>
      <c r="D1454" s="641" t="s">
        <v>3683</v>
      </c>
      <c r="E1454" s="51"/>
      <c r="F1454" s="51"/>
      <c r="G1454" s="51"/>
      <c r="H1454" s="81" t="e">
        <f t="shared" si="442"/>
        <v>#DIV/0!</v>
      </c>
      <c r="I1454" s="51"/>
      <c r="J1454" s="51"/>
      <c r="K1454" s="81" t="e">
        <f t="shared" si="443"/>
        <v>#DIV/0!</v>
      </c>
      <c r="L1454" s="51">
        <f t="shared" si="445"/>
        <v>0</v>
      </c>
      <c r="M1454" s="51">
        <f t="shared" si="446"/>
        <v>0</v>
      </c>
      <c r="N1454" s="51">
        <f t="shared" si="447"/>
        <v>0</v>
      </c>
      <c r="O1454" s="81" t="e">
        <f t="shared" si="448"/>
        <v>#DIV/0!</v>
      </c>
      <c r="P1454" s="51">
        <f t="shared" si="449"/>
        <v>0</v>
      </c>
      <c r="Q1454" s="51">
        <f t="shared" si="450"/>
        <v>0</v>
      </c>
      <c r="R1454" s="1103" t="e">
        <f t="shared" si="444"/>
        <v>#DIV/0!</v>
      </c>
    </row>
    <row r="1455" spans="1:19" s="47" customFormat="1" ht="38.25" x14ac:dyDescent="0.2">
      <c r="A1455" s="430" t="s">
        <v>2471</v>
      </c>
      <c r="B1455" s="430" t="s">
        <v>868</v>
      </c>
      <c r="C1455" s="431">
        <v>10</v>
      </c>
      <c r="D1455" s="432" t="s">
        <v>869</v>
      </c>
      <c r="E1455" s="51"/>
      <c r="F1455" s="51"/>
      <c r="G1455" s="51"/>
      <c r="H1455" s="81" t="e">
        <f t="shared" si="442"/>
        <v>#DIV/0!</v>
      </c>
      <c r="I1455" s="51"/>
      <c r="J1455" s="51"/>
      <c r="K1455" s="81" t="e">
        <f t="shared" si="443"/>
        <v>#DIV/0!</v>
      </c>
      <c r="L1455" s="51">
        <f t="shared" si="445"/>
        <v>0</v>
      </c>
      <c r="M1455" s="51">
        <f t="shared" si="446"/>
        <v>0</v>
      </c>
      <c r="N1455" s="51">
        <f t="shared" si="447"/>
        <v>0</v>
      </c>
      <c r="O1455" s="81" t="e">
        <f t="shared" si="448"/>
        <v>#DIV/0!</v>
      </c>
      <c r="P1455" s="51">
        <f t="shared" si="449"/>
        <v>0</v>
      </c>
      <c r="Q1455" s="51">
        <f t="shared" si="450"/>
        <v>0</v>
      </c>
      <c r="R1455" s="1103" t="e">
        <f t="shared" si="444"/>
        <v>#DIV/0!</v>
      </c>
    </row>
    <row r="1456" spans="1:19" s="89" customFormat="1" x14ac:dyDescent="0.2">
      <c r="A1456" s="84"/>
      <c r="B1456" s="84" t="s">
        <v>244</v>
      </c>
      <c r="C1456" s="85"/>
      <c r="D1456" s="86" t="s">
        <v>870</v>
      </c>
      <c r="E1456" s="87">
        <f>+SUM(E1457:E1461)</f>
        <v>0</v>
      </c>
      <c r="F1456" s="87">
        <f t="shared" ref="F1456:J1456" si="496">+SUM(F1457:F1461)</f>
        <v>0</v>
      </c>
      <c r="G1456" s="87">
        <f t="shared" si="496"/>
        <v>0</v>
      </c>
      <c r="H1456" s="81" t="e">
        <f t="shared" si="442"/>
        <v>#DIV/0!</v>
      </c>
      <c r="I1456" s="87">
        <f t="shared" si="496"/>
        <v>0</v>
      </c>
      <c r="J1456" s="87">
        <f t="shared" si="496"/>
        <v>0</v>
      </c>
      <c r="K1456" s="81" t="e">
        <f t="shared" si="443"/>
        <v>#DIV/0!</v>
      </c>
      <c r="L1456" s="87">
        <f t="shared" si="445"/>
        <v>0</v>
      </c>
      <c r="M1456" s="87">
        <f t="shared" si="446"/>
        <v>0</v>
      </c>
      <c r="N1456" s="87">
        <f t="shared" si="447"/>
        <v>0</v>
      </c>
      <c r="O1456" s="81" t="e">
        <f t="shared" si="448"/>
        <v>#DIV/0!</v>
      </c>
      <c r="P1456" s="87">
        <f t="shared" si="449"/>
        <v>0</v>
      </c>
      <c r="Q1456" s="87">
        <f t="shared" si="450"/>
        <v>0</v>
      </c>
      <c r="R1456" s="1103" t="e">
        <f t="shared" si="444"/>
        <v>#DIV/0!</v>
      </c>
    </row>
    <row r="1457" spans="1:21" s="47" customFormat="1" ht="38.25" x14ac:dyDescent="0.2">
      <c r="A1457" s="55" t="s">
        <v>3972</v>
      </c>
      <c r="B1457" s="55" t="s">
        <v>245</v>
      </c>
      <c r="C1457" s="53">
        <v>16</v>
      </c>
      <c r="D1457" s="56" t="s">
        <v>3776</v>
      </c>
      <c r="E1457" s="51"/>
      <c r="F1457" s="51"/>
      <c r="G1457" s="51"/>
      <c r="H1457" s="81" t="e">
        <f t="shared" si="442"/>
        <v>#DIV/0!</v>
      </c>
      <c r="I1457" s="51"/>
      <c r="J1457" s="51"/>
      <c r="K1457" s="81" t="e">
        <f t="shared" si="443"/>
        <v>#DIV/0!</v>
      </c>
      <c r="L1457" s="51">
        <f t="shared" si="445"/>
        <v>0</v>
      </c>
      <c r="M1457" s="51">
        <f t="shared" si="446"/>
        <v>0</v>
      </c>
      <c r="N1457" s="51">
        <f t="shared" si="447"/>
        <v>0</v>
      </c>
      <c r="O1457" s="81" t="e">
        <f t="shared" si="448"/>
        <v>#DIV/0!</v>
      </c>
      <c r="P1457" s="51">
        <f t="shared" si="449"/>
        <v>0</v>
      </c>
      <c r="Q1457" s="51">
        <f t="shared" si="450"/>
        <v>0</v>
      </c>
      <c r="R1457" s="1103" t="e">
        <f t="shared" si="444"/>
        <v>#DIV/0!</v>
      </c>
    </row>
    <row r="1458" spans="1:21" s="47" customFormat="1" ht="38.25" x14ac:dyDescent="0.2">
      <c r="A1458" s="55" t="s">
        <v>3995</v>
      </c>
      <c r="B1458" s="55" t="s">
        <v>5815</v>
      </c>
      <c r="C1458" s="53">
        <v>16</v>
      </c>
      <c r="D1458" s="56" t="s">
        <v>3784</v>
      </c>
      <c r="E1458" s="51"/>
      <c r="F1458" s="51"/>
      <c r="G1458" s="51"/>
      <c r="H1458" s="81" t="e">
        <f t="shared" si="442"/>
        <v>#DIV/0!</v>
      </c>
      <c r="I1458" s="51"/>
      <c r="J1458" s="51"/>
      <c r="K1458" s="81" t="e">
        <f t="shared" si="443"/>
        <v>#DIV/0!</v>
      </c>
      <c r="L1458" s="51">
        <f t="shared" si="445"/>
        <v>0</v>
      </c>
      <c r="M1458" s="51">
        <f t="shared" si="446"/>
        <v>0</v>
      </c>
      <c r="N1458" s="51">
        <f t="shared" si="447"/>
        <v>0</v>
      </c>
      <c r="O1458" s="81" t="e">
        <f t="shared" si="448"/>
        <v>#DIV/0!</v>
      </c>
      <c r="P1458" s="51">
        <f t="shared" si="449"/>
        <v>0</v>
      </c>
      <c r="Q1458" s="51">
        <f t="shared" si="450"/>
        <v>0</v>
      </c>
      <c r="R1458" s="1103" t="e">
        <f t="shared" si="444"/>
        <v>#DIV/0!</v>
      </c>
    </row>
    <row r="1459" spans="1:21" s="47" customFormat="1" x14ac:dyDescent="0.2">
      <c r="A1459" s="55" t="s">
        <v>3944</v>
      </c>
      <c r="B1459" s="55" t="s">
        <v>246</v>
      </c>
      <c r="C1459" s="53">
        <v>16</v>
      </c>
      <c r="D1459" s="56" t="s">
        <v>2862</v>
      </c>
      <c r="E1459" s="51"/>
      <c r="F1459" s="51"/>
      <c r="G1459" s="51"/>
      <c r="H1459" s="81" t="e">
        <f t="shared" si="442"/>
        <v>#DIV/0!</v>
      </c>
      <c r="I1459" s="51"/>
      <c r="J1459" s="51"/>
      <c r="K1459" s="81" t="e">
        <f t="shared" si="443"/>
        <v>#DIV/0!</v>
      </c>
      <c r="L1459" s="51">
        <f t="shared" si="445"/>
        <v>0</v>
      </c>
      <c r="M1459" s="51">
        <f t="shared" si="446"/>
        <v>0</v>
      </c>
      <c r="N1459" s="51">
        <f t="shared" si="447"/>
        <v>0</v>
      </c>
      <c r="O1459" s="81" t="e">
        <f t="shared" si="448"/>
        <v>#DIV/0!</v>
      </c>
      <c r="P1459" s="51">
        <f t="shared" si="449"/>
        <v>0</v>
      </c>
      <c r="Q1459" s="51">
        <f t="shared" si="450"/>
        <v>0</v>
      </c>
      <c r="R1459" s="1103" t="e">
        <f t="shared" si="444"/>
        <v>#DIV/0!</v>
      </c>
    </row>
    <row r="1460" spans="1:21" s="47" customFormat="1" ht="25.5" x14ac:dyDescent="0.2">
      <c r="A1460" s="55" t="s">
        <v>4013</v>
      </c>
      <c r="B1460" s="55" t="s">
        <v>5816</v>
      </c>
      <c r="C1460" s="53">
        <v>16</v>
      </c>
      <c r="D1460" s="56" t="s">
        <v>2882</v>
      </c>
      <c r="E1460" s="51"/>
      <c r="F1460" s="51"/>
      <c r="G1460" s="51"/>
      <c r="H1460" s="81" t="e">
        <f t="shared" si="442"/>
        <v>#DIV/0!</v>
      </c>
      <c r="I1460" s="51"/>
      <c r="J1460" s="51"/>
      <c r="K1460" s="81" t="e">
        <f t="shared" si="443"/>
        <v>#DIV/0!</v>
      </c>
      <c r="L1460" s="51">
        <f t="shared" si="445"/>
        <v>0</v>
      </c>
      <c r="M1460" s="51">
        <f t="shared" si="446"/>
        <v>0</v>
      </c>
      <c r="N1460" s="51">
        <f t="shared" si="447"/>
        <v>0</v>
      </c>
      <c r="O1460" s="81" t="e">
        <f t="shared" si="448"/>
        <v>#DIV/0!</v>
      </c>
      <c r="P1460" s="51">
        <f t="shared" si="449"/>
        <v>0</v>
      </c>
      <c r="Q1460" s="51">
        <f t="shared" si="450"/>
        <v>0</v>
      </c>
      <c r="R1460" s="1103" t="e">
        <f t="shared" si="444"/>
        <v>#DIV/0!</v>
      </c>
    </row>
    <row r="1461" spans="1:21" s="761" customFormat="1" ht="25.5" x14ac:dyDescent="0.2">
      <c r="A1461" s="55" t="s">
        <v>4037</v>
      </c>
      <c r="B1461" s="55" t="s">
        <v>5817</v>
      </c>
      <c r="C1461" s="53">
        <v>16</v>
      </c>
      <c r="D1461" s="56" t="s">
        <v>2891</v>
      </c>
      <c r="E1461" s="51"/>
      <c r="F1461" s="51"/>
      <c r="G1461" s="51"/>
      <c r="H1461" s="81" t="e">
        <f t="shared" si="442"/>
        <v>#DIV/0!</v>
      </c>
      <c r="I1461" s="51"/>
      <c r="J1461" s="51"/>
      <c r="K1461" s="81" t="e">
        <f t="shared" si="443"/>
        <v>#DIV/0!</v>
      </c>
      <c r="L1461" s="51">
        <f t="shared" si="445"/>
        <v>0</v>
      </c>
      <c r="M1461" s="51">
        <f t="shared" si="446"/>
        <v>0</v>
      </c>
      <c r="N1461" s="51">
        <f t="shared" si="447"/>
        <v>0</v>
      </c>
      <c r="O1461" s="81" t="e">
        <f t="shared" si="448"/>
        <v>#DIV/0!</v>
      </c>
      <c r="P1461" s="51">
        <f t="shared" si="449"/>
        <v>0</v>
      </c>
      <c r="Q1461" s="51">
        <f t="shared" si="450"/>
        <v>0</v>
      </c>
      <c r="R1461" s="1103" t="e">
        <f t="shared" si="444"/>
        <v>#DIV/0!</v>
      </c>
      <c r="S1461" s="47"/>
      <c r="T1461" s="47"/>
      <c r="U1461" s="47"/>
    </row>
    <row r="1462" spans="1:21" s="118" customFormat="1" x14ac:dyDescent="0.2">
      <c r="A1462" s="102" t="s">
        <v>2472</v>
      </c>
      <c r="B1462" s="102" t="s">
        <v>247</v>
      </c>
      <c r="C1462" s="103">
        <v>10</v>
      </c>
      <c r="D1462" s="104" t="s">
        <v>1427</v>
      </c>
      <c r="E1462" s="87"/>
      <c r="F1462" s="87"/>
      <c r="G1462" s="87"/>
      <c r="H1462" s="81" t="e">
        <f t="shared" si="442"/>
        <v>#DIV/0!</v>
      </c>
      <c r="I1462" s="87"/>
      <c r="J1462" s="87"/>
      <c r="K1462" s="81" t="e">
        <f t="shared" si="443"/>
        <v>#DIV/0!</v>
      </c>
      <c r="L1462" s="87">
        <f t="shared" si="445"/>
        <v>0</v>
      </c>
      <c r="M1462" s="87">
        <f t="shared" si="446"/>
        <v>0</v>
      </c>
      <c r="N1462" s="87">
        <f t="shared" si="447"/>
        <v>0</v>
      </c>
      <c r="O1462" s="81" t="e">
        <f t="shared" si="448"/>
        <v>#DIV/0!</v>
      </c>
      <c r="P1462" s="87">
        <f t="shared" si="449"/>
        <v>0</v>
      </c>
      <c r="Q1462" s="87">
        <f t="shared" si="450"/>
        <v>0</v>
      </c>
      <c r="R1462" s="1103" t="e">
        <f t="shared" si="444"/>
        <v>#DIV/0!</v>
      </c>
      <c r="S1462" s="89"/>
      <c r="T1462" s="89"/>
      <c r="U1462" s="89"/>
    </row>
    <row r="1463" spans="1:21" s="83" customFormat="1" x14ac:dyDescent="0.2">
      <c r="A1463" s="30"/>
      <c r="B1463" s="30" t="s">
        <v>248</v>
      </c>
      <c r="C1463" s="31"/>
      <c r="D1463" s="32" t="s">
        <v>249</v>
      </c>
      <c r="E1463" s="29">
        <f>E1464+E1553+E1573</f>
        <v>0</v>
      </c>
      <c r="F1463" s="29">
        <f t="shared" ref="F1463:J1463" si="497">F1464+F1553+F1573</f>
        <v>0</v>
      </c>
      <c r="G1463" s="29">
        <f t="shared" si="497"/>
        <v>0</v>
      </c>
      <c r="H1463" s="81" t="e">
        <f t="shared" si="442"/>
        <v>#DIV/0!</v>
      </c>
      <c r="I1463" s="29">
        <f t="shared" si="497"/>
        <v>0</v>
      </c>
      <c r="J1463" s="29">
        <f t="shared" si="497"/>
        <v>0</v>
      </c>
      <c r="K1463" s="81" t="e">
        <f t="shared" si="443"/>
        <v>#DIV/0!</v>
      </c>
      <c r="L1463" s="29">
        <f t="shared" si="445"/>
        <v>0</v>
      </c>
      <c r="M1463" s="29">
        <f t="shared" si="446"/>
        <v>0</v>
      </c>
      <c r="N1463" s="29">
        <f t="shared" si="447"/>
        <v>0</v>
      </c>
      <c r="O1463" s="81" t="e">
        <f t="shared" si="448"/>
        <v>#DIV/0!</v>
      </c>
      <c r="P1463" s="29">
        <f t="shared" si="449"/>
        <v>0</v>
      </c>
      <c r="Q1463" s="29">
        <f t="shared" si="450"/>
        <v>0</v>
      </c>
      <c r="R1463" s="1103" t="e">
        <f t="shared" si="444"/>
        <v>#DIV/0!</v>
      </c>
      <c r="S1463" s="33"/>
      <c r="T1463" s="33"/>
      <c r="U1463" s="33"/>
    </row>
    <row r="1464" spans="1:21" s="118" customFormat="1" x14ac:dyDescent="0.2">
      <c r="A1464" s="84"/>
      <c r="B1464" s="84" t="s">
        <v>250</v>
      </c>
      <c r="C1464" s="85"/>
      <c r="D1464" s="86" t="s">
        <v>251</v>
      </c>
      <c r="E1464" s="87">
        <f>+E1465+E1487+E1499+E1515+E1543</f>
        <v>0</v>
      </c>
      <c r="F1464" s="87">
        <f t="shared" ref="F1464:J1464" si="498">+F1465+F1487+F1499+F1515+F1543</f>
        <v>0</v>
      </c>
      <c r="G1464" s="87">
        <f t="shared" si="498"/>
        <v>0</v>
      </c>
      <c r="H1464" s="81" t="e">
        <f t="shared" si="442"/>
        <v>#DIV/0!</v>
      </c>
      <c r="I1464" s="87">
        <f t="shared" si="498"/>
        <v>0</v>
      </c>
      <c r="J1464" s="87">
        <f t="shared" si="498"/>
        <v>0</v>
      </c>
      <c r="K1464" s="81" t="e">
        <f t="shared" si="443"/>
        <v>#DIV/0!</v>
      </c>
      <c r="L1464" s="87">
        <f t="shared" si="445"/>
        <v>0</v>
      </c>
      <c r="M1464" s="87">
        <f t="shared" si="446"/>
        <v>0</v>
      </c>
      <c r="N1464" s="87">
        <f t="shared" si="447"/>
        <v>0</v>
      </c>
      <c r="O1464" s="81" t="e">
        <f t="shared" si="448"/>
        <v>#DIV/0!</v>
      </c>
      <c r="P1464" s="87">
        <f t="shared" si="449"/>
        <v>0</v>
      </c>
      <c r="Q1464" s="87">
        <f t="shared" si="450"/>
        <v>0</v>
      </c>
      <c r="R1464" s="1103" t="e">
        <f t="shared" si="444"/>
        <v>#DIV/0!</v>
      </c>
      <c r="S1464" s="89"/>
      <c r="T1464" s="89"/>
      <c r="U1464" s="89"/>
    </row>
    <row r="1465" spans="1:21" s="761" customFormat="1" x14ac:dyDescent="0.2">
      <c r="A1465" s="55"/>
      <c r="B1465" s="55" t="s">
        <v>252</v>
      </c>
      <c r="C1465" s="53"/>
      <c r="D1465" s="56" t="s">
        <v>253</v>
      </c>
      <c r="E1465" s="51">
        <f>SUM(E1466:E1467)+SUM(E1471:E1486)</f>
        <v>0</v>
      </c>
      <c r="F1465" s="51">
        <f t="shared" ref="F1465:J1465" si="499">SUM(F1466:F1467)+SUM(F1471:F1486)</f>
        <v>0</v>
      </c>
      <c r="G1465" s="51">
        <f t="shared" si="499"/>
        <v>0</v>
      </c>
      <c r="H1465" s="81" t="e">
        <f t="shared" si="442"/>
        <v>#DIV/0!</v>
      </c>
      <c r="I1465" s="51">
        <f t="shared" si="499"/>
        <v>0</v>
      </c>
      <c r="J1465" s="51">
        <f t="shared" si="499"/>
        <v>0</v>
      </c>
      <c r="K1465" s="81" t="e">
        <f t="shared" si="443"/>
        <v>#DIV/0!</v>
      </c>
      <c r="L1465" s="51">
        <f t="shared" si="445"/>
        <v>0</v>
      </c>
      <c r="M1465" s="51">
        <f t="shared" si="446"/>
        <v>0</v>
      </c>
      <c r="N1465" s="51">
        <f t="shared" si="447"/>
        <v>0</v>
      </c>
      <c r="O1465" s="81" t="e">
        <f t="shared" si="448"/>
        <v>#DIV/0!</v>
      </c>
      <c r="P1465" s="51">
        <f t="shared" si="449"/>
        <v>0</v>
      </c>
      <c r="Q1465" s="51">
        <f t="shared" si="450"/>
        <v>0</v>
      </c>
      <c r="R1465" s="1103" t="e">
        <f t="shared" si="444"/>
        <v>#DIV/0!</v>
      </c>
      <c r="S1465" s="47"/>
      <c r="T1465" s="47"/>
      <c r="U1465" s="47"/>
    </row>
    <row r="1466" spans="1:21" s="764" customFormat="1" x14ac:dyDescent="0.2">
      <c r="A1466" s="762" t="s">
        <v>2054</v>
      </c>
      <c r="B1466" s="762" t="s">
        <v>254</v>
      </c>
      <c r="C1466" s="763">
        <v>3</v>
      </c>
      <c r="D1466" s="536" t="s">
        <v>1188</v>
      </c>
      <c r="E1466" s="27"/>
      <c r="F1466" s="27"/>
      <c r="G1466" s="27"/>
      <c r="H1466" s="81" t="e">
        <f t="shared" si="442"/>
        <v>#DIV/0!</v>
      </c>
      <c r="I1466" s="27"/>
      <c r="J1466" s="27"/>
      <c r="K1466" s="81" t="e">
        <f t="shared" si="443"/>
        <v>#DIV/0!</v>
      </c>
      <c r="L1466" s="27">
        <f t="shared" si="445"/>
        <v>0</v>
      </c>
      <c r="M1466" s="27">
        <f t="shared" si="446"/>
        <v>0</v>
      </c>
      <c r="N1466" s="27">
        <f t="shared" si="447"/>
        <v>0</v>
      </c>
      <c r="O1466" s="81" t="e">
        <f t="shared" si="448"/>
        <v>#DIV/0!</v>
      </c>
      <c r="P1466" s="27">
        <f t="shared" si="449"/>
        <v>0</v>
      </c>
      <c r="Q1466" s="27">
        <f t="shared" si="450"/>
        <v>0</v>
      </c>
      <c r="R1466" s="1103" t="e">
        <f t="shared" si="444"/>
        <v>#DIV/0!</v>
      </c>
      <c r="S1466" s="28"/>
      <c r="T1466" s="28"/>
      <c r="U1466" s="28"/>
    </row>
    <row r="1467" spans="1:21" s="764" customFormat="1" x14ac:dyDescent="0.2">
      <c r="A1467" s="498"/>
      <c r="B1467" s="498" t="s">
        <v>255</v>
      </c>
      <c r="C1467" s="499"/>
      <c r="D1467" s="500" t="s">
        <v>256</v>
      </c>
      <c r="E1467" s="27">
        <f>SUM(E1468:E1470)</f>
        <v>0</v>
      </c>
      <c r="F1467" s="27">
        <f t="shared" ref="F1467:J1467" si="500">SUM(F1468:F1470)</f>
        <v>0</v>
      </c>
      <c r="G1467" s="27">
        <f t="shared" si="500"/>
        <v>0</v>
      </c>
      <c r="H1467" s="81" t="e">
        <f t="shared" si="442"/>
        <v>#DIV/0!</v>
      </c>
      <c r="I1467" s="27">
        <f t="shared" si="500"/>
        <v>0</v>
      </c>
      <c r="J1467" s="27">
        <f t="shared" si="500"/>
        <v>0</v>
      </c>
      <c r="K1467" s="81" t="e">
        <f t="shared" si="443"/>
        <v>#DIV/0!</v>
      </c>
      <c r="L1467" s="27">
        <f t="shared" si="445"/>
        <v>0</v>
      </c>
      <c r="M1467" s="27">
        <f t="shared" si="446"/>
        <v>0</v>
      </c>
      <c r="N1467" s="27">
        <f t="shared" si="447"/>
        <v>0</v>
      </c>
      <c r="O1467" s="81" t="e">
        <f t="shared" si="448"/>
        <v>#DIV/0!</v>
      </c>
      <c r="P1467" s="27">
        <f t="shared" si="449"/>
        <v>0</v>
      </c>
      <c r="Q1467" s="27">
        <f t="shared" si="450"/>
        <v>0</v>
      </c>
      <c r="R1467" s="1103" t="e">
        <f t="shared" si="444"/>
        <v>#DIV/0!</v>
      </c>
      <c r="S1467" s="28"/>
      <c r="T1467" s="28"/>
      <c r="U1467" s="28"/>
    </row>
    <row r="1468" spans="1:21" s="774" customFormat="1" x14ac:dyDescent="0.2">
      <c r="A1468" s="771" t="s">
        <v>2055</v>
      </c>
      <c r="B1468" s="771" t="s">
        <v>447</v>
      </c>
      <c r="C1468" s="772">
        <v>3</v>
      </c>
      <c r="D1468" s="773" t="s">
        <v>448</v>
      </c>
      <c r="E1468" s="513"/>
      <c r="F1468" s="513"/>
      <c r="G1468" s="513"/>
      <c r="H1468" s="81" t="e">
        <f t="shared" ref="H1468:H1531" si="501">+(F1468-G1468)/F1468</f>
        <v>#DIV/0!</v>
      </c>
      <c r="I1468" s="513"/>
      <c r="J1468" s="513"/>
      <c r="K1468" s="81" t="e">
        <f t="shared" ref="K1468:K1531" si="502">+(I1468-J1468)/I1468</f>
        <v>#DIV/0!</v>
      </c>
      <c r="L1468" s="513">
        <f t="shared" si="445"/>
        <v>0</v>
      </c>
      <c r="M1468" s="513">
        <f t="shared" si="446"/>
        <v>0</v>
      </c>
      <c r="N1468" s="513">
        <f t="shared" si="447"/>
        <v>0</v>
      </c>
      <c r="O1468" s="81" t="e">
        <f t="shared" si="448"/>
        <v>#DIV/0!</v>
      </c>
      <c r="P1468" s="513">
        <f t="shared" si="449"/>
        <v>0</v>
      </c>
      <c r="Q1468" s="513">
        <f t="shared" si="450"/>
        <v>0</v>
      </c>
      <c r="R1468" s="1103" t="e">
        <f t="shared" si="444"/>
        <v>#DIV/0!</v>
      </c>
      <c r="S1468" s="515"/>
      <c r="T1468" s="515"/>
      <c r="U1468" s="515"/>
    </row>
    <row r="1469" spans="1:21" s="515" customFormat="1" x14ac:dyDescent="0.2">
      <c r="A1469" s="771" t="s">
        <v>2056</v>
      </c>
      <c r="B1469" s="771" t="s">
        <v>449</v>
      </c>
      <c r="C1469" s="772">
        <v>3</v>
      </c>
      <c r="D1469" s="773" t="s">
        <v>450</v>
      </c>
      <c r="E1469" s="513"/>
      <c r="F1469" s="513"/>
      <c r="G1469" s="513"/>
      <c r="H1469" s="81" t="e">
        <f t="shared" si="501"/>
        <v>#DIV/0!</v>
      </c>
      <c r="I1469" s="513"/>
      <c r="J1469" s="513"/>
      <c r="K1469" s="81" t="e">
        <f t="shared" si="502"/>
        <v>#DIV/0!</v>
      </c>
      <c r="L1469" s="513">
        <f t="shared" si="445"/>
        <v>0</v>
      </c>
      <c r="M1469" s="513">
        <f t="shared" si="446"/>
        <v>0</v>
      </c>
      <c r="N1469" s="513">
        <f t="shared" si="447"/>
        <v>0</v>
      </c>
      <c r="O1469" s="81" t="e">
        <f t="shared" si="448"/>
        <v>#DIV/0!</v>
      </c>
      <c r="P1469" s="513">
        <f t="shared" si="449"/>
        <v>0</v>
      </c>
      <c r="Q1469" s="513">
        <f t="shared" si="450"/>
        <v>0</v>
      </c>
      <c r="R1469" s="1103" t="e">
        <f t="shared" ref="R1469:R1532" si="503">+(P1469-Q1469)/P1469</f>
        <v>#DIV/0!</v>
      </c>
    </row>
    <row r="1470" spans="1:21" s="515" customFormat="1" x14ac:dyDescent="0.2">
      <c r="A1470" s="771" t="s">
        <v>2057</v>
      </c>
      <c r="B1470" s="771" t="s">
        <v>451</v>
      </c>
      <c r="C1470" s="772">
        <v>3</v>
      </c>
      <c r="D1470" s="773" t="s">
        <v>452</v>
      </c>
      <c r="E1470" s="513"/>
      <c r="F1470" s="513"/>
      <c r="G1470" s="513"/>
      <c r="H1470" s="81" t="e">
        <f t="shared" si="501"/>
        <v>#DIV/0!</v>
      </c>
      <c r="I1470" s="513"/>
      <c r="J1470" s="513"/>
      <c r="K1470" s="81" t="e">
        <f t="shared" si="502"/>
        <v>#DIV/0!</v>
      </c>
      <c r="L1470" s="513">
        <f t="shared" si="445"/>
        <v>0</v>
      </c>
      <c r="M1470" s="513">
        <f t="shared" si="446"/>
        <v>0</v>
      </c>
      <c r="N1470" s="513">
        <f t="shared" si="447"/>
        <v>0</v>
      </c>
      <c r="O1470" s="81" t="e">
        <f t="shared" si="448"/>
        <v>#DIV/0!</v>
      </c>
      <c r="P1470" s="513">
        <f t="shared" si="449"/>
        <v>0</v>
      </c>
      <c r="Q1470" s="513">
        <f t="shared" si="450"/>
        <v>0</v>
      </c>
      <c r="R1470" s="1103" t="e">
        <f t="shared" si="503"/>
        <v>#DIV/0!</v>
      </c>
    </row>
    <row r="1471" spans="1:21" s="28" customFormat="1" x14ac:dyDescent="0.2">
      <c r="A1471" s="765" t="s">
        <v>4143</v>
      </c>
      <c r="B1471" s="765" t="s">
        <v>257</v>
      </c>
      <c r="C1471" s="766">
        <v>16</v>
      </c>
      <c r="D1471" s="767" t="s">
        <v>2865</v>
      </c>
      <c r="E1471" s="27"/>
      <c r="F1471" s="27"/>
      <c r="G1471" s="27"/>
      <c r="H1471" s="81" t="e">
        <f t="shared" si="501"/>
        <v>#DIV/0!</v>
      </c>
      <c r="I1471" s="27"/>
      <c r="J1471" s="27"/>
      <c r="K1471" s="81" t="e">
        <f t="shared" si="502"/>
        <v>#DIV/0!</v>
      </c>
      <c r="L1471" s="27">
        <f t="shared" si="445"/>
        <v>0</v>
      </c>
      <c r="M1471" s="27">
        <f t="shared" si="446"/>
        <v>0</v>
      </c>
      <c r="N1471" s="27">
        <f t="shared" si="447"/>
        <v>0</v>
      </c>
      <c r="O1471" s="81" t="e">
        <f t="shared" si="448"/>
        <v>#DIV/0!</v>
      </c>
      <c r="P1471" s="27">
        <f t="shared" si="449"/>
        <v>0</v>
      </c>
      <c r="Q1471" s="27">
        <f t="shared" si="450"/>
        <v>0</v>
      </c>
      <c r="R1471" s="1103" t="e">
        <f t="shared" si="503"/>
        <v>#DIV/0!</v>
      </c>
    </row>
    <row r="1472" spans="1:21" s="28" customFormat="1" ht="25.5" x14ac:dyDescent="0.2">
      <c r="A1472" s="485" t="s">
        <v>3973</v>
      </c>
      <c r="B1472" s="485" t="s">
        <v>5818</v>
      </c>
      <c r="C1472" s="486">
        <v>16</v>
      </c>
      <c r="D1472" s="487" t="s">
        <v>3777</v>
      </c>
      <c r="E1472" s="27"/>
      <c r="F1472" s="27"/>
      <c r="G1472" s="27"/>
      <c r="H1472" s="81" t="e">
        <f t="shared" si="501"/>
        <v>#DIV/0!</v>
      </c>
      <c r="I1472" s="27"/>
      <c r="J1472" s="27"/>
      <c r="K1472" s="81" t="e">
        <f t="shared" si="502"/>
        <v>#DIV/0!</v>
      </c>
      <c r="L1472" s="27">
        <f t="shared" si="445"/>
        <v>0</v>
      </c>
      <c r="M1472" s="27">
        <f t="shared" si="446"/>
        <v>0</v>
      </c>
      <c r="N1472" s="27">
        <f t="shared" si="447"/>
        <v>0</v>
      </c>
      <c r="O1472" s="81" t="e">
        <f t="shared" si="448"/>
        <v>#DIV/0!</v>
      </c>
      <c r="P1472" s="27">
        <f t="shared" si="449"/>
        <v>0</v>
      </c>
      <c r="Q1472" s="27">
        <f t="shared" si="450"/>
        <v>0</v>
      </c>
      <c r="R1472" s="1103" t="e">
        <f t="shared" si="503"/>
        <v>#DIV/0!</v>
      </c>
    </row>
    <row r="1473" spans="1:19" s="28" customFormat="1" ht="25.5" x14ac:dyDescent="0.2">
      <c r="A1473" s="485" t="s">
        <v>3996</v>
      </c>
      <c r="B1473" s="485" t="s">
        <v>5819</v>
      </c>
      <c r="C1473" s="486">
        <v>16</v>
      </c>
      <c r="D1473" s="487" t="s">
        <v>3777</v>
      </c>
      <c r="E1473" s="27"/>
      <c r="F1473" s="27"/>
      <c r="G1473" s="27"/>
      <c r="H1473" s="81" t="e">
        <f t="shared" si="501"/>
        <v>#DIV/0!</v>
      </c>
      <c r="I1473" s="27"/>
      <c r="J1473" s="27"/>
      <c r="K1473" s="81" t="e">
        <f t="shared" si="502"/>
        <v>#DIV/0!</v>
      </c>
      <c r="L1473" s="27">
        <f t="shared" si="445"/>
        <v>0</v>
      </c>
      <c r="M1473" s="27">
        <f t="shared" si="446"/>
        <v>0</v>
      </c>
      <c r="N1473" s="27">
        <f t="shared" si="447"/>
        <v>0</v>
      </c>
      <c r="O1473" s="81" t="e">
        <f t="shared" si="448"/>
        <v>#DIV/0!</v>
      </c>
      <c r="P1473" s="27">
        <f t="shared" si="449"/>
        <v>0</v>
      </c>
      <c r="Q1473" s="27">
        <f t="shared" si="450"/>
        <v>0</v>
      </c>
      <c r="R1473" s="1103" t="e">
        <f t="shared" si="503"/>
        <v>#DIV/0!</v>
      </c>
      <c r="S1473" s="500"/>
    </row>
    <row r="1474" spans="1:19" s="28" customFormat="1" ht="38.25" x14ac:dyDescent="0.2">
      <c r="A1474" s="485" t="s">
        <v>4036</v>
      </c>
      <c r="B1474" s="485" t="s">
        <v>5820</v>
      </c>
      <c r="C1474" s="486">
        <v>16</v>
      </c>
      <c r="D1474" s="487" t="s">
        <v>2895</v>
      </c>
      <c r="E1474" s="27"/>
      <c r="F1474" s="27"/>
      <c r="G1474" s="27"/>
      <c r="H1474" s="81" t="e">
        <f t="shared" si="501"/>
        <v>#DIV/0!</v>
      </c>
      <c r="I1474" s="27"/>
      <c r="J1474" s="27"/>
      <c r="K1474" s="81" t="e">
        <f t="shared" si="502"/>
        <v>#DIV/0!</v>
      </c>
      <c r="L1474" s="27">
        <f t="shared" si="445"/>
        <v>0</v>
      </c>
      <c r="M1474" s="27">
        <f t="shared" si="446"/>
        <v>0</v>
      </c>
      <c r="N1474" s="27">
        <f t="shared" si="447"/>
        <v>0</v>
      </c>
      <c r="O1474" s="81" t="e">
        <f t="shared" si="448"/>
        <v>#DIV/0!</v>
      </c>
      <c r="P1474" s="27">
        <f t="shared" si="449"/>
        <v>0</v>
      </c>
      <c r="Q1474" s="27">
        <f t="shared" si="450"/>
        <v>0</v>
      </c>
      <c r="R1474" s="1103" t="e">
        <f t="shared" si="503"/>
        <v>#DIV/0!</v>
      </c>
      <c r="S1474" s="500"/>
    </row>
    <row r="1475" spans="1:19" s="28" customFormat="1" x14ac:dyDescent="0.2">
      <c r="A1475" s="485" t="s">
        <v>4048</v>
      </c>
      <c r="B1475" s="485" t="s">
        <v>5821</v>
      </c>
      <c r="C1475" s="486">
        <v>16</v>
      </c>
      <c r="D1475" s="487" t="s">
        <v>4931</v>
      </c>
      <c r="E1475" s="27"/>
      <c r="F1475" s="27"/>
      <c r="G1475" s="27"/>
      <c r="H1475" s="81" t="e">
        <f t="shared" si="501"/>
        <v>#DIV/0!</v>
      </c>
      <c r="I1475" s="27"/>
      <c r="J1475" s="27"/>
      <c r="K1475" s="81" t="e">
        <f t="shared" si="502"/>
        <v>#DIV/0!</v>
      </c>
      <c r="L1475" s="27">
        <f t="shared" si="445"/>
        <v>0</v>
      </c>
      <c r="M1475" s="27">
        <f t="shared" si="446"/>
        <v>0</v>
      </c>
      <c r="N1475" s="27">
        <f t="shared" si="447"/>
        <v>0</v>
      </c>
      <c r="O1475" s="81" t="e">
        <f t="shared" si="448"/>
        <v>#DIV/0!</v>
      </c>
      <c r="P1475" s="27">
        <f t="shared" si="449"/>
        <v>0</v>
      </c>
      <c r="Q1475" s="27">
        <f t="shared" si="450"/>
        <v>0</v>
      </c>
      <c r="R1475" s="1103" t="e">
        <f t="shared" si="503"/>
        <v>#DIV/0!</v>
      </c>
      <c r="S1475" s="500"/>
    </row>
    <row r="1476" spans="1:19" s="28" customFormat="1" ht="25.5" x14ac:dyDescent="0.2">
      <c r="A1476" s="485" t="s">
        <v>4049</v>
      </c>
      <c r="B1476" s="485" t="s">
        <v>5822</v>
      </c>
      <c r="C1476" s="486">
        <v>16</v>
      </c>
      <c r="D1476" s="487" t="s">
        <v>3799</v>
      </c>
      <c r="E1476" s="27"/>
      <c r="F1476" s="27"/>
      <c r="G1476" s="27"/>
      <c r="H1476" s="81" t="e">
        <f t="shared" si="501"/>
        <v>#DIV/0!</v>
      </c>
      <c r="I1476" s="27"/>
      <c r="J1476" s="27"/>
      <c r="K1476" s="81" t="e">
        <f t="shared" si="502"/>
        <v>#DIV/0!</v>
      </c>
      <c r="L1476" s="27">
        <f t="shared" si="445"/>
        <v>0</v>
      </c>
      <c r="M1476" s="27">
        <f t="shared" si="446"/>
        <v>0</v>
      </c>
      <c r="N1476" s="27">
        <f t="shared" si="447"/>
        <v>0</v>
      </c>
      <c r="O1476" s="81" t="e">
        <f t="shared" si="448"/>
        <v>#DIV/0!</v>
      </c>
      <c r="P1476" s="27">
        <f t="shared" si="449"/>
        <v>0</v>
      </c>
      <c r="Q1476" s="27">
        <f t="shared" si="450"/>
        <v>0</v>
      </c>
      <c r="R1476" s="1103" t="e">
        <f t="shared" si="503"/>
        <v>#DIV/0!</v>
      </c>
      <c r="S1476" s="500"/>
    </row>
    <row r="1477" spans="1:19" s="28" customFormat="1" x14ac:dyDescent="0.2">
      <c r="A1477" s="485" t="s">
        <v>4084</v>
      </c>
      <c r="B1477" s="485" t="s">
        <v>5823</v>
      </c>
      <c r="C1477" s="486">
        <v>16</v>
      </c>
      <c r="D1477" s="487" t="s">
        <v>503</v>
      </c>
      <c r="E1477" s="27"/>
      <c r="F1477" s="27"/>
      <c r="G1477" s="27"/>
      <c r="H1477" s="81" t="e">
        <f t="shared" si="501"/>
        <v>#DIV/0!</v>
      </c>
      <c r="I1477" s="27"/>
      <c r="J1477" s="27"/>
      <c r="K1477" s="81" t="e">
        <f t="shared" si="502"/>
        <v>#DIV/0!</v>
      </c>
      <c r="L1477" s="27">
        <f t="shared" ref="L1477:L1540" si="504">E1477</f>
        <v>0</v>
      </c>
      <c r="M1477" s="27">
        <f t="shared" ref="M1477:M1540" si="505">F1477</f>
        <v>0</v>
      </c>
      <c r="N1477" s="27">
        <f t="shared" ref="N1477:N1540" si="506">G1477</f>
        <v>0</v>
      </c>
      <c r="O1477" s="81" t="e">
        <f t="shared" ref="O1477:O1540" si="507">+(M1477-N1477)/M1477</f>
        <v>#DIV/0!</v>
      </c>
      <c r="P1477" s="27">
        <f t="shared" ref="P1477:P1540" si="508">I1477</f>
        <v>0</v>
      </c>
      <c r="Q1477" s="27">
        <f t="shared" ref="Q1477:Q1540" si="509">J1477</f>
        <v>0</v>
      </c>
      <c r="R1477" s="1103" t="e">
        <f t="shared" si="503"/>
        <v>#DIV/0!</v>
      </c>
      <c r="S1477" s="500"/>
    </row>
    <row r="1478" spans="1:19" s="28" customFormat="1" x14ac:dyDescent="0.2">
      <c r="A1478" s="485" t="s">
        <v>2058</v>
      </c>
      <c r="B1478" s="485" t="s">
        <v>258</v>
      </c>
      <c r="C1478" s="486">
        <v>15</v>
      </c>
      <c r="D1478" s="487" t="s">
        <v>497</v>
      </c>
      <c r="E1478" s="461"/>
      <c r="F1478" s="461"/>
      <c r="G1478" s="461"/>
      <c r="H1478" s="81" t="e">
        <f t="shared" si="501"/>
        <v>#DIV/0!</v>
      </c>
      <c r="I1478" s="461"/>
      <c r="J1478" s="461"/>
      <c r="K1478" s="81" t="e">
        <f t="shared" si="502"/>
        <v>#DIV/0!</v>
      </c>
      <c r="L1478" s="461">
        <f t="shared" si="504"/>
        <v>0</v>
      </c>
      <c r="M1478" s="461">
        <f t="shared" si="505"/>
        <v>0</v>
      </c>
      <c r="N1478" s="461">
        <f t="shared" si="506"/>
        <v>0</v>
      </c>
      <c r="O1478" s="81" t="e">
        <f t="shared" si="507"/>
        <v>#DIV/0!</v>
      </c>
      <c r="P1478" s="461">
        <f t="shared" si="508"/>
        <v>0</v>
      </c>
      <c r="Q1478" s="461">
        <f t="shared" si="509"/>
        <v>0</v>
      </c>
      <c r="R1478" s="1103" t="e">
        <f t="shared" si="503"/>
        <v>#DIV/0!</v>
      </c>
      <c r="S1478" s="500"/>
    </row>
    <row r="1479" spans="1:19" s="28" customFormat="1" x14ac:dyDescent="0.2">
      <c r="A1479" s="632" t="s">
        <v>2059</v>
      </c>
      <c r="B1479" s="632" t="s">
        <v>259</v>
      </c>
      <c r="C1479" s="633">
        <v>9</v>
      </c>
      <c r="D1479" s="634" t="s">
        <v>261</v>
      </c>
      <c r="E1479" s="461"/>
      <c r="F1479" s="461"/>
      <c r="G1479" s="461"/>
      <c r="H1479" s="81" t="e">
        <f t="shared" si="501"/>
        <v>#DIV/0!</v>
      </c>
      <c r="I1479" s="461"/>
      <c r="J1479" s="461"/>
      <c r="K1479" s="81" t="e">
        <f t="shared" si="502"/>
        <v>#DIV/0!</v>
      </c>
      <c r="L1479" s="461">
        <f t="shared" si="504"/>
        <v>0</v>
      </c>
      <c r="M1479" s="461">
        <f t="shared" si="505"/>
        <v>0</v>
      </c>
      <c r="N1479" s="461">
        <f t="shared" si="506"/>
        <v>0</v>
      </c>
      <c r="O1479" s="81" t="e">
        <f t="shared" si="507"/>
        <v>#DIV/0!</v>
      </c>
      <c r="P1479" s="461">
        <f t="shared" si="508"/>
        <v>0</v>
      </c>
      <c r="Q1479" s="461">
        <f t="shared" si="509"/>
        <v>0</v>
      </c>
      <c r="R1479" s="1103" t="e">
        <f t="shared" si="503"/>
        <v>#DIV/0!</v>
      </c>
      <c r="S1479" s="500"/>
    </row>
    <row r="1480" spans="1:19" s="28" customFormat="1" x14ac:dyDescent="0.2">
      <c r="A1480" s="485" t="s">
        <v>3987</v>
      </c>
      <c r="B1480" s="485" t="s">
        <v>260</v>
      </c>
      <c r="C1480" s="486">
        <v>16</v>
      </c>
      <c r="D1480" s="487" t="s">
        <v>453</v>
      </c>
      <c r="E1480" s="27"/>
      <c r="F1480" s="27"/>
      <c r="G1480" s="27"/>
      <c r="H1480" s="81" t="e">
        <f t="shared" si="501"/>
        <v>#DIV/0!</v>
      </c>
      <c r="I1480" s="27"/>
      <c r="J1480" s="27"/>
      <c r="K1480" s="81" t="e">
        <f t="shared" si="502"/>
        <v>#DIV/0!</v>
      </c>
      <c r="L1480" s="27">
        <f t="shared" si="504"/>
        <v>0</v>
      </c>
      <c r="M1480" s="27">
        <f t="shared" si="505"/>
        <v>0</v>
      </c>
      <c r="N1480" s="27">
        <f t="shared" si="506"/>
        <v>0</v>
      </c>
      <c r="O1480" s="81" t="e">
        <f t="shared" si="507"/>
        <v>#DIV/0!</v>
      </c>
      <c r="P1480" s="27">
        <f t="shared" si="508"/>
        <v>0</v>
      </c>
      <c r="Q1480" s="27">
        <f t="shared" si="509"/>
        <v>0</v>
      </c>
      <c r="R1480" s="1103" t="e">
        <f t="shared" si="503"/>
        <v>#DIV/0!</v>
      </c>
      <c r="S1480" s="500"/>
    </row>
    <row r="1481" spans="1:19" s="28" customFormat="1" ht="25.5" x14ac:dyDescent="0.2">
      <c r="A1481" s="485" t="s">
        <v>2060</v>
      </c>
      <c r="B1481" s="485" t="s">
        <v>262</v>
      </c>
      <c r="C1481" s="486">
        <v>3</v>
      </c>
      <c r="D1481" s="487" t="s">
        <v>455</v>
      </c>
      <c r="E1481" s="461"/>
      <c r="F1481" s="461"/>
      <c r="G1481" s="461"/>
      <c r="H1481" s="81" t="e">
        <f t="shared" si="501"/>
        <v>#DIV/0!</v>
      </c>
      <c r="I1481" s="461"/>
      <c r="J1481" s="461"/>
      <c r="K1481" s="81" t="e">
        <f t="shared" si="502"/>
        <v>#DIV/0!</v>
      </c>
      <c r="L1481" s="461">
        <f t="shared" si="504"/>
        <v>0</v>
      </c>
      <c r="M1481" s="461">
        <f t="shared" si="505"/>
        <v>0</v>
      </c>
      <c r="N1481" s="461">
        <f t="shared" si="506"/>
        <v>0</v>
      </c>
      <c r="O1481" s="81" t="e">
        <f t="shared" si="507"/>
        <v>#DIV/0!</v>
      </c>
      <c r="P1481" s="461">
        <f t="shared" si="508"/>
        <v>0</v>
      </c>
      <c r="Q1481" s="461">
        <f t="shared" si="509"/>
        <v>0</v>
      </c>
      <c r="R1481" s="1103" t="e">
        <f t="shared" si="503"/>
        <v>#DIV/0!</v>
      </c>
      <c r="S1481" s="500"/>
    </row>
    <row r="1482" spans="1:19" s="28" customFormat="1" x14ac:dyDescent="0.2">
      <c r="A1482" s="485" t="s">
        <v>2061</v>
      </c>
      <c r="B1482" s="485" t="s">
        <v>454</v>
      </c>
      <c r="C1482" s="486">
        <v>3</v>
      </c>
      <c r="D1482" s="487" t="s">
        <v>457</v>
      </c>
      <c r="E1482" s="461"/>
      <c r="F1482" s="461"/>
      <c r="G1482" s="461"/>
      <c r="H1482" s="81" t="e">
        <f t="shared" si="501"/>
        <v>#DIV/0!</v>
      </c>
      <c r="I1482" s="461"/>
      <c r="J1482" s="461"/>
      <c r="K1482" s="81" t="e">
        <f t="shared" si="502"/>
        <v>#DIV/0!</v>
      </c>
      <c r="L1482" s="461">
        <f t="shared" si="504"/>
        <v>0</v>
      </c>
      <c r="M1482" s="461">
        <f t="shared" si="505"/>
        <v>0</v>
      </c>
      <c r="N1482" s="461">
        <f t="shared" si="506"/>
        <v>0</v>
      </c>
      <c r="O1482" s="81" t="e">
        <f t="shared" si="507"/>
        <v>#DIV/0!</v>
      </c>
      <c r="P1482" s="461">
        <f t="shared" si="508"/>
        <v>0</v>
      </c>
      <c r="Q1482" s="461">
        <f t="shared" si="509"/>
        <v>0</v>
      </c>
      <c r="R1482" s="1103" t="e">
        <f t="shared" si="503"/>
        <v>#DIV/0!</v>
      </c>
    </row>
    <row r="1483" spans="1:19" s="28" customFormat="1" ht="25.5" x14ac:dyDescent="0.2">
      <c r="A1483" s="737" t="s">
        <v>4505</v>
      </c>
      <c r="B1483" s="485" t="s">
        <v>5824</v>
      </c>
      <c r="C1483" s="741">
        <v>3</v>
      </c>
      <c r="D1483" s="742" t="s">
        <v>4506</v>
      </c>
      <c r="E1483" s="554"/>
      <c r="F1483" s="554"/>
      <c r="G1483" s="554"/>
      <c r="H1483" s="81" t="e">
        <f t="shared" si="501"/>
        <v>#DIV/0!</v>
      </c>
      <c r="I1483" s="554"/>
      <c r="J1483" s="554"/>
      <c r="K1483" s="81" t="e">
        <f t="shared" si="502"/>
        <v>#DIV/0!</v>
      </c>
      <c r="L1483" s="554">
        <f t="shared" si="504"/>
        <v>0</v>
      </c>
      <c r="M1483" s="554">
        <f t="shared" si="505"/>
        <v>0</v>
      </c>
      <c r="N1483" s="554">
        <f t="shared" si="506"/>
        <v>0</v>
      </c>
      <c r="O1483" s="81" t="e">
        <f t="shared" si="507"/>
        <v>#DIV/0!</v>
      </c>
      <c r="P1483" s="554">
        <f t="shared" si="508"/>
        <v>0</v>
      </c>
      <c r="Q1483" s="554">
        <f t="shared" si="509"/>
        <v>0</v>
      </c>
      <c r="R1483" s="1103" t="e">
        <f t="shared" si="503"/>
        <v>#DIV/0!</v>
      </c>
    </row>
    <row r="1484" spans="1:19" s="28" customFormat="1" x14ac:dyDescent="0.2">
      <c r="A1484" s="485" t="s">
        <v>2062</v>
      </c>
      <c r="B1484" s="485" t="s">
        <v>456</v>
      </c>
      <c r="C1484" s="486">
        <v>5</v>
      </c>
      <c r="D1484" s="487" t="s">
        <v>458</v>
      </c>
      <c r="E1484" s="461"/>
      <c r="F1484" s="461"/>
      <c r="G1484" s="461"/>
      <c r="H1484" s="81" t="e">
        <f t="shared" si="501"/>
        <v>#DIV/0!</v>
      </c>
      <c r="I1484" s="461"/>
      <c r="J1484" s="461"/>
      <c r="K1484" s="81" t="e">
        <f t="shared" si="502"/>
        <v>#DIV/0!</v>
      </c>
      <c r="L1484" s="461">
        <f t="shared" si="504"/>
        <v>0</v>
      </c>
      <c r="M1484" s="461">
        <f t="shared" si="505"/>
        <v>0</v>
      </c>
      <c r="N1484" s="461">
        <f t="shared" si="506"/>
        <v>0</v>
      </c>
      <c r="O1484" s="81" t="e">
        <f t="shared" si="507"/>
        <v>#DIV/0!</v>
      </c>
      <c r="P1484" s="461">
        <f t="shared" si="508"/>
        <v>0</v>
      </c>
      <c r="Q1484" s="461">
        <f t="shared" si="509"/>
        <v>0</v>
      </c>
      <c r="R1484" s="1103" t="e">
        <f t="shared" si="503"/>
        <v>#DIV/0!</v>
      </c>
    </row>
    <row r="1485" spans="1:19" s="28" customFormat="1" x14ac:dyDescent="0.2">
      <c r="A1485" s="485" t="s">
        <v>4083</v>
      </c>
      <c r="B1485" s="485" t="s">
        <v>5825</v>
      </c>
      <c r="C1485" s="486">
        <v>16</v>
      </c>
      <c r="D1485" s="487" t="s">
        <v>161</v>
      </c>
      <c r="E1485" s="27"/>
      <c r="F1485" s="27"/>
      <c r="G1485" s="27"/>
      <c r="H1485" s="81" t="e">
        <f t="shared" si="501"/>
        <v>#DIV/0!</v>
      </c>
      <c r="I1485" s="27"/>
      <c r="J1485" s="27"/>
      <c r="K1485" s="81" t="e">
        <f t="shared" si="502"/>
        <v>#DIV/0!</v>
      </c>
      <c r="L1485" s="27">
        <f t="shared" si="504"/>
        <v>0</v>
      </c>
      <c r="M1485" s="27">
        <f t="shared" si="505"/>
        <v>0</v>
      </c>
      <c r="N1485" s="27">
        <f t="shared" si="506"/>
        <v>0</v>
      </c>
      <c r="O1485" s="81" t="e">
        <f t="shared" si="507"/>
        <v>#DIV/0!</v>
      </c>
      <c r="P1485" s="27">
        <f t="shared" si="508"/>
        <v>0</v>
      </c>
      <c r="Q1485" s="27">
        <f t="shared" si="509"/>
        <v>0</v>
      </c>
      <c r="R1485" s="1103" t="e">
        <f t="shared" si="503"/>
        <v>#DIV/0!</v>
      </c>
    </row>
    <row r="1486" spans="1:19" s="28" customFormat="1" x14ac:dyDescent="0.2">
      <c r="A1486" s="768" t="s">
        <v>4802</v>
      </c>
      <c r="B1486" s="485" t="s">
        <v>5826</v>
      </c>
      <c r="C1486" s="769">
        <v>10</v>
      </c>
      <c r="D1486" s="770" t="s">
        <v>4795</v>
      </c>
      <c r="E1486" s="27"/>
      <c r="F1486" s="27"/>
      <c r="G1486" s="27"/>
      <c r="H1486" s="81" t="e">
        <f t="shared" si="501"/>
        <v>#DIV/0!</v>
      </c>
      <c r="I1486" s="27"/>
      <c r="J1486" s="27"/>
      <c r="K1486" s="81" t="e">
        <f t="shared" si="502"/>
        <v>#DIV/0!</v>
      </c>
      <c r="L1486" s="27">
        <f t="shared" si="504"/>
        <v>0</v>
      </c>
      <c r="M1486" s="27">
        <f t="shared" si="505"/>
        <v>0</v>
      </c>
      <c r="N1486" s="27">
        <f t="shared" si="506"/>
        <v>0</v>
      </c>
      <c r="O1486" s="81" t="e">
        <f t="shared" si="507"/>
        <v>#DIV/0!</v>
      </c>
      <c r="P1486" s="27">
        <f t="shared" si="508"/>
        <v>0</v>
      </c>
      <c r="Q1486" s="27">
        <f t="shared" si="509"/>
        <v>0</v>
      </c>
      <c r="R1486" s="1103" t="e">
        <f t="shared" si="503"/>
        <v>#DIV/0!</v>
      </c>
    </row>
    <row r="1487" spans="1:19" s="47" customFormat="1" x14ac:dyDescent="0.2">
      <c r="A1487" s="55"/>
      <c r="B1487" s="55" t="s">
        <v>263</v>
      </c>
      <c r="C1487" s="53"/>
      <c r="D1487" s="56" t="s">
        <v>264</v>
      </c>
      <c r="E1487" s="51">
        <f>E1488+SUM(E1492:E1498)</f>
        <v>0</v>
      </c>
      <c r="F1487" s="51">
        <f t="shared" ref="F1487:J1487" si="510">F1488+SUM(F1492:F1498)</f>
        <v>0</v>
      </c>
      <c r="G1487" s="51">
        <f t="shared" si="510"/>
        <v>0</v>
      </c>
      <c r="H1487" s="81" t="e">
        <f t="shared" si="501"/>
        <v>#DIV/0!</v>
      </c>
      <c r="I1487" s="51">
        <f t="shared" si="510"/>
        <v>0</v>
      </c>
      <c r="J1487" s="51">
        <f t="shared" si="510"/>
        <v>0</v>
      </c>
      <c r="K1487" s="81" t="e">
        <f t="shared" si="502"/>
        <v>#DIV/0!</v>
      </c>
      <c r="L1487" s="51">
        <f t="shared" si="504"/>
        <v>0</v>
      </c>
      <c r="M1487" s="51">
        <f t="shared" si="505"/>
        <v>0</v>
      </c>
      <c r="N1487" s="51">
        <f t="shared" si="506"/>
        <v>0</v>
      </c>
      <c r="O1487" s="81" t="e">
        <f t="shared" si="507"/>
        <v>#DIV/0!</v>
      </c>
      <c r="P1487" s="51">
        <f t="shared" si="508"/>
        <v>0</v>
      </c>
      <c r="Q1487" s="51">
        <f t="shared" si="509"/>
        <v>0</v>
      </c>
      <c r="R1487" s="1103" t="e">
        <f t="shared" si="503"/>
        <v>#DIV/0!</v>
      </c>
    </row>
    <row r="1488" spans="1:19" s="28" customFormat="1" x14ac:dyDescent="0.2">
      <c r="A1488" s="498"/>
      <c r="B1488" s="498" t="s">
        <v>265</v>
      </c>
      <c r="C1488" s="499"/>
      <c r="D1488" s="500" t="s">
        <v>266</v>
      </c>
      <c r="E1488" s="27">
        <f>SUM(E1489:E1491)</f>
        <v>0</v>
      </c>
      <c r="F1488" s="27">
        <f t="shared" ref="F1488:J1488" si="511">SUM(F1489:F1491)</f>
        <v>0</v>
      </c>
      <c r="G1488" s="27">
        <f t="shared" si="511"/>
        <v>0</v>
      </c>
      <c r="H1488" s="81" t="e">
        <f t="shared" si="501"/>
        <v>#DIV/0!</v>
      </c>
      <c r="I1488" s="27">
        <f t="shared" si="511"/>
        <v>0</v>
      </c>
      <c r="J1488" s="27">
        <f t="shared" si="511"/>
        <v>0</v>
      </c>
      <c r="K1488" s="81" t="e">
        <f t="shared" si="502"/>
        <v>#DIV/0!</v>
      </c>
      <c r="L1488" s="27">
        <f t="shared" si="504"/>
        <v>0</v>
      </c>
      <c r="M1488" s="27">
        <f t="shared" si="505"/>
        <v>0</v>
      </c>
      <c r="N1488" s="27">
        <f t="shared" si="506"/>
        <v>0</v>
      </c>
      <c r="O1488" s="81" t="e">
        <f t="shared" si="507"/>
        <v>#DIV/0!</v>
      </c>
      <c r="P1488" s="27">
        <f t="shared" si="508"/>
        <v>0</v>
      </c>
      <c r="Q1488" s="27">
        <f t="shared" si="509"/>
        <v>0</v>
      </c>
      <c r="R1488" s="1103" t="e">
        <f t="shared" si="503"/>
        <v>#DIV/0!</v>
      </c>
    </row>
    <row r="1489" spans="1:18" s="515" customFormat="1" x14ac:dyDescent="0.2">
      <c r="A1489" s="775" t="s">
        <v>2063</v>
      </c>
      <c r="B1489" s="775" t="s">
        <v>498</v>
      </c>
      <c r="C1489" s="776">
        <v>10</v>
      </c>
      <c r="D1489" s="777" t="s">
        <v>267</v>
      </c>
      <c r="E1489" s="514"/>
      <c r="F1489" s="514"/>
      <c r="G1489" s="514"/>
      <c r="H1489" s="81" t="e">
        <f t="shared" si="501"/>
        <v>#DIV/0!</v>
      </c>
      <c r="I1489" s="514"/>
      <c r="J1489" s="514"/>
      <c r="K1489" s="81" t="e">
        <f t="shared" si="502"/>
        <v>#DIV/0!</v>
      </c>
      <c r="L1489" s="514">
        <f t="shared" si="504"/>
        <v>0</v>
      </c>
      <c r="M1489" s="514">
        <f t="shared" si="505"/>
        <v>0</v>
      </c>
      <c r="N1489" s="514">
        <f t="shared" si="506"/>
        <v>0</v>
      </c>
      <c r="O1489" s="81" t="e">
        <f t="shared" si="507"/>
        <v>#DIV/0!</v>
      </c>
      <c r="P1489" s="514">
        <f t="shared" si="508"/>
        <v>0</v>
      </c>
      <c r="Q1489" s="514">
        <f t="shared" si="509"/>
        <v>0</v>
      </c>
      <c r="R1489" s="1103" t="e">
        <f t="shared" si="503"/>
        <v>#DIV/0!</v>
      </c>
    </row>
    <row r="1490" spans="1:18" s="515" customFormat="1" x14ac:dyDescent="0.2">
      <c r="A1490" s="775" t="s">
        <v>2064</v>
      </c>
      <c r="B1490" s="775" t="s">
        <v>499</v>
      </c>
      <c r="C1490" s="776">
        <v>10</v>
      </c>
      <c r="D1490" s="777" t="s">
        <v>500</v>
      </c>
      <c r="E1490" s="514"/>
      <c r="F1490" s="514"/>
      <c r="G1490" s="514"/>
      <c r="H1490" s="81" t="e">
        <f t="shared" si="501"/>
        <v>#DIV/0!</v>
      </c>
      <c r="I1490" s="514"/>
      <c r="J1490" s="514"/>
      <c r="K1490" s="81" t="e">
        <f t="shared" si="502"/>
        <v>#DIV/0!</v>
      </c>
      <c r="L1490" s="514">
        <f t="shared" si="504"/>
        <v>0</v>
      </c>
      <c r="M1490" s="514">
        <f t="shared" si="505"/>
        <v>0</v>
      </c>
      <c r="N1490" s="514">
        <f t="shared" si="506"/>
        <v>0</v>
      </c>
      <c r="O1490" s="81" t="e">
        <f t="shared" si="507"/>
        <v>#DIV/0!</v>
      </c>
      <c r="P1490" s="514">
        <f t="shared" si="508"/>
        <v>0</v>
      </c>
      <c r="Q1490" s="514">
        <f t="shared" si="509"/>
        <v>0</v>
      </c>
      <c r="R1490" s="1103" t="e">
        <f t="shared" si="503"/>
        <v>#DIV/0!</v>
      </c>
    </row>
    <row r="1491" spans="1:18" s="515" customFormat="1" x14ac:dyDescent="0.2">
      <c r="A1491" s="775" t="s">
        <v>2065</v>
      </c>
      <c r="B1491" s="775" t="s">
        <v>501</v>
      </c>
      <c r="C1491" s="776">
        <v>10</v>
      </c>
      <c r="D1491" s="777" t="s">
        <v>459</v>
      </c>
      <c r="E1491" s="514"/>
      <c r="F1491" s="514"/>
      <c r="G1491" s="514"/>
      <c r="H1491" s="81" t="e">
        <f t="shared" si="501"/>
        <v>#DIV/0!</v>
      </c>
      <c r="I1491" s="514"/>
      <c r="J1491" s="514"/>
      <c r="K1491" s="81" t="e">
        <f t="shared" si="502"/>
        <v>#DIV/0!</v>
      </c>
      <c r="L1491" s="514">
        <f t="shared" si="504"/>
        <v>0</v>
      </c>
      <c r="M1491" s="514">
        <f t="shared" si="505"/>
        <v>0</v>
      </c>
      <c r="N1491" s="514">
        <f t="shared" si="506"/>
        <v>0</v>
      </c>
      <c r="O1491" s="81" t="e">
        <f t="shared" si="507"/>
        <v>#DIV/0!</v>
      </c>
      <c r="P1491" s="514">
        <f t="shared" si="508"/>
        <v>0</v>
      </c>
      <c r="Q1491" s="514">
        <f t="shared" si="509"/>
        <v>0</v>
      </c>
      <c r="R1491" s="1103" t="e">
        <f t="shared" si="503"/>
        <v>#DIV/0!</v>
      </c>
    </row>
    <row r="1492" spans="1:18" s="28" customFormat="1" ht="38.25" x14ac:dyDescent="0.2">
      <c r="A1492" s="692" t="s">
        <v>2066</v>
      </c>
      <c r="B1492" s="692" t="s">
        <v>268</v>
      </c>
      <c r="C1492" s="693">
        <v>6</v>
      </c>
      <c r="D1492" s="694" t="s">
        <v>269</v>
      </c>
      <c r="E1492" s="461"/>
      <c r="F1492" s="461"/>
      <c r="G1492" s="461"/>
      <c r="H1492" s="81" t="e">
        <f t="shared" si="501"/>
        <v>#DIV/0!</v>
      </c>
      <c r="I1492" s="461"/>
      <c r="J1492" s="461"/>
      <c r="K1492" s="81" t="e">
        <f t="shared" si="502"/>
        <v>#DIV/0!</v>
      </c>
      <c r="L1492" s="461">
        <f t="shared" si="504"/>
        <v>0</v>
      </c>
      <c r="M1492" s="461">
        <f t="shared" si="505"/>
        <v>0</v>
      </c>
      <c r="N1492" s="461">
        <f t="shared" si="506"/>
        <v>0</v>
      </c>
      <c r="O1492" s="81" t="e">
        <f t="shared" si="507"/>
        <v>#DIV/0!</v>
      </c>
      <c r="P1492" s="461">
        <f t="shared" si="508"/>
        <v>0</v>
      </c>
      <c r="Q1492" s="461">
        <f t="shared" si="509"/>
        <v>0</v>
      </c>
      <c r="R1492" s="1103" t="e">
        <f t="shared" si="503"/>
        <v>#DIV/0!</v>
      </c>
    </row>
    <row r="1493" spans="1:18" s="28" customFormat="1" x14ac:dyDescent="0.2">
      <c r="A1493" s="692" t="s">
        <v>3955</v>
      </c>
      <c r="B1493" s="692" t="s">
        <v>270</v>
      </c>
      <c r="C1493" s="693">
        <v>16</v>
      </c>
      <c r="D1493" s="694" t="s">
        <v>502</v>
      </c>
      <c r="E1493" s="27"/>
      <c r="F1493" s="27"/>
      <c r="G1493" s="27"/>
      <c r="H1493" s="81" t="e">
        <f t="shared" si="501"/>
        <v>#DIV/0!</v>
      </c>
      <c r="I1493" s="27"/>
      <c r="J1493" s="27"/>
      <c r="K1493" s="81" t="e">
        <f t="shared" si="502"/>
        <v>#DIV/0!</v>
      </c>
      <c r="L1493" s="27">
        <f t="shared" si="504"/>
        <v>0</v>
      </c>
      <c r="M1493" s="27">
        <f t="shared" si="505"/>
        <v>0</v>
      </c>
      <c r="N1493" s="27">
        <f t="shared" si="506"/>
        <v>0</v>
      </c>
      <c r="O1493" s="81" t="e">
        <f t="shared" si="507"/>
        <v>#DIV/0!</v>
      </c>
      <c r="P1493" s="27">
        <f t="shared" si="508"/>
        <v>0</v>
      </c>
      <c r="Q1493" s="27">
        <f t="shared" si="509"/>
        <v>0</v>
      </c>
      <c r="R1493" s="1103" t="e">
        <f t="shared" si="503"/>
        <v>#DIV/0!</v>
      </c>
    </row>
    <row r="1494" spans="1:18" s="28" customFormat="1" x14ac:dyDescent="0.2">
      <c r="A1494" s="57" t="s">
        <v>2067</v>
      </c>
      <c r="B1494" s="57" t="s">
        <v>271</v>
      </c>
      <c r="C1494" s="58">
        <v>1</v>
      </c>
      <c r="D1494" s="59" t="s">
        <v>460</v>
      </c>
      <c r="E1494" s="27"/>
      <c r="F1494" s="27"/>
      <c r="G1494" s="27"/>
      <c r="H1494" s="81" t="e">
        <f t="shared" si="501"/>
        <v>#DIV/0!</v>
      </c>
      <c r="I1494" s="27"/>
      <c r="J1494" s="27"/>
      <c r="K1494" s="81" t="e">
        <f t="shared" si="502"/>
        <v>#DIV/0!</v>
      </c>
      <c r="L1494" s="27">
        <f t="shared" si="504"/>
        <v>0</v>
      </c>
      <c r="M1494" s="27">
        <f t="shared" si="505"/>
        <v>0</v>
      </c>
      <c r="N1494" s="27">
        <f t="shared" si="506"/>
        <v>0</v>
      </c>
      <c r="O1494" s="81" t="e">
        <f t="shared" si="507"/>
        <v>#DIV/0!</v>
      </c>
      <c r="P1494" s="27">
        <f t="shared" si="508"/>
        <v>0</v>
      </c>
      <c r="Q1494" s="27">
        <f t="shared" si="509"/>
        <v>0</v>
      </c>
      <c r="R1494" s="1103" t="e">
        <f t="shared" si="503"/>
        <v>#DIV/0!</v>
      </c>
    </row>
    <row r="1495" spans="1:18" s="28" customFormat="1" ht="25.5" x14ac:dyDescent="0.2">
      <c r="A1495" s="738" t="s">
        <v>2068</v>
      </c>
      <c r="B1495" s="738" t="s">
        <v>504</v>
      </c>
      <c r="C1495" s="739">
        <v>3</v>
      </c>
      <c r="D1495" s="740" t="s">
        <v>603</v>
      </c>
      <c r="E1495" s="461"/>
      <c r="F1495" s="461"/>
      <c r="G1495" s="461"/>
      <c r="H1495" s="81" t="e">
        <f t="shared" si="501"/>
        <v>#DIV/0!</v>
      </c>
      <c r="I1495" s="461"/>
      <c r="J1495" s="461"/>
      <c r="K1495" s="81" t="e">
        <f t="shared" si="502"/>
        <v>#DIV/0!</v>
      </c>
      <c r="L1495" s="461">
        <f t="shared" si="504"/>
        <v>0</v>
      </c>
      <c r="M1495" s="461">
        <f t="shared" si="505"/>
        <v>0</v>
      </c>
      <c r="N1495" s="461">
        <f t="shared" si="506"/>
        <v>0</v>
      </c>
      <c r="O1495" s="81" t="e">
        <f t="shared" si="507"/>
        <v>#DIV/0!</v>
      </c>
      <c r="P1495" s="461">
        <f t="shared" si="508"/>
        <v>0</v>
      </c>
      <c r="Q1495" s="461">
        <f t="shared" si="509"/>
        <v>0</v>
      </c>
      <c r="R1495" s="1103" t="e">
        <f t="shared" si="503"/>
        <v>#DIV/0!</v>
      </c>
    </row>
    <row r="1496" spans="1:18" s="28" customFormat="1" x14ac:dyDescent="0.2">
      <c r="A1496" s="485" t="s">
        <v>2069</v>
      </c>
      <c r="B1496" s="485" t="s">
        <v>461</v>
      </c>
      <c r="C1496" s="486">
        <v>15</v>
      </c>
      <c r="D1496" s="487" t="s">
        <v>463</v>
      </c>
      <c r="E1496" s="461"/>
      <c r="F1496" s="461"/>
      <c r="G1496" s="461"/>
      <c r="H1496" s="81" t="e">
        <f t="shared" si="501"/>
        <v>#DIV/0!</v>
      </c>
      <c r="I1496" s="461"/>
      <c r="J1496" s="461"/>
      <c r="K1496" s="81" t="e">
        <f t="shared" si="502"/>
        <v>#DIV/0!</v>
      </c>
      <c r="L1496" s="461">
        <f t="shared" si="504"/>
        <v>0</v>
      </c>
      <c r="M1496" s="461">
        <f t="shared" si="505"/>
        <v>0</v>
      </c>
      <c r="N1496" s="461">
        <f t="shared" si="506"/>
        <v>0</v>
      </c>
      <c r="O1496" s="81" t="e">
        <f t="shared" si="507"/>
        <v>#DIV/0!</v>
      </c>
      <c r="P1496" s="461">
        <f t="shared" si="508"/>
        <v>0</v>
      </c>
      <c r="Q1496" s="461">
        <f t="shared" si="509"/>
        <v>0</v>
      </c>
      <c r="R1496" s="1103" t="e">
        <f t="shared" si="503"/>
        <v>#DIV/0!</v>
      </c>
    </row>
    <row r="1497" spans="1:18" s="28" customFormat="1" x14ac:dyDescent="0.2">
      <c r="A1497" s="632" t="s">
        <v>2070</v>
      </c>
      <c r="B1497" s="632" t="s">
        <v>462</v>
      </c>
      <c r="C1497" s="633">
        <v>9</v>
      </c>
      <c r="D1497" s="634" t="s">
        <v>1177</v>
      </c>
      <c r="E1497" s="461"/>
      <c r="F1497" s="461"/>
      <c r="G1497" s="461"/>
      <c r="H1497" s="81" t="e">
        <f t="shared" si="501"/>
        <v>#DIV/0!</v>
      </c>
      <c r="I1497" s="461"/>
      <c r="J1497" s="461"/>
      <c r="K1497" s="81" t="e">
        <f t="shared" si="502"/>
        <v>#DIV/0!</v>
      </c>
      <c r="L1497" s="461">
        <f t="shared" si="504"/>
        <v>0</v>
      </c>
      <c r="M1497" s="461">
        <f t="shared" si="505"/>
        <v>0</v>
      </c>
      <c r="N1497" s="461">
        <f t="shared" si="506"/>
        <v>0</v>
      </c>
      <c r="O1497" s="81" t="e">
        <f t="shared" si="507"/>
        <v>#DIV/0!</v>
      </c>
      <c r="P1497" s="461">
        <f t="shared" si="508"/>
        <v>0</v>
      </c>
      <c r="Q1497" s="461">
        <f t="shared" si="509"/>
        <v>0</v>
      </c>
      <c r="R1497" s="1103" t="e">
        <f t="shared" si="503"/>
        <v>#DIV/0!</v>
      </c>
    </row>
    <row r="1498" spans="1:18" s="28" customFormat="1" x14ac:dyDescent="0.2">
      <c r="A1498" s="537" t="s">
        <v>2071</v>
      </c>
      <c r="B1498" s="537" t="s">
        <v>464</v>
      </c>
      <c r="C1498" s="499">
        <v>3</v>
      </c>
      <c r="D1498" s="538" t="s">
        <v>9</v>
      </c>
      <c r="E1498" s="27"/>
      <c r="F1498" s="27"/>
      <c r="G1498" s="27"/>
      <c r="H1498" s="81" t="e">
        <f t="shared" si="501"/>
        <v>#DIV/0!</v>
      </c>
      <c r="I1498" s="27"/>
      <c r="J1498" s="27"/>
      <c r="K1498" s="81" t="e">
        <f t="shared" si="502"/>
        <v>#DIV/0!</v>
      </c>
      <c r="L1498" s="27">
        <f t="shared" si="504"/>
        <v>0</v>
      </c>
      <c r="M1498" s="27">
        <f t="shared" si="505"/>
        <v>0</v>
      </c>
      <c r="N1498" s="27">
        <f t="shared" si="506"/>
        <v>0</v>
      </c>
      <c r="O1498" s="81" t="e">
        <f t="shared" si="507"/>
        <v>#DIV/0!</v>
      </c>
      <c r="P1498" s="27">
        <f t="shared" si="508"/>
        <v>0</v>
      </c>
      <c r="Q1498" s="27">
        <f t="shared" si="509"/>
        <v>0</v>
      </c>
      <c r="R1498" s="1103" t="e">
        <f t="shared" si="503"/>
        <v>#DIV/0!</v>
      </c>
    </row>
    <row r="1499" spans="1:18" s="47" customFormat="1" ht="25.5" x14ac:dyDescent="0.2">
      <c r="A1499" s="55"/>
      <c r="B1499" s="55" t="s">
        <v>272</v>
      </c>
      <c r="C1499" s="53"/>
      <c r="D1499" s="56" t="s">
        <v>273</v>
      </c>
      <c r="E1499" s="51">
        <f>SUM(E1500:E1511)+E1514</f>
        <v>0</v>
      </c>
      <c r="F1499" s="51">
        <f t="shared" ref="F1499:J1499" si="512">SUM(F1500:F1511)+F1514</f>
        <v>0</v>
      </c>
      <c r="G1499" s="51">
        <f t="shared" si="512"/>
        <v>0</v>
      </c>
      <c r="H1499" s="81" t="e">
        <f t="shared" si="501"/>
        <v>#DIV/0!</v>
      </c>
      <c r="I1499" s="51">
        <f t="shared" si="512"/>
        <v>0</v>
      </c>
      <c r="J1499" s="51">
        <f t="shared" si="512"/>
        <v>0</v>
      </c>
      <c r="K1499" s="81" t="e">
        <f t="shared" si="502"/>
        <v>#DIV/0!</v>
      </c>
      <c r="L1499" s="51">
        <f t="shared" si="504"/>
        <v>0</v>
      </c>
      <c r="M1499" s="51">
        <f t="shared" si="505"/>
        <v>0</v>
      </c>
      <c r="N1499" s="51">
        <f t="shared" si="506"/>
        <v>0</v>
      </c>
      <c r="O1499" s="81" t="e">
        <f t="shared" si="507"/>
        <v>#DIV/0!</v>
      </c>
      <c r="P1499" s="51">
        <f t="shared" si="508"/>
        <v>0</v>
      </c>
      <c r="Q1499" s="51">
        <f t="shared" si="509"/>
        <v>0</v>
      </c>
      <c r="R1499" s="1103" t="e">
        <f t="shared" si="503"/>
        <v>#DIV/0!</v>
      </c>
    </row>
    <row r="1500" spans="1:18" s="28" customFormat="1" ht="38.25" x14ac:dyDescent="0.2">
      <c r="A1500" s="452" t="s">
        <v>2072</v>
      </c>
      <c r="B1500" s="452" t="s">
        <v>274</v>
      </c>
      <c r="C1500" s="453">
        <v>10</v>
      </c>
      <c r="D1500" s="454" t="s">
        <v>505</v>
      </c>
      <c r="E1500" s="27"/>
      <c r="F1500" s="27"/>
      <c r="G1500" s="27"/>
      <c r="H1500" s="81" t="e">
        <f t="shared" si="501"/>
        <v>#DIV/0!</v>
      </c>
      <c r="I1500" s="27"/>
      <c r="J1500" s="27"/>
      <c r="K1500" s="81" t="e">
        <f t="shared" si="502"/>
        <v>#DIV/0!</v>
      </c>
      <c r="L1500" s="27">
        <f t="shared" si="504"/>
        <v>0</v>
      </c>
      <c r="M1500" s="27">
        <f t="shared" si="505"/>
        <v>0</v>
      </c>
      <c r="N1500" s="27">
        <f t="shared" si="506"/>
        <v>0</v>
      </c>
      <c r="O1500" s="81" t="e">
        <f t="shared" si="507"/>
        <v>#DIV/0!</v>
      </c>
      <c r="P1500" s="27">
        <f t="shared" si="508"/>
        <v>0</v>
      </c>
      <c r="Q1500" s="27">
        <f t="shared" si="509"/>
        <v>0</v>
      </c>
      <c r="R1500" s="1103" t="e">
        <f t="shared" si="503"/>
        <v>#DIV/0!</v>
      </c>
    </row>
    <row r="1501" spans="1:18" s="28" customFormat="1" x14ac:dyDescent="0.2">
      <c r="A1501" s="632" t="s">
        <v>2073</v>
      </c>
      <c r="B1501" s="632" t="s">
        <v>275</v>
      </c>
      <c r="C1501" s="633">
        <v>9</v>
      </c>
      <c r="D1501" s="634" t="s">
        <v>428</v>
      </c>
      <c r="E1501" s="461"/>
      <c r="F1501" s="461"/>
      <c r="G1501" s="461"/>
      <c r="H1501" s="81" t="e">
        <f t="shared" si="501"/>
        <v>#DIV/0!</v>
      </c>
      <c r="I1501" s="461"/>
      <c r="J1501" s="461"/>
      <c r="K1501" s="81" t="e">
        <f t="shared" si="502"/>
        <v>#DIV/0!</v>
      </c>
      <c r="L1501" s="461">
        <f t="shared" si="504"/>
        <v>0</v>
      </c>
      <c r="M1501" s="461">
        <f t="shared" si="505"/>
        <v>0</v>
      </c>
      <c r="N1501" s="461">
        <f t="shared" si="506"/>
        <v>0</v>
      </c>
      <c r="O1501" s="81" t="e">
        <f t="shared" si="507"/>
        <v>#DIV/0!</v>
      </c>
      <c r="P1501" s="461">
        <f t="shared" si="508"/>
        <v>0</v>
      </c>
      <c r="Q1501" s="461">
        <f t="shared" si="509"/>
        <v>0</v>
      </c>
      <c r="R1501" s="1103" t="e">
        <f t="shared" si="503"/>
        <v>#DIV/0!</v>
      </c>
    </row>
    <row r="1502" spans="1:18" s="28" customFormat="1" x14ac:dyDescent="0.2">
      <c r="A1502" s="632" t="s">
        <v>2074</v>
      </c>
      <c r="B1502" s="632" t="s">
        <v>276</v>
      </c>
      <c r="C1502" s="633">
        <v>9</v>
      </c>
      <c r="D1502" s="634" t="s">
        <v>1642</v>
      </c>
      <c r="E1502" s="461"/>
      <c r="F1502" s="461"/>
      <c r="G1502" s="461"/>
      <c r="H1502" s="81" t="e">
        <f t="shared" si="501"/>
        <v>#DIV/0!</v>
      </c>
      <c r="I1502" s="461"/>
      <c r="J1502" s="461"/>
      <c r="K1502" s="81" t="e">
        <f t="shared" si="502"/>
        <v>#DIV/0!</v>
      </c>
      <c r="L1502" s="461">
        <f t="shared" si="504"/>
        <v>0</v>
      </c>
      <c r="M1502" s="461">
        <f t="shared" si="505"/>
        <v>0</v>
      </c>
      <c r="N1502" s="461">
        <f t="shared" si="506"/>
        <v>0</v>
      </c>
      <c r="O1502" s="81" t="e">
        <f t="shared" si="507"/>
        <v>#DIV/0!</v>
      </c>
      <c r="P1502" s="461">
        <f t="shared" si="508"/>
        <v>0</v>
      </c>
      <c r="Q1502" s="461">
        <f t="shared" si="509"/>
        <v>0</v>
      </c>
      <c r="R1502" s="1103" t="e">
        <f t="shared" si="503"/>
        <v>#DIV/0!</v>
      </c>
    </row>
    <row r="1503" spans="1:18" s="28" customFormat="1" x14ac:dyDescent="0.2">
      <c r="A1503" s="632" t="s">
        <v>3956</v>
      </c>
      <c r="B1503" s="632" t="s">
        <v>277</v>
      </c>
      <c r="C1503" s="633">
        <v>16</v>
      </c>
      <c r="D1503" s="634" t="s">
        <v>278</v>
      </c>
      <c r="E1503" s="27"/>
      <c r="F1503" s="27"/>
      <c r="G1503" s="27"/>
      <c r="H1503" s="81" t="e">
        <f t="shared" si="501"/>
        <v>#DIV/0!</v>
      </c>
      <c r="I1503" s="27"/>
      <c r="J1503" s="27"/>
      <c r="K1503" s="81" t="e">
        <f t="shared" si="502"/>
        <v>#DIV/0!</v>
      </c>
      <c r="L1503" s="27">
        <f t="shared" si="504"/>
        <v>0</v>
      </c>
      <c r="M1503" s="27">
        <f t="shared" si="505"/>
        <v>0</v>
      </c>
      <c r="N1503" s="27">
        <f t="shared" si="506"/>
        <v>0</v>
      </c>
      <c r="O1503" s="81" t="e">
        <f t="shared" si="507"/>
        <v>#DIV/0!</v>
      </c>
      <c r="P1503" s="27">
        <f t="shared" si="508"/>
        <v>0</v>
      </c>
      <c r="Q1503" s="27">
        <f t="shared" si="509"/>
        <v>0</v>
      </c>
      <c r="R1503" s="1103" t="e">
        <f t="shared" si="503"/>
        <v>#DIV/0!</v>
      </c>
    </row>
    <row r="1504" spans="1:18" s="28" customFormat="1" x14ac:dyDescent="0.2">
      <c r="A1504" s="692" t="s">
        <v>2075</v>
      </c>
      <c r="B1504" s="692" t="s">
        <v>279</v>
      </c>
      <c r="C1504" s="693">
        <v>6</v>
      </c>
      <c r="D1504" s="694" t="s">
        <v>506</v>
      </c>
      <c r="E1504" s="461"/>
      <c r="F1504" s="461"/>
      <c r="G1504" s="461"/>
      <c r="H1504" s="81" t="e">
        <f t="shared" si="501"/>
        <v>#DIV/0!</v>
      </c>
      <c r="I1504" s="461"/>
      <c r="J1504" s="461"/>
      <c r="K1504" s="81" t="e">
        <f t="shared" si="502"/>
        <v>#DIV/0!</v>
      </c>
      <c r="L1504" s="461">
        <f t="shared" si="504"/>
        <v>0</v>
      </c>
      <c r="M1504" s="461">
        <f t="shared" si="505"/>
        <v>0</v>
      </c>
      <c r="N1504" s="461">
        <f t="shared" si="506"/>
        <v>0</v>
      </c>
      <c r="O1504" s="81" t="e">
        <f t="shared" si="507"/>
        <v>#DIV/0!</v>
      </c>
      <c r="P1504" s="461">
        <f t="shared" si="508"/>
        <v>0</v>
      </c>
      <c r="Q1504" s="461">
        <f t="shared" si="509"/>
        <v>0</v>
      </c>
      <c r="R1504" s="1103" t="e">
        <f t="shared" si="503"/>
        <v>#DIV/0!</v>
      </c>
    </row>
    <row r="1505" spans="1:18" s="28" customFormat="1" x14ac:dyDescent="0.2">
      <c r="A1505" s="488" t="s">
        <v>4650</v>
      </c>
      <c r="B1505" s="488" t="s">
        <v>465</v>
      </c>
      <c r="C1505" s="489">
        <v>6</v>
      </c>
      <c r="D1505" s="490" t="s">
        <v>466</v>
      </c>
      <c r="E1505" s="491"/>
      <c r="F1505" s="491"/>
      <c r="G1505" s="491"/>
      <c r="H1505" s="81" t="e">
        <f t="shared" si="501"/>
        <v>#DIV/0!</v>
      </c>
      <c r="I1505" s="491"/>
      <c r="J1505" s="491"/>
      <c r="K1505" s="81" t="e">
        <f t="shared" si="502"/>
        <v>#DIV/0!</v>
      </c>
      <c r="L1505" s="491">
        <f t="shared" si="504"/>
        <v>0</v>
      </c>
      <c r="M1505" s="491">
        <f t="shared" si="505"/>
        <v>0</v>
      </c>
      <c r="N1505" s="491">
        <f t="shared" si="506"/>
        <v>0</v>
      </c>
      <c r="O1505" s="81" t="e">
        <f t="shared" si="507"/>
        <v>#DIV/0!</v>
      </c>
      <c r="P1505" s="491">
        <f t="shared" si="508"/>
        <v>0</v>
      </c>
      <c r="Q1505" s="491">
        <f t="shared" si="509"/>
        <v>0</v>
      </c>
      <c r="R1505" s="1103" t="e">
        <f t="shared" si="503"/>
        <v>#DIV/0!</v>
      </c>
    </row>
    <row r="1506" spans="1:18" s="28" customFormat="1" x14ac:dyDescent="0.2">
      <c r="A1506" s="738" t="s">
        <v>2076</v>
      </c>
      <c r="B1506" s="738" t="s">
        <v>467</v>
      </c>
      <c r="C1506" s="739">
        <v>3</v>
      </c>
      <c r="D1506" s="740" t="s">
        <v>468</v>
      </c>
      <c r="E1506" s="461"/>
      <c r="F1506" s="461"/>
      <c r="G1506" s="461"/>
      <c r="H1506" s="81" t="e">
        <f t="shared" si="501"/>
        <v>#DIV/0!</v>
      </c>
      <c r="I1506" s="461"/>
      <c r="J1506" s="461"/>
      <c r="K1506" s="81" t="e">
        <f t="shared" si="502"/>
        <v>#DIV/0!</v>
      </c>
      <c r="L1506" s="461">
        <f t="shared" si="504"/>
        <v>0</v>
      </c>
      <c r="M1506" s="461">
        <f t="shared" si="505"/>
        <v>0</v>
      </c>
      <c r="N1506" s="461">
        <f t="shared" si="506"/>
        <v>0</v>
      </c>
      <c r="O1506" s="81" t="e">
        <f t="shared" si="507"/>
        <v>#DIV/0!</v>
      </c>
      <c r="P1506" s="461">
        <f t="shared" si="508"/>
        <v>0</v>
      </c>
      <c r="Q1506" s="461">
        <f t="shared" si="509"/>
        <v>0</v>
      </c>
      <c r="R1506" s="1103" t="e">
        <f t="shared" si="503"/>
        <v>#DIV/0!</v>
      </c>
    </row>
    <row r="1507" spans="1:18" s="28" customFormat="1" x14ac:dyDescent="0.2">
      <c r="A1507" s="498" t="s">
        <v>2077</v>
      </c>
      <c r="B1507" s="498" t="s">
        <v>469</v>
      </c>
      <c r="C1507" s="499">
        <v>10</v>
      </c>
      <c r="D1507" s="500" t="s">
        <v>470</v>
      </c>
      <c r="E1507" s="27"/>
      <c r="F1507" s="27"/>
      <c r="G1507" s="27"/>
      <c r="H1507" s="81" t="e">
        <f t="shared" si="501"/>
        <v>#DIV/0!</v>
      </c>
      <c r="I1507" s="27"/>
      <c r="J1507" s="27"/>
      <c r="K1507" s="81" t="e">
        <f t="shared" si="502"/>
        <v>#DIV/0!</v>
      </c>
      <c r="L1507" s="27">
        <f t="shared" si="504"/>
        <v>0</v>
      </c>
      <c r="M1507" s="27">
        <f t="shared" si="505"/>
        <v>0</v>
      </c>
      <c r="N1507" s="27">
        <f t="shared" si="506"/>
        <v>0</v>
      </c>
      <c r="O1507" s="81" t="e">
        <f t="shared" si="507"/>
        <v>#DIV/0!</v>
      </c>
      <c r="P1507" s="27">
        <f t="shared" si="508"/>
        <v>0</v>
      </c>
      <c r="Q1507" s="27">
        <f t="shared" si="509"/>
        <v>0</v>
      </c>
      <c r="R1507" s="1103" t="e">
        <f t="shared" si="503"/>
        <v>#DIV/0!</v>
      </c>
    </row>
    <row r="1508" spans="1:18" s="28" customFormat="1" x14ac:dyDescent="0.2">
      <c r="A1508" s="57" t="s">
        <v>2078</v>
      </c>
      <c r="B1508" s="57" t="s">
        <v>471</v>
      </c>
      <c r="C1508" s="58">
        <v>1</v>
      </c>
      <c r="D1508" s="59" t="s">
        <v>472</v>
      </c>
      <c r="E1508" s="27"/>
      <c r="F1508" s="27"/>
      <c r="G1508" s="27"/>
      <c r="H1508" s="81" t="e">
        <f t="shared" si="501"/>
        <v>#DIV/0!</v>
      </c>
      <c r="I1508" s="27"/>
      <c r="J1508" s="27"/>
      <c r="K1508" s="81" t="e">
        <f t="shared" si="502"/>
        <v>#DIV/0!</v>
      </c>
      <c r="L1508" s="27">
        <f t="shared" si="504"/>
        <v>0</v>
      </c>
      <c r="M1508" s="27">
        <f t="shared" si="505"/>
        <v>0</v>
      </c>
      <c r="N1508" s="27">
        <f t="shared" si="506"/>
        <v>0</v>
      </c>
      <c r="O1508" s="81" t="e">
        <f t="shared" si="507"/>
        <v>#DIV/0!</v>
      </c>
      <c r="P1508" s="27">
        <f t="shared" si="508"/>
        <v>0</v>
      </c>
      <c r="Q1508" s="27">
        <f t="shared" si="509"/>
        <v>0</v>
      </c>
      <c r="R1508" s="1103" t="e">
        <f t="shared" si="503"/>
        <v>#DIV/0!</v>
      </c>
    </row>
    <row r="1509" spans="1:18" s="28" customFormat="1" x14ac:dyDescent="0.2">
      <c r="A1509" s="452" t="s">
        <v>2079</v>
      </c>
      <c r="B1509" s="452" t="s">
        <v>473</v>
      </c>
      <c r="C1509" s="453">
        <v>5</v>
      </c>
      <c r="D1509" s="454" t="s">
        <v>3463</v>
      </c>
      <c r="E1509" s="27"/>
      <c r="F1509" s="27"/>
      <c r="G1509" s="27"/>
      <c r="H1509" s="81" t="e">
        <f t="shared" si="501"/>
        <v>#DIV/0!</v>
      </c>
      <c r="I1509" s="27"/>
      <c r="J1509" s="27"/>
      <c r="K1509" s="81" t="e">
        <f t="shared" si="502"/>
        <v>#DIV/0!</v>
      </c>
      <c r="L1509" s="27">
        <f t="shared" si="504"/>
        <v>0</v>
      </c>
      <c r="M1509" s="27">
        <f t="shared" si="505"/>
        <v>0</v>
      </c>
      <c r="N1509" s="27">
        <f t="shared" si="506"/>
        <v>0</v>
      </c>
      <c r="O1509" s="81" t="e">
        <f t="shared" si="507"/>
        <v>#DIV/0!</v>
      </c>
      <c r="P1509" s="27">
        <f t="shared" si="508"/>
        <v>0</v>
      </c>
      <c r="Q1509" s="27">
        <f t="shared" si="509"/>
        <v>0</v>
      </c>
      <c r="R1509" s="1103" t="e">
        <f t="shared" si="503"/>
        <v>#DIV/0!</v>
      </c>
    </row>
    <row r="1510" spans="1:18" s="28" customFormat="1" x14ac:dyDescent="0.2">
      <c r="A1510" s="537" t="s">
        <v>2080</v>
      </c>
      <c r="B1510" s="537" t="s">
        <v>474</v>
      </c>
      <c r="C1510" s="499">
        <v>3</v>
      </c>
      <c r="D1510" s="538" t="s">
        <v>475</v>
      </c>
      <c r="E1510" s="27"/>
      <c r="F1510" s="27"/>
      <c r="G1510" s="27"/>
      <c r="H1510" s="81" t="e">
        <f t="shared" si="501"/>
        <v>#DIV/0!</v>
      </c>
      <c r="I1510" s="27"/>
      <c r="J1510" s="27"/>
      <c r="K1510" s="81" t="e">
        <f t="shared" si="502"/>
        <v>#DIV/0!</v>
      </c>
      <c r="L1510" s="27">
        <f t="shared" si="504"/>
        <v>0</v>
      </c>
      <c r="M1510" s="27">
        <f t="shared" si="505"/>
        <v>0</v>
      </c>
      <c r="N1510" s="27">
        <f t="shared" si="506"/>
        <v>0</v>
      </c>
      <c r="O1510" s="81" t="e">
        <f t="shared" si="507"/>
        <v>#DIV/0!</v>
      </c>
      <c r="P1510" s="27">
        <f t="shared" si="508"/>
        <v>0</v>
      </c>
      <c r="Q1510" s="27">
        <f t="shared" si="509"/>
        <v>0</v>
      </c>
      <c r="R1510" s="1103" t="e">
        <f t="shared" si="503"/>
        <v>#DIV/0!</v>
      </c>
    </row>
    <row r="1511" spans="1:18" s="28" customFormat="1" ht="25.5" x14ac:dyDescent="0.2">
      <c r="A1511" s="632"/>
      <c r="B1511" s="632" t="s">
        <v>476</v>
      </c>
      <c r="C1511" s="633"/>
      <c r="D1511" s="634" t="s">
        <v>477</v>
      </c>
      <c r="E1511" s="461">
        <f>SUM(E1512:E1513)</f>
        <v>0</v>
      </c>
      <c r="F1511" s="461">
        <f t="shared" ref="F1511:J1511" si="513">SUM(F1512:F1513)</f>
        <v>0</v>
      </c>
      <c r="G1511" s="461">
        <f t="shared" si="513"/>
        <v>0</v>
      </c>
      <c r="H1511" s="81" t="e">
        <f t="shared" si="501"/>
        <v>#DIV/0!</v>
      </c>
      <c r="I1511" s="461">
        <f t="shared" si="513"/>
        <v>0</v>
      </c>
      <c r="J1511" s="461">
        <f t="shared" si="513"/>
        <v>0</v>
      </c>
      <c r="K1511" s="81" t="e">
        <f t="shared" si="502"/>
        <v>#DIV/0!</v>
      </c>
      <c r="L1511" s="461">
        <f t="shared" si="504"/>
        <v>0</v>
      </c>
      <c r="M1511" s="461">
        <f t="shared" si="505"/>
        <v>0</v>
      </c>
      <c r="N1511" s="461">
        <f t="shared" si="506"/>
        <v>0</v>
      </c>
      <c r="O1511" s="81" t="e">
        <f t="shared" si="507"/>
        <v>#DIV/0!</v>
      </c>
      <c r="P1511" s="461">
        <f t="shared" si="508"/>
        <v>0</v>
      </c>
      <c r="Q1511" s="461">
        <f t="shared" si="509"/>
        <v>0</v>
      </c>
      <c r="R1511" s="1103" t="e">
        <f t="shared" si="503"/>
        <v>#DIV/0!</v>
      </c>
    </row>
    <row r="1512" spans="1:18" s="515" customFormat="1" ht="25.5" x14ac:dyDescent="0.2">
      <c r="A1512" s="661" t="s">
        <v>2473</v>
      </c>
      <c r="B1512" s="661" t="s">
        <v>476</v>
      </c>
      <c r="C1512" s="662">
        <v>9</v>
      </c>
      <c r="D1512" s="663" t="s">
        <v>2475</v>
      </c>
      <c r="E1512" s="513"/>
      <c r="F1512" s="513"/>
      <c r="G1512" s="513"/>
      <c r="H1512" s="81" t="e">
        <f t="shared" si="501"/>
        <v>#DIV/0!</v>
      </c>
      <c r="I1512" s="513"/>
      <c r="J1512" s="513"/>
      <c r="K1512" s="81" t="e">
        <f t="shared" si="502"/>
        <v>#DIV/0!</v>
      </c>
      <c r="L1512" s="513">
        <f t="shared" si="504"/>
        <v>0</v>
      </c>
      <c r="M1512" s="513">
        <f t="shared" si="505"/>
        <v>0</v>
      </c>
      <c r="N1512" s="513">
        <f t="shared" si="506"/>
        <v>0</v>
      </c>
      <c r="O1512" s="81" t="e">
        <f t="shared" si="507"/>
        <v>#DIV/0!</v>
      </c>
      <c r="P1512" s="513">
        <f t="shared" si="508"/>
        <v>0</v>
      </c>
      <c r="Q1512" s="513">
        <f t="shared" si="509"/>
        <v>0</v>
      </c>
      <c r="R1512" s="1103" t="e">
        <f t="shared" si="503"/>
        <v>#DIV/0!</v>
      </c>
    </row>
    <row r="1513" spans="1:18" s="515" customFormat="1" x14ac:dyDescent="0.2">
      <c r="A1513" s="661" t="s">
        <v>2474</v>
      </c>
      <c r="B1513" s="661" t="s">
        <v>476</v>
      </c>
      <c r="C1513" s="662">
        <v>6</v>
      </c>
      <c r="D1513" s="663" t="s">
        <v>2476</v>
      </c>
      <c r="E1513" s="513"/>
      <c r="F1513" s="513"/>
      <c r="G1513" s="513"/>
      <c r="H1513" s="81" t="e">
        <f t="shared" si="501"/>
        <v>#DIV/0!</v>
      </c>
      <c r="I1513" s="513"/>
      <c r="J1513" s="513"/>
      <c r="K1513" s="81" t="e">
        <f t="shared" si="502"/>
        <v>#DIV/0!</v>
      </c>
      <c r="L1513" s="513">
        <f t="shared" si="504"/>
        <v>0</v>
      </c>
      <c r="M1513" s="513">
        <f t="shared" si="505"/>
        <v>0</v>
      </c>
      <c r="N1513" s="513">
        <f t="shared" si="506"/>
        <v>0</v>
      </c>
      <c r="O1513" s="81" t="e">
        <f t="shared" si="507"/>
        <v>#DIV/0!</v>
      </c>
      <c r="P1513" s="513">
        <f t="shared" si="508"/>
        <v>0</v>
      </c>
      <c r="Q1513" s="513">
        <f t="shared" si="509"/>
        <v>0</v>
      </c>
      <c r="R1513" s="1103" t="e">
        <f t="shared" si="503"/>
        <v>#DIV/0!</v>
      </c>
    </row>
    <row r="1514" spans="1:18" s="28" customFormat="1" ht="25.5" x14ac:dyDescent="0.2">
      <c r="A1514" s="537" t="s">
        <v>2081</v>
      </c>
      <c r="B1514" s="537" t="s">
        <v>1643</v>
      </c>
      <c r="C1514" s="499">
        <v>3</v>
      </c>
      <c r="D1514" s="538" t="s">
        <v>623</v>
      </c>
      <c r="E1514" s="27"/>
      <c r="F1514" s="27"/>
      <c r="G1514" s="27"/>
      <c r="H1514" s="81" t="e">
        <f t="shared" si="501"/>
        <v>#DIV/0!</v>
      </c>
      <c r="I1514" s="27"/>
      <c r="J1514" s="27"/>
      <c r="K1514" s="81" t="e">
        <f t="shared" si="502"/>
        <v>#DIV/0!</v>
      </c>
      <c r="L1514" s="27">
        <f t="shared" si="504"/>
        <v>0</v>
      </c>
      <c r="M1514" s="27">
        <f t="shared" si="505"/>
        <v>0</v>
      </c>
      <c r="N1514" s="27">
        <f t="shared" si="506"/>
        <v>0</v>
      </c>
      <c r="O1514" s="81" t="e">
        <f t="shared" si="507"/>
        <v>#DIV/0!</v>
      </c>
      <c r="P1514" s="27">
        <f t="shared" si="508"/>
        <v>0</v>
      </c>
      <c r="Q1514" s="27">
        <f t="shared" si="509"/>
        <v>0</v>
      </c>
      <c r="R1514" s="1103" t="e">
        <f t="shared" si="503"/>
        <v>#DIV/0!</v>
      </c>
    </row>
    <row r="1515" spans="1:18" s="47" customFormat="1" x14ac:dyDescent="0.2">
      <c r="A1515" s="55"/>
      <c r="B1515" s="55" t="s">
        <v>280</v>
      </c>
      <c r="C1515" s="53"/>
      <c r="D1515" s="56" t="s">
        <v>281</v>
      </c>
      <c r="E1515" s="51">
        <f>SUM(E1516:E1530)+E1535+SUM(E1539:E1542)</f>
        <v>0</v>
      </c>
      <c r="F1515" s="51">
        <f t="shared" ref="F1515:J1515" si="514">SUM(F1516:F1530)+F1535+SUM(F1539:F1542)</f>
        <v>0</v>
      </c>
      <c r="G1515" s="51">
        <f t="shared" si="514"/>
        <v>0</v>
      </c>
      <c r="H1515" s="81" t="e">
        <f t="shared" si="501"/>
        <v>#DIV/0!</v>
      </c>
      <c r="I1515" s="51">
        <f t="shared" si="514"/>
        <v>0</v>
      </c>
      <c r="J1515" s="51">
        <f t="shared" si="514"/>
        <v>0</v>
      </c>
      <c r="K1515" s="81" t="e">
        <f t="shared" si="502"/>
        <v>#DIV/0!</v>
      </c>
      <c r="L1515" s="51">
        <f t="shared" si="504"/>
        <v>0</v>
      </c>
      <c r="M1515" s="51">
        <f t="shared" si="505"/>
        <v>0</v>
      </c>
      <c r="N1515" s="51">
        <f t="shared" si="506"/>
        <v>0</v>
      </c>
      <c r="O1515" s="81" t="e">
        <f t="shared" si="507"/>
        <v>#DIV/0!</v>
      </c>
      <c r="P1515" s="51">
        <f t="shared" si="508"/>
        <v>0</v>
      </c>
      <c r="Q1515" s="51">
        <f t="shared" si="509"/>
        <v>0</v>
      </c>
      <c r="R1515" s="1103" t="e">
        <f t="shared" si="503"/>
        <v>#DIV/0!</v>
      </c>
    </row>
    <row r="1516" spans="1:18" s="28" customFormat="1" x14ac:dyDescent="0.2">
      <c r="A1516" s="537" t="s">
        <v>4014</v>
      </c>
      <c r="B1516" s="537" t="s">
        <v>4306</v>
      </c>
      <c r="C1516" s="499">
        <v>16</v>
      </c>
      <c r="D1516" s="538" t="s">
        <v>3974</v>
      </c>
      <c r="E1516" s="27"/>
      <c r="F1516" s="27"/>
      <c r="G1516" s="27"/>
      <c r="H1516" s="81" t="e">
        <f t="shared" si="501"/>
        <v>#DIV/0!</v>
      </c>
      <c r="I1516" s="27"/>
      <c r="J1516" s="27"/>
      <c r="K1516" s="81" t="e">
        <f t="shared" si="502"/>
        <v>#DIV/0!</v>
      </c>
      <c r="L1516" s="27">
        <f t="shared" si="504"/>
        <v>0</v>
      </c>
      <c r="M1516" s="27">
        <f t="shared" si="505"/>
        <v>0</v>
      </c>
      <c r="N1516" s="27">
        <f t="shared" si="506"/>
        <v>0</v>
      </c>
      <c r="O1516" s="81" t="e">
        <f t="shared" si="507"/>
        <v>#DIV/0!</v>
      </c>
      <c r="P1516" s="27">
        <f t="shared" si="508"/>
        <v>0</v>
      </c>
      <c r="Q1516" s="27">
        <f t="shared" si="509"/>
        <v>0</v>
      </c>
      <c r="R1516" s="1103" t="e">
        <f t="shared" si="503"/>
        <v>#DIV/0!</v>
      </c>
    </row>
    <row r="1517" spans="1:18" s="28" customFormat="1" x14ac:dyDescent="0.2">
      <c r="A1517" s="537" t="s">
        <v>4026</v>
      </c>
      <c r="B1517" s="537" t="s">
        <v>4307</v>
      </c>
      <c r="C1517" s="499">
        <v>16</v>
      </c>
      <c r="D1517" s="538" t="s">
        <v>3974</v>
      </c>
      <c r="E1517" s="27"/>
      <c r="F1517" s="27"/>
      <c r="G1517" s="27"/>
      <c r="H1517" s="81" t="e">
        <f t="shared" si="501"/>
        <v>#DIV/0!</v>
      </c>
      <c r="I1517" s="27"/>
      <c r="J1517" s="27"/>
      <c r="K1517" s="81" t="e">
        <f t="shared" si="502"/>
        <v>#DIV/0!</v>
      </c>
      <c r="L1517" s="27">
        <f t="shared" si="504"/>
        <v>0</v>
      </c>
      <c r="M1517" s="27">
        <f t="shared" si="505"/>
        <v>0</v>
      </c>
      <c r="N1517" s="27">
        <f t="shared" si="506"/>
        <v>0</v>
      </c>
      <c r="O1517" s="81" t="e">
        <f t="shared" si="507"/>
        <v>#DIV/0!</v>
      </c>
      <c r="P1517" s="27">
        <f t="shared" si="508"/>
        <v>0</v>
      </c>
      <c r="Q1517" s="27">
        <f t="shared" si="509"/>
        <v>0</v>
      </c>
      <c r="R1517" s="1103" t="e">
        <f t="shared" si="503"/>
        <v>#DIV/0!</v>
      </c>
    </row>
    <row r="1518" spans="1:18" s="28" customFormat="1" ht="38.25" x14ac:dyDescent="0.2">
      <c r="A1518" s="537" t="s">
        <v>3945</v>
      </c>
      <c r="B1518" s="537" t="s">
        <v>4308</v>
      </c>
      <c r="C1518" s="499">
        <v>16</v>
      </c>
      <c r="D1518" s="538" t="s">
        <v>2479</v>
      </c>
      <c r="E1518" s="27"/>
      <c r="F1518" s="27"/>
      <c r="G1518" s="27"/>
      <c r="H1518" s="81" t="e">
        <f t="shared" si="501"/>
        <v>#DIV/0!</v>
      </c>
      <c r="I1518" s="27"/>
      <c r="J1518" s="27"/>
      <c r="K1518" s="81" t="e">
        <f t="shared" si="502"/>
        <v>#DIV/0!</v>
      </c>
      <c r="L1518" s="27">
        <f t="shared" si="504"/>
        <v>0</v>
      </c>
      <c r="M1518" s="27">
        <f t="shared" si="505"/>
        <v>0</v>
      </c>
      <c r="N1518" s="27">
        <f t="shared" si="506"/>
        <v>0</v>
      </c>
      <c r="O1518" s="81" t="e">
        <f t="shared" si="507"/>
        <v>#DIV/0!</v>
      </c>
      <c r="P1518" s="27">
        <f t="shared" si="508"/>
        <v>0</v>
      </c>
      <c r="Q1518" s="27">
        <f t="shared" si="509"/>
        <v>0</v>
      </c>
      <c r="R1518" s="1103" t="e">
        <f t="shared" si="503"/>
        <v>#DIV/0!</v>
      </c>
    </row>
    <row r="1519" spans="1:18" s="28" customFormat="1" x14ac:dyDescent="0.2">
      <c r="A1519" s="537" t="s">
        <v>3975</v>
      </c>
      <c r="B1519" s="537" t="s">
        <v>4309</v>
      </c>
      <c r="C1519" s="499">
        <v>16</v>
      </c>
      <c r="D1519" s="538" t="s">
        <v>2480</v>
      </c>
      <c r="E1519" s="27"/>
      <c r="F1519" s="27"/>
      <c r="G1519" s="27"/>
      <c r="H1519" s="81" t="e">
        <f t="shared" si="501"/>
        <v>#DIV/0!</v>
      </c>
      <c r="I1519" s="27"/>
      <c r="J1519" s="27"/>
      <c r="K1519" s="81" t="e">
        <f t="shared" si="502"/>
        <v>#DIV/0!</v>
      </c>
      <c r="L1519" s="27">
        <f t="shared" si="504"/>
        <v>0</v>
      </c>
      <c r="M1519" s="27">
        <f t="shared" si="505"/>
        <v>0</v>
      </c>
      <c r="N1519" s="27">
        <f t="shared" si="506"/>
        <v>0</v>
      </c>
      <c r="O1519" s="81" t="e">
        <f t="shared" si="507"/>
        <v>#DIV/0!</v>
      </c>
      <c r="P1519" s="27">
        <f t="shared" si="508"/>
        <v>0</v>
      </c>
      <c r="Q1519" s="27">
        <f t="shared" si="509"/>
        <v>0</v>
      </c>
      <c r="R1519" s="1103" t="e">
        <f t="shared" si="503"/>
        <v>#DIV/0!</v>
      </c>
    </row>
    <row r="1520" spans="1:18" s="28" customFormat="1" x14ac:dyDescent="0.2">
      <c r="A1520" s="537" t="s">
        <v>2477</v>
      </c>
      <c r="B1520" s="537" t="s">
        <v>4310</v>
      </c>
      <c r="C1520" s="499">
        <v>1</v>
      </c>
      <c r="D1520" s="538" t="s">
        <v>2481</v>
      </c>
      <c r="E1520" s="27"/>
      <c r="F1520" s="27"/>
      <c r="G1520" s="27"/>
      <c r="H1520" s="81" t="e">
        <f t="shared" si="501"/>
        <v>#DIV/0!</v>
      </c>
      <c r="I1520" s="27"/>
      <c r="J1520" s="27"/>
      <c r="K1520" s="81" t="e">
        <f t="shared" si="502"/>
        <v>#DIV/0!</v>
      </c>
      <c r="L1520" s="27">
        <f t="shared" si="504"/>
        <v>0</v>
      </c>
      <c r="M1520" s="27">
        <f t="shared" si="505"/>
        <v>0</v>
      </c>
      <c r="N1520" s="27">
        <f t="shared" si="506"/>
        <v>0</v>
      </c>
      <c r="O1520" s="81" t="e">
        <f t="shared" si="507"/>
        <v>#DIV/0!</v>
      </c>
      <c r="P1520" s="27">
        <f t="shared" si="508"/>
        <v>0</v>
      </c>
      <c r="Q1520" s="27">
        <f t="shared" si="509"/>
        <v>0</v>
      </c>
      <c r="R1520" s="1103" t="e">
        <f t="shared" si="503"/>
        <v>#DIV/0!</v>
      </c>
    </row>
    <row r="1521" spans="1:18" s="28" customFormat="1" x14ac:dyDescent="0.2">
      <c r="A1521" s="537" t="s">
        <v>2478</v>
      </c>
      <c r="B1521" s="537" t="s">
        <v>4311</v>
      </c>
      <c r="C1521" s="499">
        <v>12</v>
      </c>
      <c r="D1521" s="538" t="s">
        <v>2482</v>
      </c>
      <c r="E1521" s="458"/>
      <c r="F1521" s="458"/>
      <c r="G1521" s="458"/>
      <c r="H1521" s="81" t="e">
        <f t="shared" si="501"/>
        <v>#DIV/0!</v>
      </c>
      <c r="I1521" s="458"/>
      <c r="J1521" s="458"/>
      <c r="K1521" s="81" t="e">
        <f t="shared" si="502"/>
        <v>#DIV/0!</v>
      </c>
      <c r="L1521" s="458">
        <f t="shared" si="504"/>
        <v>0</v>
      </c>
      <c r="M1521" s="458">
        <f t="shared" si="505"/>
        <v>0</v>
      </c>
      <c r="N1521" s="458">
        <f t="shared" si="506"/>
        <v>0</v>
      </c>
      <c r="O1521" s="81" t="e">
        <f t="shared" si="507"/>
        <v>#DIV/0!</v>
      </c>
      <c r="P1521" s="458">
        <f t="shared" si="508"/>
        <v>0</v>
      </c>
      <c r="Q1521" s="458">
        <f t="shared" si="509"/>
        <v>0</v>
      </c>
      <c r="R1521" s="1103" t="e">
        <f t="shared" si="503"/>
        <v>#DIV/0!</v>
      </c>
    </row>
    <row r="1522" spans="1:18" s="28" customFormat="1" x14ac:dyDescent="0.2">
      <c r="A1522" s="537" t="s">
        <v>3957</v>
      </c>
      <c r="B1522" s="537" t="s">
        <v>4312</v>
      </c>
      <c r="C1522" s="499">
        <v>16</v>
      </c>
      <c r="D1522" s="538" t="s">
        <v>2866</v>
      </c>
      <c r="E1522" s="27"/>
      <c r="F1522" s="27"/>
      <c r="G1522" s="27"/>
      <c r="H1522" s="81" t="e">
        <f t="shared" si="501"/>
        <v>#DIV/0!</v>
      </c>
      <c r="I1522" s="27"/>
      <c r="J1522" s="27"/>
      <c r="K1522" s="81" t="e">
        <f t="shared" si="502"/>
        <v>#DIV/0!</v>
      </c>
      <c r="L1522" s="27">
        <f t="shared" si="504"/>
        <v>0</v>
      </c>
      <c r="M1522" s="27">
        <f t="shared" si="505"/>
        <v>0</v>
      </c>
      <c r="N1522" s="27">
        <f t="shared" si="506"/>
        <v>0</v>
      </c>
      <c r="O1522" s="81" t="e">
        <f t="shared" si="507"/>
        <v>#DIV/0!</v>
      </c>
      <c r="P1522" s="27">
        <f t="shared" si="508"/>
        <v>0</v>
      </c>
      <c r="Q1522" s="27">
        <f t="shared" si="509"/>
        <v>0</v>
      </c>
      <c r="R1522" s="1103" t="e">
        <f t="shared" si="503"/>
        <v>#DIV/0!</v>
      </c>
    </row>
    <row r="1523" spans="1:18" s="28" customFormat="1" x14ac:dyDescent="0.2">
      <c r="A1523" s="537" t="s">
        <v>3299</v>
      </c>
      <c r="B1523" s="537" t="s">
        <v>282</v>
      </c>
      <c r="C1523" s="499">
        <v>10</v>
      </c>
      <c r="D1523" s="538" t="s">
        <v>507</v>
      </c>
      <c r="E1523" s="27"/>
      <c r="F1523" s="27"/>
      <c r="G1523" s="27"/>
      <c r="H1523" s="81" t="e">
        <f t="shared" si="501"/>
        <v>#DIV/0!</v>
      </c>
      <c r="I1523" s="27"/>
      <c r="J1523" s="27"/>
      <c r="K1523" s="81" t="e">
        <f t="shared" si="502"/>
        <v>#DIV/0!</v>
      </c>
      <c r="L1523" s="27">
        <f t="shared" si="504"/>
        <v>0</v>
      </c>
      <c r="M1523" s="27">
        <f t="shared" si="505"/>
        <v>0</v>
      </c>
      <c r="N1523" s="27">
        <f t="shared" si="506"/>
        <v>0</v>
      </c>
      <c r="O1523" s="81" t="e">
        <f t="shared" si="507"/>
        <v>#DIV/0!</v>
      </c>
      <c r="P1523" s="27">
        <f t="shared" si="508"/>
        <v>0</v>
      </c>
      <c r="Q1523" s="27">
        <f t="shared" si="509"/>
        <v>0</v>
      </c>
      <c r="R1523" s="1103" t="e">
        <f t="shared" si="503"/>
        <v>#DIV/0!</v>
      </c>
    </row>
    <row r="1524" spans="1:18" s="28" customFormat="1" ht="25.5" x14ac:dyDescent="0.2">
      <c r="A1524" s="537" t="s">
        <v>2082</v>
      </c>
      <c r="B1524" s="537" t="s">
        <v>283</v>
      </c>
      <c r="C1524" s="499">
        <v>10</v>
      </c>
      <c r="D1524" s="538" t="s">
        <v>1644</v>
      </c>
      <c r="E1524" s="27"/>
      <c r="F1524" s="27"/>
      <c r="G1524" s="27"/>
      <c r="H1524" s="81" t="e">
        <f t="shared" si="501"/>
        <v>#DIV/0!</v>
      </c>
      <c r="I1524" s="27"/>
      <c r="J1524" s="27"/>
      <c r="K1524" s="81" t="e">
        <f t="shared" si="502"/>
        <v>#DIV/0!</v>
      </c>
      <c r="L1524" s="27">
        <f t="shared" si="504"/>
        <v>0</v>
      </c>
      <c r="M1524" s="27">
        <f t="shared" si="505"/>
        <v>0</v>
      </c>
      <c r="N1524" s="27">
        <f t="shared" si="506"/>
        <v>0</v>
      </c>
      <c r="O1524" s="81" t="e">
        <f t="shared" si="507"/>
        <v>#DIV/0!</v>
      </c>
      <c r="P1524" s="27">
        <f t="shared" si="508"/>
        <v>0</v>
      </c>
      <c r="Q1524" s="27">
        <f t="shared" si="509"/>
        <v>0</v>
      </c>
      <c r="R1524" s="1103" t="e">
        <f t="shared" si="503"/>
        <v>#DIV/0!</v>
      </c>
    </row>
    <row r="1525" spans="1:18" s="28" customFormat="1" ht="38.25" x14ac:dyDescent="0.2">
      <c r="A1525" s="537" t="s">
        <v>2083</v>
      </c>
      <c r="B1525" s="537" t="s">
        <v>508</v>
      </c>
      <c r="C1525" s="499">
        <v>9</v>
      </c>
      <c r="D1525" s="538" t="s">
        <v>284</v>
      </c>
      <c r="E1525" s="27"/>
      <c r="F1525" s="27"/>
      <c r="G1525" s="27"/>
      <c r="H1525" s="81" t="e">
        <f t="shared" si="501"/>
        <v>#DIV/0!</v>
      </c>
      <c r="I1525" s="27"/>
      <c r="J1525" s="27"/>
      <c r="K1525" s="81" t="e">
        <f t="shared" si="502"/>
        <v>#DIV/0!</v>
      </c>
      <c r="L1525" s="27">
        <f t="shared" si="504"/>
        <v>0</v>
      </c>
      <c r="M1525" s="27">
        <f t="shared" si="505"/>
        <v>0</v>
      </c>
      <c r="N1525" s="27">
        <f t="shared" si="506"/>
        <v>0</v>
      </c>
      <c r="O1525" s="81" t="e">
        <f t="shared" si="507"/>
        <v>#DIV/0!</v>
      </c>
      <c r="P1525" s="27">
        <f t="shared" si="508"/>
        <v>0</v>
      </c>
      <c r="Q1525" s="27">
        <f t="shared" si="509"/>
        <v>0</v>
      </c>
      <c r="R1525" s="1103" t="e">
        <f t="shared" si="503"/>
        <v>#DIV/0!</v>
      </c>
    </row>
    <row r="1526" spans="1:18" s="28" customFormat="1" x14ac:dyDescent="0.2">
      <c r="A1526" s="537" t="s">
        <v>3291</v>
      </c>
      <c r="B1526" s="537" t="s">
        <v>4313</v>
      </c>
      <c r="C1526" s="499">
        <v>9</v>
      </c>
      <c r="D1526" s="538" t="s">
        <v>3892</v>
      </c>
      <c r="E1526" s="27"/>
      <c r="F1526" s="27"/>
      <c r="G1526" s="27"/>
      <c r="H1526" s="81" t="e">
        <f t="shared" si="501"/>
        <v>#DIV/0!</v>
      </c>
      <c r="I1526" s="27"/>
      <c r="J1526" s="27"/>
      <c r="K1526" s="81" t="e">
        <f t="shared" si="502"/>
        <v>#DIV/0!</v>
      </c>
      <c r="L1526" s="27">
        <f t="shared" si="504"/>
        <v>0</v>
      </c>
      <c r="M1526" s="27">
        <f t="shared" si="505"/>
        <v>0</v>
      </c>
      <c r="N1526" s="27">
        <f t="shared" si="506"/>
        <v>0</v>
      </c>
      <c r="O1526" s="81" t="e">
        <f t="shared" si="507"/>
        <v>#DIV/0!</v>
      </c>
      <c r="P1526" s="27">
        <f t="shared" si="508"/>
        <v>0</v>
      </c>
      <c r="Q1526" s="27">
        <f t="shared" si="509"/>
        <v>0</v>
      </c>
      <c r="R1526" s="1103" t="e">
        <f t="shared" si="503"/>
        <v>#DIV/0!</v>
      </c>
    </row>
    <row r="1527" spans="1:18" s="28" customFormat="1" ht="25.5" x14ac:dyDescent="0.2">
      <c r="A1527" s="537" t="s">
        <v>2084</v>
      </c>
      <c r="B1527" s="537" t="s">
        <v>509</v>
      </c>
      <c r="C1527" s="499">
        <v>3</v>
      </c>
      <c r="D1527" s="538" t="s">
        <v>510</v>
      </c>
      <c r="E1527" s="27"/>
      <c r="F1527" s="27"/>
      <c r="G1527" s="27"/>
      <c r="H1527" s="81" t="e">
        <f t="shared" si="501"/>
        <v>#DIV/0!</v>
      </c>
      <c r="I1527" s="27"/>
      <c r="J1527" s="27"/>
      <c r="K1527" s="81" t="e">
        <f t="shared" si="502"/>
        <v>#DIV/0!</v>
      </c>
      <c r="L1527" s="27">
        <f t="shared" si="504"/>
        <v>0</v>
      </c>
      <c r="M1527" s="27">
        <f t="shared" si="505"/>
        <v>0</v>
      </c>
      <c r="N1527" s="27">
        <f t="shared" si="506"/>
        <v>0</v>
      </c>
      <c r="O1527" s="81" t="e">
        <f t="shared" si="507"/>
        <v>#DIV/0!</v>
      </c>
      <c r="P1527" s="27">
        <f t="shared" si="508"/>
        <v>0</v>
      </c>
      <c r="Q1527" s="27">
        <f t="shared" si="509"/>
        <v>0</v>
      </c>
      <c r="R1527" s="1103" t="e">
        <f t="shared" si="503"/>
        <v>#DIV/0!</v>
      </c>
    </row>
    <row r="1528" spans="1:18" s="28" customFormat="1" x14ac:dyDescent="0.2">
      <c r="A1528" s="537" t="s">
        <v>3893</v>
      </c>
      <c r="B1528" s="537" t="s">
        <v>4314</v>
      </c>
      <c r="C1528" s="499">
        <v>9</v>
      </c>
      <c r="D1528" s="538" t="s">
        <v>2330</v>
      </c>
      <c r="E1528" s="27"/>
      <c r="F1528" s="27"/>
      <c r="G1528" s="27"/>
      <c r="H1528" s="81" t="e">
        <f t="shared" si="501"/>
        <v>#DIV/0!</v>
      </c>
      <c r="I1528" s="27"/>
      <c r="J1528" s="27"/>
      <c r="K1528" s="81" t="e">
        <f t="shared" si="502"/>
        <v>#DIV/0!</v>
      </c>
      <c r="L1528" s="27">
        <f t="shared" si="504"/>
        <v>0</v>
      </c>
      <c r="M1528" s="27">
        <f t="shared" si="505"/>
        <v>0</v>
      </c>
      <c r="N1528" s="27">
        <f t="shared" si="506"/>
        <v>0</v>
      </c>
      <c r="O1528" s="81" t="e">
        <f t="shared" si="507"/>
        <v>#DIV/0!</v>
      </c>
      <c r="P1528" s="27">
        <f t="shared" si="508"/>
        <v>0</v>
      </c>
      <c r="Q1528" s="27">
        <f t="shared" si="509"/>
        <v>0</v>
      </c>
      <c r="R1528" s="1103" t="e">
        <f t="shared" si="503"/>
        <v>#DIV/0!</v>
      </c>
    </row>
    <row r="1529" spans="1:18" s="28" customFormat="1" x14ac:dyDescent="0.2">
      <c r="A1529" s="585" t="s">
        <v>2802</v>
      </c>
      <c r="B1529" s="537" t="s">
        <v>5827</v>
      </c>
      <c r="C1529" s="586">
        <v>11</v>
      </c>
      <c r="D1529" s="587" t="s">
        <v>4808</v>
      </c>
      <c r="E1529" s="461"/>
      <c r="F1529" s="461"/>
      <c r="G1529" s="461"/>
      <c r="H1529" s="81" t="e">
        <f t="shared" si="501"/>
        <v>#DIV/0!</v>
      </c>
      <c r="I1529" s="461"/>
      <c r="J1529" s="461"/>
      <c r="K1529" s="81" t="e">
        <f t="shared" si="502"/>
        <v>#DIV/0!</v>
      </c>
      <c r="L1529" s="461">
        <f t="shared" si="504"/>
        <v>0</v>
      </c>
      <c r="M1529" s="461">
        <f t="shared" si="505"/>
        <v>0</v>
      </c>
      <c r="N1529" s="461">
        <f t="shared" si="506"/>
        <v>0</v>
      </c>
      <c r="O1529" s="81" t="e">
        <f t="shared" si="507"/>
        <v>#DIV/0!</v>
      </c>
      <c r="P1529" s="461">
        <f t="shared" si="508"/>
        <v>0</v>
      </c>
      <c r="Q1529" s="461">
        <f t="shared" si="509"/>
        <v>0</v>
      </c>
      <c r="R1529" s="1103" t="e">
        <f t="shared" si="503"/>
        <v>#DIV/0!</v>
      </c>
    </row>
    <row r="1530" spans="1:18" s="28" customFormat="1" ht="25.5" x14ac:dyDescent="0.2">
      <c r="A1530" s="498"/>
      <c r="B1530" s="498" t="s">
        <v>285</v>
      </c>
      <c r="C1530" s="499"/>
      <c r="D1530" s="500" t="s">
        <v>479</v>
      </c>
      <c r="E1530" s="27">
        <f>SUM(E1531:E1534)</f>
        <v>0</v>
      </c>
      <c r="F1530" s="27">
        <f t="shared" ref="F1530:J1530" si="515">SUM(F1531:F1534)</f>
        <v>0</v>
      </c>
      <c r="G1530" s="27">
        <f t="shared" si="515"/>
        <v>0</v>
      </c>
      <c r="H1530" s="81" t="e">
        <f t="shared" si="501"/>
        <v>#DIV/0!</v>
      </c>
      <c r="I1530" s="27">
        <f t="shared" si="515"/>
        <v>0</v>
      </c>
      <c r="J1530" s="27">
        <f t="shared" si="515"/>
        <v>0</v>
      </c>
      <c r="K1530" s="81" t="e">
        <f t="shared" si="502"/>
        <v>#DIV/0!</v>
      </c>
      <c r="L1530" s="27">
        <f t="shared" si="504"/>
        <v>0</v>
      </c>
      <c r="M1530" s="27">
        <f t="shared" si="505"/>
        <v>0</v>
      </c>
      <c r="N1530" s="27">
        <f t="shared" si="506"/>
        <v>0</v>
      </c>
      <c r="O1530" s="81" t="e">
        <f t="shared" si="507"/>
        <v>#DIV/0!</v>
      </c>
      <c r="P1530" s="27">
        <f t="shared" si="508"/>
        <v>0</v>
      </c>
      <c r="Q1530" s="27">
        <f t="shared" si="509"/>
        <v>0</v>
      </c>
      <c r="R1530" s="1103" t="e">
        <f t="shared" si="503"/>
        <v>#DIV/0!</v>
      </c>
    </row>
    <row r="1531" spans="1:18" s="515" customFormat="1" x14ac:dyDescent="0.2">
      <c r="A1531" s="778" t="s">
        <v>2085</v>
      </c>
      <c r="B1531" s="778" t="s">
        <v>1322</v>
      </c>
      <c r="C1531" s="779">
        <v>10</v>
      </c>
      <c r="D1531" s="780" t="s">
        <v>481</v>
      </c>
      <c r="E1531" s="514"/>
      <c r="F1531" s="514"/>
      <c r="G1531" s="514"/>
      <c r="H1531" s="81" t="e">
        <f t="shared" si="501"/>
        <v>#DIV/0!</v>
      </c>
      <c r="I1531" s="514"/>
      <c r="J1531" s="514"/>
      <c r="K1531" s="81" t="e">
        <f t="shared" si="502"/>
        <v>#DIV/0!</v>
      </c>
      <c r="L1531" s="514">
        <f t="shared" si="504"/>
        <v>0</v>
      </c>
      <c r="M1531" s="514">
        <f t="shared" si="505"/>
        <v>0</v>
      </c>
      <c r="N1531" s="514">
        <f t="shared" si="506"/>
        <v>0</v>
      </c>
      <c r="O1531" s="81" t="e">
        <f t="shared" si="507"/>
        <v>#DIV/0!</v>
      </c>
      <c r="P1531" s="514">
        <f t="shared" si="508"/>
        <v>0</v>
      </c>
      <c r="Q1531" s="514">
        <f t="shared" si="509"/>
        <v>0</v>
      </c>
      <c r="R1531" s="1103" t="e">
        <f t="shared" si="503"/>
        <v>#DIV/0!</v>
      </c>
    </row>
    <row r="1532" spans="1:18" s="515" customFormat="1" x14ac:dyDescent="0.2">
      <c r="A1532" s="778" t="s">
        <v>2086</v>
      </c>
      <c r="B1532" s="778" t="s">
        <v>1323</v>
      </c>
      <c r="C1532" s="779">
        <v>10</v>
      </c>
      <c r="D1532" s="780" t="s">
        <v>483</v>
      </c>
      <c r="E1532" s="514"/>
      <c r="F1532" s="514"/>
      <c r="G1532" s="514"/>
      <c r="H1532" s="81" t="e">
        <f t="shared" ref="H1532:H1595" si="516">+(F1532-G1532)/F1532</f>
        <v>#DIV/0!</v>
      </c>
      <c r="I1532" s="514"/>
      <c r="J1532" s="514"/>
      <c r="K1532" s="81" t="e">
        <f t="shared" ref="K1532:K1595" si="517">+(I1532-J1532)/I1532</f>
        <v>#DIV/0!</v>
      </c>
      <c r="L1532" s="514">
        <f t="shared" si="504"/>
        <v>0</v>
      </c>
      <c r="M1532" s="514">
        <f t="shared" si="505"/>
        <v>0</v>
      </c>
      <c r="N1532" s="514">
        <f t="shared" si="506"/>
        <v>0</v>
      </c>
      <c r="O1532" s="81" t="e">
        <f t="shared" si="507"/>
        <v>#DIV/0!</v>
      </c>
      <c r="P1532" s="514">
        <f t="shared" si="508"/>
        <v>0</v>
      </c>
      <c r="Q1532" s="514">
        <f t="shared" si="509"/>
        <v>0</v>
      </c>
      <c r="R1532" s="1103" t="e">
        <f t="shared" si="503"/>
        <v>#DIV/0!</v>
      </c>
    </row>
    <row r="1533" spans="1:18" s="515" customFormat="1" x14ac:dyDescent="0.2">
      <c r="A1533" s="775" t="s">
        <v>2087</v>
      </c>
      <c r="B1533" s="775" t="s">
        <v>1324</v>
      </c>
      <c r="C1533" s="776">
        <v>10</v>
      </c>
      <c r="D1533" s="777" t="s">
        <v>485</v>
      </c>
      <c r="E1533" s="514"/>
      <c r="F1533" s="514"/>
      <c r="G1533" s="514"/>
      <c r="H1533" s="81" t="e">
        <f t="shared" si="516"/>
        <v>#DIV/0!</v>
      </c>
      <c r="I1533" s="514"/>
      <c r="J1533" s="514"/>
      <c r="K1533" s="81" t="e">
        <f t="shared" si="517"/>
        <v>#DIV/0!</v>
      </c>
      <c r="L1533" s="514">
        <f t="shared" si="504"/>
        <v>0</v>
      </c>
      <c r="M1533" s="514">
        <f t="shared" si="505"/>
        <v>0</v>
      </c>
      <c r="N1533" s="514">
        <f t="shared" si="506"/>
        <v>0</v>
      </c>
      <c r="O1533" s="81" t="e">
        <f t="shared" si="507"/>
        <v>#DIV/0!</v>
      </c>
      <c r="P1533" s="514">
        <f t="shared" si="508"/>
        <v>0</v>
      </c>
      <c r="Q1533" s="514">
        <f t="shared" si="509"/>
        <v>0</v>
      </c>
      <c r="R1533" s="1103" t="e">
        <f t="shared" ref="R1533:R1596" si="518">+(P1533-Q1533)/P1533</f>
        <v>#DIV/0!</v>
      </c>
    </row>
    <row r="1534" spans="1:18" s="515" customFormat="1" x14ac:dyDescent="0.2">
      <c r="A1534" s="781" t="s">
        <v>3305</v>
      </c>
      <c r="B1534" s="781" t="s">
        <v>4315</v>
      </c>
      <c r="C1534" s="782">
        <v>10</v>
      </c>
      <c r="D1534" s="783" t="s">
        <v>1300</v>
      </c>
      <c r="E1534" s="514"/>
      <c r="F1534" s="514"/>
      <c r="G1534" s="514"/>
      <c r="H1534" s="81" t="e">
        <f t="shared" si="516"/>
        <v>#DIV/0!</v>
      </c>
      <c r="I1534" s="514"/>
      <c r="J1534" s="514"/>
      <c r="K1534" s="81" t="e">
        <f t="shared" si="517"/>
        <v>#DIV/0!</v>
      </c>
      <c r="L1534" s="514">
        <f t="shared" si="504"/>
        <v>0</v>
      </c>
      <c r="M1534" s="514">
        <f t="shared" si="505"/>
        <v>0</v>
      </c>
      <c r="N1534" s="514">
        <f t="shared" si="506"/>
        <v>0</v>
      </c>
      <c r="O1534" s="81" t="e">
        <f t="shared" si="507"/>
        <v>#DIV/0!</v>
      </c>
      <c r="P1534" s="514">
        <f t="shared" si="508"/>
        <v>0</v>
      </c>
      <c r="Q1534" s="514">
        <f t="shared" si="509"/>
        <v>0</v>
      </c>
      <c r="R1534" s="1103" t="e">
        <f t="shared" si="518"/>
        <v>#DIV/0!</v>
      </c>
    </row>
    <row r="1535" spans="1:18" s="28" customFormat="1" x14ac:dyDescent="0.2">
      <c r="A1535" s="498"/>
      <c r="B1535" s="498" t="s">
        <v>478</v>
      </c>
      <c r="C1535" s="499"/>
      <c r="D1535" s="500" t="s">
        <v>487</v>
      </c>
      <c r="E1535" s="27">
        <f>SUM(E1536:E1538)</f>
        <v>0</v>
      </c>
      <c r="F1535" s="27">
        <f t="shared" ref="F1535:J1535" si="519">SUM(F1536:F1538)</f>
        <v>0</v>
      </c>
      <c r="G1535" s="27">
        <f t="shared" si="519"/>
        <v>0</v>
      </c>
      <c r="H1535" s="81" t="e">
        <f t="shared" si="516"/>
        <v>#DIV/0!</v>
      </c>
      <c r="I1535" s="27">
        <f t="shared" si="519"/>
        <v>0</v>
      </c>
      <c r="J1535" s="27">
        <f t="shared" si="519"/>
        <v>0</v>
      </c>
      <c r="K1535" s="81" t="e">
        <f t="shared" si="517"/>
        <v>#DIV/0!</v>
      </c>
      <c r="L1535" s="27">
        <f t="shared" si="504"/>
        <v>0</v>
      </c>
      <c r="M1535" s="27">
        <f t="shared" si="505"/>
        <v>0</v>
      </c>
      <c r="N1535" s="27">
        <f t="shared" si="506"/>
        <v>0</v>
      </c>
      <c r="O1535" s="81" t="e">
        <f t="shared" si="507"/>
        <v>#DIV/0!</v>
      </c>
      <c r="P1535" s="27">
        <f t="shared" si="508"/>
        <v>0</v>
      </c>
      <c r="Q1535" s="27">
        <f t="shared" si="509"/>
        <v>0</v>
      </c>
      <c r="R1535" s="1103" t="e">
        <f t="shared" si="518"/>
        <v>#DIV/0!</v>
      </c>
    </row>
    <row r="1536" spans="1:18" s="515" customFormat="1" x14ac:dyDescent="0.2">
      <c r="A1536" s="778" t="s">
        <v>2088</v>
      </c>
      <c r="B1536" s="778" t="s">
        <v>480</v>
      </c>
      <c r="C1536" s="779">
        <v>10</v>
      </c>
      <c r="D1536" s="780" t="s">
        <v>1428</v>
      </c>
      <c r="E1536" s="514"/>
      <c r="F1536" s="514"/>
      <c r="G1536" s="514"/>
      <c r="H1536" s="81" t="e">
        <f t="shared" si="516"/>
        <v>#DIV/0!</v>
      </c>
      <c r="I1536" s="514"/>
      <c r="J1536" s="514"/>
      <c r="K1536" s="81" t="e">
        <f t="shared" si="517"/>
        <v>#DIV/0!</v>
      </c>
      <c r="L1536" s="514">
        <f t="shared" si="504"/>
        <v>0</v>
      </c>
      <c r="M1536" s="514">
        <f t="shared" si="505"/>
        <v>0</v>
      </c>
      <c r="N1536" s="514">
        <f t="shared" si="506"/>
        <v>0</v>
      </c>
      <c r="O1536" s="81" t="e">
        <f t="shared" si="507"/>
        <v>#DIV/0!</v>
      </c>
      <c r="P1536" s="514">
        <f t="shared" si="508"/>
        <v>0</v>
      </c>
      <c r="Q1536" s="514">
        <f t="shared" si="509"/>
        <v>0</v>
      </c>
      <c r="R1536" s="1103" t="e">
        <f t="shared" si="518"/>
        <v>#DIV/0!</v>
      </c>
    </row>
    <row r="1537" spans="1:18" s="515" customFormat="1" x14ac:dyDescent="0.2">
      <c r="A1537" s="778" t="s">
        <v>2089</v>
      </c>
      <c r="B1537" s="778" t="s">
        <v>482</v>
      </c>
      <c r="C1537" s="779">
        <v>10</v>
      </c>
      <c r="D1537" s="780" t="s">
        <v>1429</v>
      </c>
      <c r="E1537" s="514"/>
      <c r="F1537" s="514"/>
      <c r="G1537" s="514"/>
      <c r="H1537" s="81" t="e">
        <f t="shared" si="516"/>
        <v>#DIV/0!</v>
      </c>
      <c r="I1537" s="514"/>
      <c r="J1537" s="514"/>
      <c r="K1537" s="81" t="e">
        <f t="shared" si="517"/>
        <v>#DIV/0!</v>
      </c>
      <c r="L1537" s="514">
        <f t="shared" si="504"/>
        <v>0</v>
      </c>
      <c r="M1537" s="514">
        <f t="shared" si="505"/>
        <v>0</v>
      </c>
      <c r="N1537" s="514">
        <f t="shared" si="506"/>
        <v>0</v>
      </c>
      <c r="O1537" s="81" t="e">
        <f t="shared" si="507"/>
        <v>#DIV/0!</v>
      </c>
      <c r="P1537" s="514">
        <f t="shared" si="508"/>
        <v>0</v>
      </c>
      <c r="Q1537" s="514">
        <f t="shared" si="509"/>
        <v>0</v>
      </c>
      <c r="R1537" s="1103" t="e">
        <f t="shared" si="518"/>
        <v>#DIV/0!</v>
      </c>
    </row>
    <row r="1538" spans="1:18" s="515" customFormat="1" x14ac:dyDescent="0.2">
      <c r="A1538" s="778" t="s">
        <v>2090</v>
      </c>
      <c r="B1538" s="778" t="s">
        <v>484</v>
      </c>
      <c r="C1538" s="779">
        <v>10</v>
      </c>
      <c r="D1538" s="780" t="s">
        <v>1430</v>
      </c>
      <c r="E1538" s="514"/>
      <c r="F1538" s="514"/>
      <c r="G1538" s="514"/>
      <c r="H1538" s="81" t="e">
        <f t="shared" si="516"/>
        <v>#DIV/0!</v>
      </c>
      <c r="I1538" s="514"/>
      <c r="J1538" s="514"/>
      <c r="K1538" s="81" t="e">
        <f t="shared" si="517"/>
        <v>#DIV/0!</v>
      </c>
      <c r="L1538" s="514">
        <f t="shared" si="504"/>
        <v>0</v>
      </c>
      <c r="M1538" s="514">
        <f t="shared" si="505"/>
        <v>0</v>
      </c>
      <c r="N1538" s="514">
        <f t="shared" si="506"/>
        <v>0</v>
      </c>
      <c r="O1538" s="81" t="e">
        <f t="shared" si="507"/>
        <v>#DIV/0!</v>
      </c>
      <c r="P1538" s="514">
        <f t="shared" si="508"/>
        <v>0</v>
      </c>
      <c r="Q1538" s="514">
        <f t="shared" si="509"/>
        <v>0</v>
      </c>
      <c r="R1538" s="1103" t="e">
        <f t="shared" si="518"/>
        <v>#DIV/0!</v>
      </c>
    </row>
    <row r="1539" spans="1:18" s="28" customFormat="1" x14ac:dyDescent="0.2">
      <c r="A1539" s="452" t="s">
        <v>2091</v>
      </c>
      <c r="B1539" s="452" t="s">
        <v>486</v>
      </c>
      <c r="C1539" s="453">
        <v>10</v>
      </c>
      <c r="D1539" s="454" t="s">
        <v>489</v>
      </c>
      <c r="E1539" s="27"/>
      <c r="F1539" s="27"/>
      <c r="G1539" s="27"/>
      <c r="H1539" s="81" t="e">
        <f t="shared" si="516"/>
        <v>#DIV/0!</v>
      </c>
      <c r="I1539" s="27"/>
      <c r="J1539" s="27"/>
      <c r="K1539" s="81" t="e">
        <f t="shared" si="517"/>
        <v>#DIV/0!</v>
      </c>
      <c r="L1539" s="27">
        <f t="shared" si="504"/>
        <v>0</v>
      </c>
      <c r="M1539" s="27">
        <f t="shared" si="505"/>
        <v>0</v>
      </c>
      <c r="N1539" s="27">
        <f t="shared" si="506"/>
        <v>0</v>
      </c>
      <c r="O1539" s="81" t="e">
        <f t="shared" si="507"/>
        <v>#DIV/0!</v>
      </c>
      <c r="P1539" s="27">
        <f t="shared" si="508"/>
        <v>0</v>
      </c>
      <c r="Q1539" s="27">
        <f t="shared" si="509"/>
        <v>0</v>
      </c>
      <c r="R1539" s="1103" t="e">
        <f t="shared" si="518"/>
        <v>#DIV/0!</v>
      </c>
    </row>
    <row r="1540" spans="1:18" s="28" customFormat="1" x14ac:dyDescent="0.2">
      <c r="A1540" s="452" t="s">
        <v>3302</v>
      </c>
      <c r="B1540" s="452" t="s">
        <v>5828</v>
      </c>
      <c r="C1540" s="453">
        <v>10</v>
      </c>
      <c r="D1540" s="454" t="s">
        <v>3161</v>
      </c>
      <c r="E1540" s="27"/>
      <c r="F1540" s="27"/>
      <c r="G1540" s="27"/>
      <c r="H1540" s="81" t="e">
        <f t="shared" si="516"/>
        <v>#DIV/0!</v>
      </c>
      <c r="I1540" s="27"/>
      <c r="J1540" s="27"/>
      <c r="K1540" s="81" t="e">
        <f t="shared" si="517"/>
        <v>#DIV/0!</v>
      </c>
      <c r="L1540" s="27">
        <f t="shared" si="504"/>
        <v>0</v>
      </c>
      <c r="M1540" s="27">
        <f t="shared" si="505"/>
        <v>0</v>
      </c>
      <c r="N1540" s="27">
        <f t="shared" si="506"/>
        <v>0</v>
      </c>
      <c r="O1540" s="81" t="e">
        <f t="shared" si="507"/>
        <v>#DIV/0!</v>
      </c>
      <c r="P1540" s="27">
        <f t="shared" si="508"/>
        <v>0</v>
      </c>
      <c r="Q1540" s="27">
        <f t="shared" si="509"/>
        <v>0</v>
      </c>
      <c r="R1540" s="1103" t="e">
        <f t="shared" si="518"/>
        <v>#DIV/0!</v>
      </c>
    </row>
    <row r="1541" spans="1:18" s="28" customFormat="1" ht="38.25" x14ac:dyDescent="0.2">
      <c r="A1541" s="537" t="s">
        <v>2092</v>
      </c>
      <c r="B1541" s="537" t="s">
        <v>488</v>
      </c>
      <c r="C1541" s="499">
        <v>3</v>
      </c>
      <c r="D1541" s="538" t="s">
        <v>1431</v>
      </c>
      <c r="E1541" s="27"/>
      <c r="F1541" s="27"/>
      <c r="G1541" s="27"/>
      <c r="H1541" s="81" t="e">
        <f t="shared" si="516"/>
        <v>#DIV/0!</v>
      </c>
      <c r="I1541" s="27"/>
      <c r="J1541" s="27"/>
      <c r="K1541" s="81" t="e">
        <f t="shared" si="517"/>
        <v>#DIV/0!</v>
      </c>
      <c r="L1541" s="27">
        <f t="shared" ref="L1541:L1604" si="520">E1541</f>
        <v>0</v>
      </c>
      <c r="M1541" s="27">
        <f t="shared" ref="M1541:M1604" si="521">F1541</f>
        <v>0</v>
      </c>
      <c r="N1541" s="27">
        <f t="shared" ref="N1541:N1604" si="522">G1541</f>
        <v>0</v>
      </c>
      <c r="O1541" s="81" t="e">
        <f t="shared" ref="O1541:O1604" si="523">+(M1541-N1541)/M1541</f>
        <v>#DIV/0!</v>
      </c>
      <c r="P1541" s="27">
        <f t="shared" ref="P1541:P1604" si="524">I1541</f>
        <v>0</v>
      </c>
      <c r="Q1541" s="27">
        <f t="shared" ref="Q1541:Q1604" si="525">J1541</f>
        <v>0</v>
      </c>
      <c r="R1541" s="1103" t="e">
        <f t="shared" si="518"/>
        <v>#DIV/0!</v>
      </c>
    </row>
    <row r="1542" spans="1:18" s="28" customFormat="1" x14ac:dyDescent="0.2">
      <c r="A1542" s="768" t="s">
        <v>4801</v>
      </c>
      <c r="B1542" s="537" t="s">
        <v>5829</v>
      </c>
      <c r="C1542" s="769">
        <v>10</v>
      </c>
      <c r="D1542" s="770" t="s">
        <v>4795</v>
      </c>
      <c r="E1542" s="27"/>
      <c r="F1542" s="27"/>
      <c r="G1542" s="27"/>
      <c r="H1542" s="81" t="e">
        <f t="shared" si="516"/>
        <v>#DIV/0!</v>
      </c>
      <c r="I1542" s="27"/>
      <c r="J1542" s="27"/>
      <c r="K1542" s="81" t="e">
        <f t="shared" si="517"/>
        <v>#DIV/0!</v>
      </c>
      <c r="L1542" s="27">
        <f t="shared" si="520"/>
        <v>0</v>
      </c>
      <c r="M1542" s="27">
        <f t="shared" si="521"/>
        <v>0</v>
      </c>
      <c r="N1542" s="27">
        <f t="shared" si="522"/>
        <v>0</v>
      </c>
      <c r="O1542" s="81" t="e">
        <f t="shared" si="523"/>
        <v>#DIV/0!</v>
      </c>
      <c r="P1542" s="27">
        <f t="shared" si="524"/>
        <v>0</v>
      </c>
      <c r="Q1542" s="27">
        <f t="shared" si="525"/>
        <v>0</v>
      </c>
      <c r="R1542" s="1103" t="e">
        <f t="shared" si="518"/>
        <v>#DIV/0!</v>
      </c>
    </row>
    <row r="1543" spans="1:18" s="47" customFormat="1" x14ac:dyDescent="0.2">
      <c r="A1543" s="55"/>
      <c r="B1543" s="55" t="s">
        <v>286</v>
      </c>
      <c r="C1543" s="53"/>
      <c r="D1543" s="56" t="s">
        <v>287</v>
      </c>
      <c r="E1543" s="51">
        <f>E1544</f>
        <v>0</v>
      </c>
      <c r="F1543" s="51">
        <f t="shared" ref="F1543:J1543" si="526">F1544</f>
        <v>0</v>
      </c>
      <c r="G1543" s="51">
        <f t="shared" si="526"/>
        <v>0</v>
      </c>
      <c r="H1543" s="81" t="e">
        <f t="shared" si="516"/>
        <v>#DIV/0!</v>
      </c>
      <c r="I1543" s="51">
        <f t="shared" si="526"/>
        <v>0</v>
      </c>
      <c r="J1543" s="51">
        <f t="shared" si="526"/>
        <v>0</v>
      </c>
      <c r="K1543" s="81" t="e">
        <f t="shared" si="517"/>
        <v>#DIV/0!</v>
      </c>
      <c r="L1543" s="51">
        <f t="shared" si="520"/>
        <v>0</v>
      </c>
      <c r="M1543" s="51">
        <f t="shared" si="521"/>
        <v>0</v>
      </c>
      <c r="N1543" s="51">
        <f t="shared" si="522"/>
        <v>0</v>
      </c>
      <c r="O1543" s="81" t="e">
        <f t="shared" si="523"/>
        <v>#DIV/0!</v>
      </c>
      <c r="P1543" s="51">
        <f t="shared" si="524"/>
        <v>0</v>
      </c>
      <c r="Q1543" s="51">
        <f t="shared" si="525"/>
        <v>0</v>
      </c>
      <c r="R1543" s="1103" t="e">
        <f t="shared" si="518"/>
        <v>#DIV/0!</v>
      </c>
    </row>
    <row r="1544" spans="1:18" s="28" customFormat="1" x14ac:dyDescent="0.2">
      <c r="A1544" s="498"/>
      <c r="B1544" s="498" t="s">
        <v>5830</v>
      </c>
      <c r="C1544" s="499"/>
      <c r="D1544" s="500" t="s">
        <v>511</v>
      </c>
      <c r="E1544" s="27">
        <f>SUM(E1545:E1552)</f>
        <v>0</v>
      </c>
      <c r="F1544" s="27">
        <f t="shared" ref="F1544:J1544" si="527">SUM(F1545:F1552)</f>
        <v>0</v>
      </c>
      <c r="G1544" s="27">
        <f t="shared" si="527"/>
        <v>0</v>
      </c>
      <c r="H1544" s="81" t="e">
        <f t="shared" si="516"/>
        <v>#DIV/0!</v>
      </c>
      <c r="I1544" s="27">
        <f t="shared" si="527"/>
        <v>0</v>
      </c>
      <c r="J1544" s="27">
        <f t="shared" si="527"/>
        <v>0</v>
      </c>
      <c r="K1544" s="81" t="e">
        <f t="shared" si="517"/>
        <v>#DIV/0!</v>
      </c>
      <c r="L1544" s="27">
        <f t="shared" si="520"/>
        <v>0</v>
      </c>
      <c r="M1544" s="27">
        <f t="shared" si="521"/>
        <v>0</v>
      </c>
      <c r="N1544" s="27">
        <f t="shared" si="522"/>
        <v>0</v>
      </c>
      <c r="O1544" s="81" t="e">
        <f t="shared" si="523"/>
        <v>#DIV/0!</v>
      </c>
      <c r="P1544" s="27">
        <f t="shared" si="524"/>
        <v>0</v>
      </c>
      <c r="Q1544" s="27">
        <f t="shared" si="525"/>
        <v>0</v>
      </c>
      <c r="R1544" s="1103" t="e">
        <f t="shared" si="518"/>
        <v>#DIV/0!</v>
      </c>
    </row>
    <row r="1545" spans="1:18" s="515" customFormat="1" x14ac:dyDescent="0.2">
      <c r="A1545" s="689" t="s">
        <v>4651</v>
      </c>
      <c r="B1545" s="689" t="s">
        <v>288</v>
      </c>
      <c r="C1545" s="690">
        <v>6</v>
      </c>
      <c r="D1545" s="691" t="s">
        <v>512</v>
      </c>
      <c r="E1545" s="615"/>
      <c r="F1545" s="615"/>
      <c r="G1545" s="615"/>
      <c r="H1545" s="81" t="e">
        <f t="shared" si="516"/>
        <v>#DIV/0!</v>
      </c>
      <c r="I1545" s="615"/>
      <c r="J1545" s="615"/>
      <c r="K1545" s="81" t="e">
        <f t="shared" si="517"/>
        <v>#DIV/0!</v>
      </c>
      <c r="L1545" s="615">
        <f t="shared" si="520"/>
        <v>0</v>
      </c>
      <c r="M1545" s="615">
        <f t="shared" si="521"/>
        <v>0</v>
      </c>
      <c r="N1545" s="615">
        <f t="shared" si="522"/>
        <v>0</v>
      </c>
      <c r="O1545" s="81" t="e">
        <f t="shared" si="523"/>
        <v>#DIV/0!</v>
      </c>
      <c r="P1545" s="615">
        <f t="shared" si="524"/>
        <v>0</v>
      </c>
      <c r="Q1545" s="615">
        <f t="shared" si="525"/>
        <v>0</v>
      </c>
      <c r="R1545" s="1103" t="e">
        <f t="shared" si="518"/>
        <v>#DIV/0!</v>
      </c>
    </row>
    <row r="1546" spans="1:18" s="515" customFormat="1" x14ac:dyDescent="0.2">
      <c r="A1546" s="771" t="s">
        <v>2093</v>
      </c>
      <c r="B1546" s="771" t="s">
        <v>289</v>
      </c>
      <c r="C1546" s="772">
        <v>3</v>
      </c>
      <c r="D1546" s="773" t="s">
        <v>513</v>
      </c>
      <c r="E1546" s="513"/>
      <c r="F1546" s="513"/>
      <c r="G1546" s="513"/>
      <c r="H1546" s="81" t="e">
        <f t="shared" si="516"/>
        <v>#DIV/0!</v>
      </c>
      <c r="I1546" s="513"/>
      <c r="J1546" s="513"/>
      <c r="K1546" s="81" t="e">
        <f t="shared" si="517"/>
        <v>#DIV/0!</v>
      </c>
      <c r="L1546" s="513">
        <f t="shared" si="520"/>
        <v>0</v>
      </c>
      <c r="M1546" s="513">
        <f t="shared" si="521"/>
        <v>0</v>
      </c>
      <c r="N1546" s="513">
        <f t="shared" si="522"/>
        <v>0</v>
      </c>
      <c r="O1546" s="81" t="e">
        <f t="shared" si="523"/>
        <v>#DIV/0!</v>
      </c>
      <c r="P1546" s="513">
        <f t="shared" si="524"/>
        <v>0</v>
      </c>
      <c r="Q1546" s="513">
        <f t="shared" si="525"/>
        <v>0</v>
      </c>
      <c r="R1546" s="1103" t="e">
        <f t="shared" si="518"/>
        <v>#DIV/0!</v>
      </c>
    </row>
    <row r="1547" spans="1:18" s="515" customFormat="1" x14ac:dyDescent="0.2">
      <c r="A1547" s="510" t="s">
        <v>2094</v>
      </c>
      <c r="B1547" s="510" t="s">
        <v>290</v>
      </c>
      <c r="C1547" s="511">
        <v>2</v>
      </c>
      <c r="D1547" s="512" t="s">
        <v>514</v>
      </c>
      <c r="E1547" s="513"/>
      <c r="F1547" s="513"/>
      <c r="G1547" s="513"/>
      <c r="H1547" s="81" t="e">
        <f t="shared" si="516"/>
        <v>#DIV/0!</v>
      </c>
      <c r="I1547" s="513"/>
      <c r="J1547" s="513"/>
      <c r="K1547" s="81" t="e">
        <f t="shared" si="517"/>
        <v>#DIV/0!</v>
      </c>
      <c r="L1547" s="513">
        <f t="shared" si="520"/>
        <v>0</v>
      </c>
      <c r="M1547" s="513">
        <f t="shared" si="521"/>
        <v>0</v>
      </c>
      <c r="N1547" s="513">
        <f t="shared" si="522"/>
        <v>0</v>
      </c>
      <c r="O1547" s="81" t="e">
        <f t="shared" si="523"/>
        <v>#DIV/0!</v>
      </c>
      <c r="P1547" s="513">
        <f t="shared" si="524"/>
        <v>0</v>
      </c>
      <c r="Q1547" s="513">
        <f t="shared" si="525"/>
        <v>0</v>
      </c>
      <c r="R1547" s="1103" t="e">
        <f t="shared" si="518"/>
        <v>#DIV/0!</v>
      </c>
    </row>
    <row r="1548" spans="1:18" s="515" customFormat="1" ht="25.5" x14ac:dyDescent="0.2">
      <c r="A1548" s="784" t="s">
        <v>4080</v>
      </c>
      <c r="B1548" s="784" t="s">
        <v>4316</v>
      </c>
      <c r="C1548" s="785">
        <v>16</v>
      </c>
      <c r="D1548" s="786" t="s">
        <v>4081</v>
      </c>
      <c r="E1548" s="514"/>
      <c r="F1548" s="514"/>
      <c r="G1548" s="514"/>
      <c r="H1548" s="81" t="e">
        <f t="shared" si="516"/>
        <v>#DIV/0!</v>
      </c>
      <c r="I1548" s="514"/>
      <c r="J1548" s="514"/>
      <c r="K1548" s="81" t="e">
        <f t="shared" si="517"/>
        <v>#DIV/0!</v>
      </c>
      <c r="L1548" s="514">
        <f t="shared" si="520"/>
        <v>0</v>
      </c>
      <c r="M1548" s="514">
        <f t="shared" si="521"/>
        <v>0</v>
      </c>
      <c r="N1548" s="514">
        <f t="shared" si="522"/>
        <v>0</v>
      </c>
      <c r="O1548" s="81" t="e">
        <f t="shared" si="523"/>
        <v>#DIV/0!</v>
      </c>
      <c r="P1548" s="514">
        <f t="shared" si="524"/>
        <v>0</v>
      </c>
      <c r="Q1548" s="514">
        <f t="shared" si="525"/>
        <v>0</v>
      </c>
      <c r="R1548" s="1103" t="e">
        <f t="shared" si="518"/>
        <v>#DIV/0!</v>
      </c>
    </row>
    <row r="1549" spans="1:18" s="515" customFormat="1" x14ac:dyDescent="0.2">
      <c r="A1549" s="784" t="s">
        <v>3958</v>
      </c>
      <c r="B1549" s="784" t="s">
        <v>291</v>
      </c>
      <c r="C1549" s="785">
        <v>16</v>
      </c>
      <c r="D1549" s="786" t="s">
        <v>443</v>
      </c>
      <c r="E1549" s="514"/>
      <c r="F1549" s="514"/>
      <c r="G1549" s="514"/>
      <c r="H1549" s="81" t="e">
        <f t="shared" si="516"/>
        <v>#DIV/0!</v>
      </c>
      <c r="I1549" s="514"/>
      <c r="J1549" s="514"/>
      <c r="K1549" s="81" t="e">
        <f t="shared" si="517"/>
        <v>#DIV/0!</v>
      </c>
      <c r="L1549" s="514">
        <f t="shared" si="520"/>
        <v>0</v>
      </c>
      <c r="M1549" s="514">
        <f t="shared" si="521"/>
        <v>0</v>
      </c>
      <c r="N1549" s="514">
        <f t="shared" si="522"/>
        <v>0</v>
      </c>
      <c r="O1549" s="81" t="e">
        <f t="shared" si="523"/>
        <v>#DIV/0!</v>
      </c>
      <c r="P1549" s="514">
        <f t="shared" si="524"/>
        <v>0</v>
      </c>
      <c r="Q1549" s="514">
        <f t="shared" si="525"/>
        <v>0</v>
      </c>
      <c r="R1549" s="1103" t="e">
        <f t="shared" si="518"/>
        <v>#DIV/0!</v>
      </c>
    </row>
    <row r="1550" spans="1:18" s="515" customFormat="1" x14ac:dyDescent="0.2">
      <c r="A1550" s="784" t="s">
        <v>3959</v>
      </c>
      <c r="B1550" s="784" t="s">
        <v>4317</v>
      </c>
      <c r="C1550" s="785">
        <v>16</v>
      </c>
      <c r="D1550" s="786" t="s">
        <v>3334</v>
      </c>
      <c r="E1550" s="514"/>
      <c r="F1550" s="514"/>
      <c r="G1550" s="514"/>
      <c r="H1550" s="81" t="e">
        <f t="shared" si="516"/>
        <v>#DIV/0!</v>
      </c>
      <c r="I1550" s="514"/>
      <c r="J1550" s="514"/>
      <c r="K1550" s="81" t="e">
        <f t="shared" si="517"/>
        <v>#DIV/0!</v>
      </c>
      <c r="L1550" s="514">
        <f t="shared" si="520"/>
        <v>0</v>
      </c>
      <c r="M1550" s="514">
        <f t="shared" si="521"/>
        <v>0</v>
      </c>
      <c r="N1550" s="514">
        <f t="shared" si="522"/>
        <v>0</v>
      </c>
      <c r="O1550" s="81" t="e">
        <f t="shared" si="523"/>
        <v>#DIV/0!</v>
      </c>
      <c r="P1550" s="514">
        <f t="shared" si="524"/>
        <v>0</v>
      </c>
      <c r="Q1550" s="514">
        <f t="shared" si="525"/>
        <v>0</v>
      </c>
      <c r="R1550" s="1103" t="e">
        <f t="shared" si="518"/>
        <v>#DIV/0!</v>
      </c>
    </row>
    <row r="1551" spans="1:18" s="515" customFormat="1" x14ac:dyDescent="0.2">
      <c r="A1551" s="771" t="s">
        <v>2095</v>
      </c>
      <c r="B1551" s="771" t="s">
        <v>292</v>
      </c>
      <c r="C1551" s="772">
        <v>3</v>
      </c>
      <c r="D1551" s="773" t="s">
        <v>293</v>
      </c>
      <c r="E1551" s="513"/>
      <c r="F1551" s="513"/>
      <c r="G1551" s="513"/>
      <c r="H1551" s="81" t="e">
        <f t="shared" si="516"/>
        <v>#DIV/0!</v>
      </c>
      <c r="I1551" s="513"/>
      <c r="J1551" s="513"/>
      <c r="K1551" s="81" t="e">
        <f t="shared" si="517"/>
        <v>#DIV/0!</v>
      </c>
      <c r="L1551" s="513">
        <f t="shared" si="520"/>
        <v>0</v>
      </c>
      <c r="M1551" s="513">
        <f t="shared" si="521"/>
        <v>0</v>
      </c>
      <c r="N1551" s="513">
        <f t="shared" si="522"/>
        <v>0</v>
      </c>
      <c r="O1551" s="81" t="e">
        <f t="shared" si="523"/>
        <v>#DIV/0!</v>
      </c>
      <c r="P1551" s="513">
        <f t="shared" si="524"/>
        <v>0</v>
      </c>
      <c r="Q1551" s="513">
        <f t="shared" si="525"/>
        <v>0</v>
      </c>
      <c r="R1551" s="1103" t="e">
        <f t="shared" si="518"/>
        <v>#DIV/0!</v>
      </c>
    </row>
    <row r="1552" spans="1:18" s="515" customFormat="1" x14ac:dyDescent="0.2">
      <c r="A1552" s="787" t="s">
        <v>4800</v>
      </c>
      <c r="B1552" s="771" t="s">
        <v>5831</v>
      </c>
      <c r="C1552" s="788">
        <v>10</v>
      </c>
      <c r="D1552" s="789" t="s">
        <v>4795</v>
      </c>
      <c r="E1552" s="514"/>
      <c r="F1552" s="514"/>
      <c r="G1552" s="514"/>
      <c r="H1552" s="81" t="e">
        <f t="shared" si="516"/>
        <v>#DIV/0!</v>
      </c>
      <c r="I1552" s="514"/>
      <c r="J1552" s="514"/>
      <c r="K1552" s="81" t="e">
        <f t="shared" si="517"/>
        <v>#DIV/0!</v>
      </c>
      <c r="L1552" s="514">
        <f t="shared" si="520"/>
        <v>0</v>
      </c>
      <c r="M1552" s="514">
        <f t="shared" si="521"/>
        <v>0</v>
      </c>
      <c r="N1552" s="514">
        <f t="shared" si="522"/>
        <v>0</v>
      </c>
      <c r="O1552" s="81" t="e">
        <f t="shared" si="523"/>
        <v>#DIV/0!</v>
      </c>
      <c r="P1552" s="514">
        <f t="shared" si="524"/>
        <v>0</v>
      </c>
      <c r="Q1552" s="514">
        <f t="shared" si="525"/>
        <v>0</v>
      </c>
      <c r="R1552" s="1103" t="e">
        <f t="shared" si="518"/>
        <v>#DIV/0!</v>
      </c>
    </row>
    <row r="1553" spans="1:18" s="89" customFormat="1" ht="25.5" x14ac:dyDescent="0.2">
      <c r="A1553" s="84"/>
      <c r="B1553" s="84" t="s">
        <v>294</v>
      </c>
      <c r="C1553" s="85"/>
      <c r="D1553" s="86" t="s">
        <v>1728</v>
      </c>
      <c r="E1553" s="87">
        <f>E1554+E1557+E1558+SUM(E1562:E1566)+E1570+E1571+E1572</f>
        <v>0</v>
      </c>
      <c r="F1553" s="87">
        <f t="shared" ref="F1553:J1553" si="528">F1554+F1557+F1558+SUM(F1562:F1566)+F1570+F1571+F1572</f>
        <v>0</v>
      </c>
      <c r="G1553" s="87">
        <f t="shared" si="528"/>
        <v>0</v>
      </c>
      <c r="H1553" s="81" t="e">
        <f t="shared" si="516"/>
        <v>#DIV/0!</v>
      </c>
      <c r="I1553" s="87">
        <f t="shared" si="528"/>
        <v>0</v>
      </c>
      <c r="J1553" s="87">
        <f t="shared" si="528"/>
        <v>0</v>
      </c>
      <c r="K1553" s="81" t="e">
        <f t="shared" si="517"/>
        <v>#DIV/0!</v>
      </c>
      <c r="L1553" s="87">
        <f t="shared" si="520"/>
        <v>0</v>
      </c>
      <c r="M1553" s="87">
        <f t="shared" si="521"/>
        <v>0</v>
      </c>
      <c r="N1553" s="87">
        <f t="shared" si="522"/>
        <v>0</v>
      </c>
      <c r="O1553" s="81" t="e">
        <f t="shared" si="523"/>
        <v>#DIV/0!</v>
      </c>
      <c r="P1553" s="87">
        <f t="shared" si="524"/>
        <v>0</v>
      </c>
      <c r="Q1553" s="87">
        <f t="shared" si="525"/>
        <v>0</v>
      </c>
      <c r="R1553" s="1103" t="e">
        <f t="shared" si="518"/>
        <v>#DIV/0!</v>
      </c>
    </row>
    <row r="1554" spans="1:18" s="47" customFormat="1" x14ac:dyDescent="0.2">
      <c r="A1554" s="52" t="s">
        <v>2582</v>
      </c>
      <c r="B1554" s="52" t="s">
        <v>4318</v>
      </c>
      <c r="C1554" s="53"/>
      <c r="D1554" s="54" t="s">
        <v>2583</v>
      </c>
      <c r="E1554" s="51">
        <f>SUM(E1555:E1556)</f>
        <v>0</v>
      </c>
      <c r="F1554" s="51">
        <f t="shared" ref="F1554:J1554" si="529">SUM(F1555:F1556)</f>
        <v>0</v>
      </c>
      <c r="G1554" s="51">
        <f t="shared" si="529"/>
        <v>0</v>
      </c>
      <c r="H1554" s="81" t="e">
        <f t="shared" si="516"/>
        <v>#DIV/0!</v>
      </c>
      <c r="I1554" s="51">
        <f t="shared" si="529"/>
        <v>0</v>
      </c>
      <c r="J1554" s="51">
        <f t="shared" si="529"/>
        <v>0</v>
      </c>
      <c r="K1554" s="81" t="e">
        <f t="shared" si="517"/>
        <v>#DIV/0!</v>
      </c>
      <c r="L1554" s="51">
        <f t="shared" si="520"/>
        <v>0</v>
      </c>
      <c r="M1554" s="51">
        <f t="shared" si="521"/>
        <v>0</v>
      </c>
      <c r="N1554" s="51">
        <f t="shared" si="522"/>
        <v>0</v>
      </c>
      <c r="O1554" s="81" t="e">
        <f t="shared" si="523"/>
        <v>#DIV/0!</v>
      </c>
      <c r="P1554" s="51">
        <f t="shared" si="524"/>
        <v>0</v>
      </c>
      <c r="Q1554" s="51">
        <f t="shared" si="525"/>
        <v>0</v>
      </c>
      <c r="R1554" s="1103" t="e">
        <f t="shared" si="518"/>
        <v>#DIV/0!</v>
      </c>
    </row>
    <row r="1555" spans="1:18" s="28" customFormat="1" x14ac:dyDescent="0.2">
      <c r="A1555" s="488" t="s">
        <v>4608</v>
      </c>
      <c r="B1555" s="488" t="s">
        <v>1729</v>
      </c>
      <c r="C1555" s="489">
        <v>6</v>
      </c>
      <c r="D1555" s="490" t="s">
        <v>3493</v>
      </c>
      <c r="E1555" s="491"/>
      <c r="F1555" s="491"/>
      <c r="G1555" s="491"/>
      <c r="H1555" s="81" t="e">
        <f t="shared" si="516"/>
        <v>#DIV/0!</v>
      </c>
      <c r="I1555" s="491"/>
      <c r="J1555" s="491"/>
      <c r="K1555" s="81" t="e">
        <f t="shared" si="517"/>
        <v>#DIV/0!</v>
      </c>
      <c r="L1555" s="491">
        <f t="shared" si="520"/>
        <v>0</v>
      </c>
      <c r="M1555" s="491">
        <f t="shared" si="521"/>
        <v>0</v>
      </c>
      <c r="N1555" s="491">
        <f t="shared" si="522"/>
        <v>0</v>
      </c>
      <c r="O1555" s="81" t="e">
        <f t="shared" si="523"/>
        <v>#DIV/0!</v>
      </c>
      <c r="P1555" s="491">
        <f t="shared" si="524"/>
        <v>0</v>
      </c>
      <c r="Q1555" s="491">
        <f t="shared" si="525"/>
        <v>0</v>
      </c>
      <c r="R1555" s="1103" t="e">
        <f t="shared" si="518"/>
        <v>#DIV/0!</v>
      </c>
    </row>
    <row r="1556" spans="1:18" s="28" customFormat="1" x14ac:dyDescent="0.2">
      <c r="A1556" s="488" t="s">
        <v>4609</v>
      </c>
      <c r="B1556" s="488" t="s">
        <v>4319</v>
      </c>
      <c r="C1556" s="489">
        <v>6</v>
      </c>
      <c r="D1556" s="490" t="s">
        <v>2389</v>
      </c>
      <c r="E1556" s="491"/>
      <c r="F1556" s="491"/>
      <c r="G1556" s="491"/>
      <c r="H1556" s="81" t="e">
        <f t="shared" si="516"/>
        <v>#DIV/0!</v>
      </c>
      <c r="I1556" s="491"/>
      <c r="J1556" s="491"/>
      <c r="K1556" s="81" t="e">
        <f t="shared" si="517"/>
        <v>#DIV/0!</v>
      </c>
      <c r="L1556" s="491">
        <f t="shared" si="520"/>
        <v>0</v>
      </c>
      <c r="M1556" s="491">
        <f t="shared" si="521"/>
        <v>0</v>
      </c>
      <c r="N1556" s="491">
        <f t="shared" si="522"/>
        <v>0</v>
      </c>
      <c r="O1556" s="81" t="e">
        <f t="shared" si="523"/>
        <v>#DIV/0!</v>
      </c>
      <c r="P1556" s="491">
        <f t="shared" si="524"/>
        <v>0</v>
      </c>
      <c r="Q1556" s="491">
        <f t="shared" si="525"/>
        <v>0</v>
      </c>
      <c r="R1556" s="1103" t="e">
        <f t="shared" si="518"/>
        <v>#DIV/0!</v>
      </c>
    </row>
    <row r="1557" spans="1:18" s="47" customFormat="1" x14ac:dyDescent="0.2">
      <c r="A1557" s="724" t="s">
        <v>2621</v>
      </c>
      <c r="B1557" s="724" t="s">
        <v>4320</v>
      </c>
      <c r="C1557" s="725">
        <v>6</v>
      </c>
      <c r="D1557" s="429" t="s">
        <v>2622</v>
      </c>
      <c r="E1557" s="436"/>
      <c r="F1557" s="436"/>
      <c r="G1557" s="436"/>
      <c r="H1557" s="81" t="e">
        <f t="shared" si="516"/>
        <v>#DIV/0!</v>
      </c>
      <c r="I1557" s="436"/>
      <c r="J1557" s="436"/>
      <c r="K1557" s="81" t="e">
        <f t="shared" si="517"/>
        <v>#DIV/0!</v>
      </c>
      <c r="L1557" s="436">
        <f t="shared" si="520"/>
        <v>0</v>
      </c>
      <c r="M1557" s="436">
        <f t="shared" si="521"/>
        <v>0</v>
      </c>
      <c r="N1557" s="436">
        <f t="shared" si="522"/>
        <v>0</v>
      </c>
      <c r="O1557" s="81" t="e">
        <f t="shared" si="523"/>
        <v>#DIV/0!</v>
      </c>
      <c r="P1557" s="436">
        <f t="shared" si="524"/>
        <v>0</v>
      </c>
      <c r="Q1557" s="436">
        <f t="shared" si="525"/>
        <v>0</v>
      </c>
      <c r="R1557" s="1103" t="e">
        <f t="shared" si="518"/>
        <v>#DIV/0!</v>
      </c>
    </row>
    <row r="1558" spans="1:18" s="47" customFormat="1" ht="25.5" x14ac:dyDescent="0.2">
      <c r="A1558" s="55"/>
      <c r="B1558" s="55" t="s">
        <v>1730</v>
      </c>
      <c r="C1558" s="53"/>
      <c r="D1558" s="56" t="s">
        <v>1731</v>
      </c>
      <c r="E1558" s="51">
        <f>SUM(E1559:E1561)</f>
        <v>0</v>
      </c>
      <c r="F1558" s="51">
        <f t="shared" ref="F1558:J1558" si="530">SUM(F1559:F1561)</f>
        <v>0</v>
      </c>
      <c r="G1558" s="51">
        <f t="shared" si="530"/>
        <v>0</v>
      </c>
      <c r="H1558" s="81" t="e">
        <f t="shared" si="516"/>
        <v>#DIV/0!</v>
      </c>
      <c r="I1558" s="51">
        <f t="shared" si="530"/>
        <v>0</v>
      </c>
      <c r="J1558" s="51">
        <f t="shared" si="530"/>
        <v>0</v>
      </c>
      <c r="K1558" s="81" t="e">
        <f t="shared" si="517"/>
        <v>#DIV/0!</v>
      </c>
      <c r="L1558" s="51">
        <f t="shared" si="520"/>
        <v>0</v>
      </c>
      <c r="M1558" s="51">
        <f t="shared" si="521"/>
        <v>0</v>
      </c>
      <c r="N1558" s="51">
        <f t="shared" si="522"/>
        <v>0</v>
      </c>
      <c r="O1558" s="81" t="e">
        <f t="shared" si="523"/>
        <v>#DIV/0!</v>
      </c>
      <c r="P1558" s="51">
        <f t="shared" si="524"/>
        <v>0</v>
      </c>
      <c r="Q1558" s="51">
        <f t="shared" si="525"/>
        <v>0</v>
      </c>
      <c r="R1558" s="1103" t="e">
        <f t="shared" si="518"/>
        <v>#DIV/0!</v>
      </c>
    </row>
    <row r="1559" spans="1:18" s="28" customFormat="1" ht="25.5" x14ac:dyDescent="0.2">
      <c r="A1559" s="452" t="s">
        <v>2958</v>
      </c>
      <c r="B1559" s="452" t="s">
        <v>4321</v>
      </c>
      <c r="C1559" s="453">
        <v>14</v>
      </c>
      <c r="D1559" s="454" t="s">
        <v>2959</v>
      </c>
      <c r="E1559" s="27"/>
      <c r="F1559" s="27"/>
      <c r="G1559" s="27"/>
      <c r="H1559" s="81" t="e">
        <f t="shared" si="516"/>
        <v>#DIV/0!</v>
      </c>
      <c r="I1559" s="27"/>
      <c r="J1559" s="27"/>
      <c r="K1559" s="81" t="e">
        <f t="shared" si="517"/>
        <v>#DIV/0!</v>
      </c>
      <c r="L1559" s="27">
        <f t="shared" si="520"/>
        <v>0</v>
      </c>
      <c r="M1559" s="27">
        <f t="shared" si="521"/>
        <v>0</v>
      </c>
      <c r="N1559" s="27">
        <f t="shared" si="522"/>
        <v>0</v>
      </c>
      <c r="O1559" s="81" t="e">
        <f t="shared" si="523"/>
        <v>#DIV/0!</v>
      </c>
      <c r="P1559" s="27">
        <f t="shared" si="524"/>
        <v>0</v>
      </c>
      <c r="Q1559" s="27">
        <f t="shared" si="525"/>
        <v>0</v>
      </c>
      <c r="R1559" s="1103" t="e">
        <f t="shared" si="518"/>
        <v>#DIV/0!</v>
      </c>
    </row>
    <row r="1560" spans="1:18" s="28" customFormat="1" x14ac:dyDescent="0.2">
      <c r="A1560" s="793" t="s">
        <v>3329</v>
      </c>
      <c r="B1560" s="793" t="s">
        <v>4322</v>
      </c>
      <c r="C1560" s="794">
        <v>14</v>
      </c>
      <c r="D1560" s="795" t="s">
        <v>1433</v>
      </c>
      <c r="E1560" s="27"/>
      <c r="F1560" s="27"/>
      <c r="G1560" s="27"/>
      <c r="H1560" s="81" t="e">
        <f t="shared" si="516"/>
        <v>#DIV/0!</v>
      </c>
      <c r="I1560" s="27"/>
      <c r="J1560" s="27"/>
      <c r="K1560" s="81" t="e">
        <f t="shared" si="517"/>
        <v>#DIV/0!</v>
      </c>
      <c r="L1560" s="27">
        <f t="shared" si="520"/>
        <v>0</v>
      </c>
      <c r="M1560" s="27">
        <f t="shared" si="521"/>
        <v>0</v>
      </c>
      <c r="N1560" s="27">
        <f t="shared" si="522"/>
        <v>0</v>
      </c>
      <c r="O1560" s="81" t="e">
        <f t="shared" si="523"/>
        <v>#DIV/0!</v>
      </c>
      <c r="P1560" s="27">
        <f t="shared" si="524"/>
        <v>0</v>
      </c>
      <c r="Q1560" s="27">
        <f t="shared" si="525"/>
        <v>0</v>
      </c>
      <c r="R1560" s="1103" t="e">
        <f t="shared" si="518"/>
        <v>#DIV/0!</v>
      </c>
    </row>
    <row r="1561" spans="1:18" s="28" customFormat="1" x14ac:dyDescent="0.2">
      <c r="A1561" s="793" t="s">
        <v>3330</v>
      </c>
      <c r="B1561" s="793" t="s">
        <v>4323</v>
      </c>
      <c r="C1561" s="794">
        <v>14</v>
      </c>
      <c r="D1561" s="795" t="s">
        <v>4885</v>
      </c>
      <c r="E1561" s="27"/>
      <c r="F1561" s="27"/>
      <c r="G1561" s="27"/>
      <c r="H1561" s="81" t="e">
        <f t="shared" si="516"/>
        <v>#DIV/0!</v>
      </c>
      <c r="I1561" s="27"/>
      <c r="J1561" s="27"/>
      <c r="K1561" s="81" t="e">
        <f t="shared" si="517"/>
        <v>#DIV/0!</v>
      </c>
      <c r="L1561" s="27">
        <f t="shared" si="520"/>
        <v>0</v>
      </c>
      <c r="M1561" s="27">
        <f t="shared" si="521"/>
        <v>0</v>
      </c>
      <c r="N1561" s="27">
        <f t="shared" si="522"/>
        <v>0</v>
      </c>
      <c r="O1561" s="81" t="e">
        <f t="shared" si="523"/>
        <v>#DIV/0!</v>
      </c>
      <c r="P1561" s="27">
        <f t="shared" si="524"/>
        <v>0</v>
      </c>
      <c r="Q1561" s="27">
        <f t="shared" si="525"/>
        <v>0</v>
      </c>
      <c r="R1561" s="1103" t="e">
        <f t="shared" si="518"/>
        <v>#DIV/0!</v>
      </c>
    </row>
    <row r="1562" spans="1:18" s="47" customFormat="1" x14ac:dyDescent="0.2">
      <c r="A1562" s="566" t="s">
        <v>2483</v>
      </c>
      <c r="B1562" s="566" t="s">
        <v>1732</v>
      </c>
      <c r="C1562" s="567">
        <v>5</v>
      </c>
      <c r="D1562" s="568" t="s">
        <v>1645</v>
      </c>
      <c r="E1562" s="569"/>
      <c r="F1562" s="569"/>
      <c r="G1562" s="569"/>
      <c r="H1562" s="81" t="e">
        <f t="shared" si="516"/>
        <v>#DIV/0!</v>
      </c>
      <c r="I1562" s="569"/>
      <c r="J1562" s="569"/>
      <c r="K1562" s="81" t="e">
        <f t="shared" si="517"/>
        <v>#DIV/0!</v>
      </c>
      <c r="L1562" s="569">
        <f t="shared" si="520"/>
        <v>0</v>
      </c>
      <c r="M1562" s="569">
        <f t="shared" si="521"/>
        <v>0</v>
      </c>
      <c r="N1562" s="569">
        <f t="shared" si="522"/>
        <v>0</v>
      </c>
      <c r="O1562" s="81" t="e">
        <f t="shared" si="523"/>
        <v>#DIV/0!</v>
      </c>
      <c r="P1562" s="569">
        <f t="shared" si="524"/>
        <v>0</v>
      </c>
      <c r="Q1562" s="569">
        <f t="shared" si="525"/>
        <v>0</v>
      </c>
      <c r="R1562" s="1103" t="e">
        <f t="shared" si="518"/>
        <v>#DIV/0!</v>
      </c>
    </row>
    <row r="1563" spans="1:18" s="47" customFormat="1" x14ac:dyDescent="0.2">
      <c r="A1563" s="519" t="s">
        <v>4652</v>
      </c>
      <c r="B1563" s="519" t="s">
        <v>1733</v>
      </c>
      <c r="C1563" s="520">
        <v>6</v>
      </c>
      <c r="D1563" s="521" t="s">
        <v>1734</v>
      </c>
      <c r="E1563" s="440"/>
      <c r="F1563" s="440"/>
      <c r="G1563" s="440"/>
      <c r="H1563" s="81" t="e">
        <f t="shared" si="516"/>
        <v>#DIV/0!</v>
      </c>
      <c r="I1563" s="440"/>
      <c r="J1563" s="440"/>
      <c r="K1563" s="81" t="e">
        <f t="shared" si="517"/>
        <v>#DIV/0!</v>
      </c>
      <c r="L1563" s="440">
        <f t="shared" si="520"/>
        <v>0</v>
      </c>
      <c r="M1563" s="440">
        <f t="shared" si="521"/>
        <v>0</v>
      </c>
      <c r="N1563" s="440">
        <f t="shared" si="522"/>
        <v>0</v>
      </c>
      <c r="O1563" s="81" t="e">
        <f t="shared" si="523"/>
        <v>#DIV/0!</v>
      </c>
      <c r="P1563" s="440">
        <f t="shared" si="524"/>
        <v>0</v>
      </c>
      <c r="Q1563" s="440">
        <f t="shared" si="525"/>
        <v>0</v>
      </c>
      <c r="R1563" s="1103" t="e">
        <f t="shared" si="518"/>
        <v>#DIV/0!</v>
      </c>
    </row>
    <row r="1564" spans="1:18" s="47" customFormat="1" ht="25.5" x14ac:dyDescent="0.2">
      <c r="A1564" s="519" t="s">
        <v>4653</v>
      </c>
      <c r="B1564" s="519" t="s">
        <v>4324</v>
      </c>
      <c r="C1564" s="520">
        <v>6</v>
      </c>
      <c r="D1564" s="521" t="s">
        <v>4068</v>
      </c>
      <c r="E1564" s="440"/>
      <c r="F1564" s="440"/>
      <c r="G1564" s="440"/>
      <c r="H1564" s="81" t="e">
        <f t="shared" si="516"/>
        <v>#DIV/0!</v>
      </c>
      <c r="I1564" s="440"/>
      <c r="J1564" s="440"/>
      <c r="K1564" s="81" t="e">
        <f t="shared" si="517"/>
        <v>#DIV/0!</v>
      </c>
      <c r="L1564" s="440">
        <f t="shared" si="520"/>
        <v>0</v>
      </c>
      <c r="M1564" s="440">
        <f t="shared" si="521"/>
        <v>0</v>
      </c>
      <c r="N1564" s="440">
        <f t="shared" si="522"/>
        <v>0</v>
      </c>
      <c r="O1564" s="81" t="e">
        <f t="shared" si="523"/>
        <v>#DIV/0!</v>
      </c>
      <c r="P1564" s="440">
        <f t="shared" si="524"/>
        <v>0</v>
      </c>
      <c r="Q1564" s="440">
        <f t="shared" si="525"/>
        <v>0</v>
      </c>
      <c r="R1564" s="1103" t="e">
        <f t="shared" si="518"/>
        <v>#DIV/0!</v>
      </c>
    </row>
    <row r="1565" spans="1:18" s="47" customFormat="1" x14ac:dyDescent="0.2">
      <c r="A1565" s="519" t="s">
        <v>4654</v>
      </c>
      <c r="B1565" s="519" t="s">
        <v>4325</v>
      </c>
      <c r="C1565" s="520">
        <v>6</v>
      </c>
      <c r="D1565" s="521" t="s">
        <v>2389</v>
      </c>
      <c r="E1565" s="440"/>
      <c r="F1565" s="440"/>
      <c r="G1565" s="440"/>
      <c r="H1565" s="81" t="e">
        <f t="shared" si="516"/>
        <v>#DIV/0!</v>
      </c>
      <c r="I1565" s="440"/>
      <c r="J1565" s="440"/>
      <c r="K1565" s="81" t="e">
        <f t="shared" si="517"/>
        <v>#DIV/0!</v>
      </c>
      <c r="L1565" s="440">
        <f t="shared" si="520"/>
        <v>0</v>
      </c>
      <c r="M1565" s="440">
        <f t="shared" si="521"/>
        <v>0</v>
      </c>
      <c r="N1565" s="440">
        <f t="shared" si="522"/>
        <v>0</v>
      </c>
      <c r="O1565" s="81" t="e">
        <f t="shared" si="523"/>
        <v>#DIV/0!</v>
      </c>
      <c r="P1565" s="440">
        <f t="shared" si="524"/>
        <v>0</v>
      </c>
      <c r="Q1565" s="440">
        <f t="shared" si="525"/>
        <v>0</v>
      </c>
      <c r="R1565" s="1103" t="e">
        <f t="shared" si="518"/>
        <v>#DIV/0!</v>
      </c>
    </row>
    <row r="1566" spans="1:18" s="47" customFormat="1" x14ac:dyDescent="0.2">
      <c r="A1566" s="55"/>
      <c r="B1566" s="55" t="s">
        <v>1735</v>
      </c>
      <c r="C1566" s="53"/>
      <c r="D1566" s="56" t="s">
        <v>1734</v>
      </c>
      <c r="E1566" s="51">
        <f>SUM(E1567:E1569)</f>
        <v>0</v>
      </c>
      <c r="F1566" s="51">
        <f t="shared" ref="F1566:J1566" si="531">SUM(F1567:F1569)</f>
        <v>0</v>
      </c>
      <c r="G1566" s="51">
        <f t="shared" si="531"/>
        <v>0</v>
      </c>
      <c r="H1566" s="81" t="e">
        <f t="shared" si="516"/>
        <v>#DIV/0!</v>
      </c>
      <c r="I1566" s="51">
        <f t="shared" si="531"/>
        <v>0</v>
      </c>
      <c r="J1566" s="51">
        <f t="shared" si="531"/>
        <v>0</v>
      </c>
      <c r="K1566" s="81" t="e">
        <f t="shared" si="517"/>
        <v>#DIV/0!</v>
      </c>
      <c r="L1566" s="51">
        <f t="shared" si="520"/>
        <v>0</v>
      </c>
      <c r="M1566" s="51">
        <f t="shared" si="521"/>
        <v>0</v>
      </c>
      <c r="N1566" s="51">
        <f t="shared" si="522"/>
        <v>0</v>
      </c>
      <c r="O1566" s="81" t="e">
        <f t="shared" si="523"/>
        <v>#DIV/0!</v>
      </c>
      <c r="P1566" s="51">
        <f t="shared" si="524"/>
        <v>0</v>
      </c>
      <c r="Q1566" s="51">
        <f t="shared" si="525"/>
        <v>0</v>
      </c>
      <c r="R1566" s="1103" t="e">
        <f t="shared" si="518"/>
        <v>#DIV/0!</v>
      </c>
    </row>
    <row r="1567" spans="1:18" s="28" customFormat="1" ht="25.5" x14ac:dyDescent="0.2">
      <c r="A1567" s="465" t="s">
        <v>2956</v>
      </c>
      <c r="B1567" s="465" t="s">
        <v>4326</v>
      </c>
      <c r="C1567" s="466">
        <v>12</v>
      </c>
      <c r="D1567" s="467" t="s">
        <v>2957</v>
      </c>
      <c r="E1567" s="458"/>
      <c r="F1567" s="458"/>
      <c r="G1567" s="458"/>
      <c r="H1567" s="81" t="e">
        <f t="shared" si="516"/>
        <v>#DIV/0!</v>
      </c>
      <c r="I1567" s="458"/>
      <c r="J1567" s="458"/>
      <c r="K1567" s="81" t="e">
        <f t="shared" si="517"/>
        <v>#DIV/0!</v>
      </c>
      <c r="L1567" s="458">
        <f t="shared" si="520"/>
        <v>0</v>
      </c>
      <c r="M1567" s="458">
        <f t="shared" si="521"/>
        <v>0</v>
      </c>
      <c r="N1567" s="458">
        <f t="shared" si="522"/>
        <v>0</v>
      </c>
      <c r="O1567" s="81" t="e">
        <f t="shared" si="523"/>
        <v>#DIV/0!</v>
      </c>
      <c r="P1567" s="458">
        <f t="shared" si="524"/>
        <v>0</v>
      </c>
      <c r="Q1567" s="458">
        <f t="shared" si="525"/>
        <v>0</v>
      </c>
      <c r="R1567" s="1103" t="e">
        <f t="shared" si="518"/>
        <v>#DIV/0!</v>
      </c>
    </row>
    <row r="1568" spans="1:18" s="28" customFormat="1" ht="25.5" x14ac:dyDescent="0.2">
      <c r="A1568" s="612" t="s">
        <v>3323</v>
      </c>
      <c r="B1568" s="465" t="s">
        <v>5832</v>
      </c>
      <c r="C1568" s="613">
        <v>12</v>
      </c>
      <c r="D1568" s="614" t="s">
        <v>4842</v>
      </c>
      <c r="E1568" s="458"/>
      <c r="F1568" s="458"/>
      <c r="G1568" s="458"/>
      <c r="H1568" s="81" t="e">
        <f t="shared" si="516"/>
        <v>#DIV/0!</v>
      </c>
      <c r="I1568" s="458"/>
      <c r="J1568" s="458"/>
      <c r="K1568" s="81" t="e">
        <f t="shared" si="517"/>
        <v>#DIV/0!</v>
      </c>
      <c r="L1568" s="458">
        <f t="shared" si="520"/>
        <v>0</v>
      </c>
      <c r="M1568" s="458">
        <f t="shared" si="521"/>
        <v>0</v>
      </c>
      <c r="N1568" s="458">
        <f t="shared" si="522"/>
        <v>0</v>
      </c>
      <c r="O1568" s="81" t="e">
        <f t="shared" si="523"/>
        <v>#DIV/0!</v>
      </c>
      <c r="P1568" s="458">
        <f t="shared" si="524"/>
        <v>0</v>
      </c>
      <c r="Q1568" s="458">
        <f t="shared" si="525"/>
        <v>0</v>
      </c>
      <c r="R1568" s="1103" t="e">
        <f t="shared" si="518"/>
        <v>#DIV/0!</v>
      </c>
    </row>
    <row r="1569" spans="1:18" s="28" customFormat="1" x14ac:dyDescent="0.2">
      <c r="A1569" s="612" t="s">
        <v>4841</v>
      </c>
      <c r="B1569" s="612" t="s">
        <v>4327</v>
      </c>
      <c r="C1569" s="613">
        <v>12</v>
      </c>
      <c r="D1569" s="614" t="s">
        <v>2330</v>
      </c>
      <c r="E1569" s="458"/>
      <c r="F1569" s="458"/>
      <c r="G1569" s="458"/>
      <c r="H1569" s="81" t="e">
        <f t="shared" si="516"/>
        <v>#DIV/0!</v>
      </c>
      <c r="I1569" s="458"/>
      <c r="J1569" s="458"/>
      <c r="K1569" s="81" t="e">
        <f t="shared" si="517"/>
        <v>#DIV/0!</v>
      </c>
      <c r="L1569" s="458">
        <f t="shared" si="520"/>
        <v>0</v>
      </c>
      <c r="M1569" s="458">
        <f t="shared" si="521"/>
        <v>0</v>
      </c>
      <c r="N1569" s="458">
        <f t="shared" si="522"/>
        <v>0</v>
      </c>
      <c r="O1569" s="81" t="e">
        <f t="shared" si="523"/>
        <v>#DIV/0!</v>
      </c>
      <c r="P1569" s="458">
        <f t="shared" si="524"/>
        <v>0</v>
      </c>
      <c r="Q1569" s="458">
        <f t="shared" si="525"/>
        <v>0</v>
      </c>
      <c r="R1569" s="1103" t="e">
        <f t="shared" si="518"/>
        <v>#DIV/0!</v>
      </c>
    </row>
    <row r="1570" spans="1:18" s="47" customFormat="1" x14ac:dyDescent="0.2">
      <c r="A1570" s="790" t="s">
        <v>4926</v>
      </c>
      <c r="B1570" s="790" t="s">
        <v>1736</v>
      </c>
      <c r="C1570" s="791">
        <v>16</v>
      </c>
      <c r="D1570" s="792" t="s">
        <v>1737</v>
      </c>
      <c r="E1570" s="51"/>
      <c r="F1570" s="51"/>
      <c r="G1570" s="51"/>
      <c r="H1570" s="81" t="e">
        <f t="shared" si="516"/>
        <v>#DIV/0!</v>
      </c>
      <c r="I1570" s="51"/>
      <c r="J1570" s="51"/>
      <c r="K1570" s="81" t="e">
        <f t="shared" si="517"/>
        <v>#DIV/0!</v>
      </c>
      <c r="L1570" s="51">
        <f t="shared" si="520"/>
        <v>0</v>
      </c>
      <c r="M1570" s="51">
        <f t="shared" si="521"/>
        <v>0</v>
      </c>
      <c r="N1570" s="51">
        <f t="shared" si="522"/>
        <v>0</v>
      </c>
      <c r="O1570" s="81" t="e">
        <f t="shared" si="523"/>
        <v>#DIV/0!</v>
      </c>
      <c r="P1570" s="51">
        <f t="shared" si="524"/>
        <v>0</v>
      </c>
      <c r="Q1570" s="51">
        <f t="shared" si="525"/>
        <v>0</v>
      </c>
      <c r="R1570" s="1103" t="e">
        <f t="shared" si="518"/>
        <v>#DIV/0!</v>
      </c>
    </row>
    <row r="1571" spans="1:18" s="47" customFormat="1" ht="25.5" x14ac:dyDescent="0.2">
      <c r="A1571" s="441" t="s">
        <v>4015</v>
      </c>
      <c r="B1571" s="441" t="s">
        <v>1738</v>
      </c>
      <c r="C1571" s="442">
        <v>16</v>
      </c>
      <c r="D1571" s="443" t="s">
        <v>3791</v>
      </c>
      <c r="E1571" s="51"/>
      <c r="F1571" s="51"/>
      <c r="G1571" s="51"/>
      <c r="H1571" s="81" t="e">
        <f t="shared" si="516"/>
        <v>#DIV/0!</v>
      </c>
      <c r="I1571" s="51"/>
      <c r="J1571" s="51"/>
      <c r="K1571" s="81" t="e">
        <f t="shared" si="517"/>
        <v>#DIV/0!</v>
      </c>
      <c r="L1571" s="51">
        <f t="shared" si="520"/>
        <v>0</v>
      </c>
      <c r="M1571" s="51">
        <f t="shared" si="521"/>
        <v>0</v>
      </c>
      <c r="N1571" s="51">
        <f t="shared" si="522"/>
        <v>0</v>
      </c>
      <c r="O1571" s="81" t="e">
        <f t="shared" si="523"/>
        <v>#DIV/0!</v>
      </c>
      <c r="P1571" s="51">
        <f t="shared" si="524"/>
        <v>0</v>
      </c>
      <c r="Q1571" s="51">
        <f t="shared" si="525"/>
        <v>0</v>
      </c>
      <c r="R1571" s="1103" t="e">
        <f t="shared" si="518"/>
        <v>#DIV/0!</v>
      </c>
    </row>
    <row r="1572" spans="1:18" s="47" customFormat="1" x14ac:dyDescent="0.2">
      <c r="A1572" s="441"/>
      <c r="B1572" s="441" t="s">
        <v>5833</v>
      </c>
      <c r="C1572" s="442"/>
      <c r="D1572" s="443" t="s">
        <v>5085</v>
      </c>
      <c r="E1572" s="51"/>
      <c r="F1572" s="51"/>
      <c r="G1572" s="51"/>
      <c r="H1572" s="81" t="e">
        <f t="shared" si="516"/>
        <v>#DIV/0!</v>
      </c>
      <c r="I1572" s="51"/>
      <c r="J1572" s="51"/>
      <c r="K1572" s="81" t="e">
        <f t="shared" si="517"/>
        <v>#DIV/0!</v>
      </c>
      <c r="L1572" s="51">
        <f t="shared" si="520"/>
        <v>0</v>
      </c>
      <c r="M1572" s="51">
        <f t="shared" si="521"/>
        <v>0</v>
      </c>
      <c r="N1572" s="51">
        <f t="shared" si="522"/>
        <v>0</v>
      </c>
      <c r="O1572" s="81" t="e">
        <f t="shared" si="523"/>
        <v>#DIV/0!</v>
      </c>
      <c r="P1572" s="51">
        <f t="shared" si="524"/>
        <v>0</v>
      </c>
      <c r="Q1572" s="51">
        <f t="shared" si="525"/>
        <v>0</v>
      </c>
      <c r="R1572" s="1103" t="e">
        <f t="shared" si="518"/>
        <v>#DIV/0!</v>
      </c>
    </row>
    <row r="1573" spans="1:18" s="89" customFormat="1" ht="25.5" x14ac:dyDescent="0.2">
      <c r="A1573" s="84"/>
      <c r="B1573" s="84" t="s">
        <v>296</v>
      </c>
      <c r="C1573" s="85"/>
      <c r="D1573" s="86" t="s">
        <v>515</v>
      </c>
      <c r="E1573" s="87">
        <f>SUM(E1574:E1581)</f>
        <v>0</v>
      </c>
      <c r="F1573" s="87">
        <f t="shared" ref="F1573:J1573" si="532">SUM(F1574:F1581)</f>
        <v>0</v>
      </c>
      <c r="G1573" s="87">
        <f t="shared" si="532"/>
        <v>0</v>
      </c>
      <c r="H1573" s="81" t="e">
        <f t="shared" si="516"/>
        <v>#DIV/0!</v>
      </c>
      <c r="I1573" s="87">
        <f t="shared" si="532"/>
        <v>0</v>
      </c>
      <c r="J1573" s="87">
        <f t="shared" si="532"/>
        <v>0</v>
      </c>
      <c r="K1573" s="81" t="e">
        <f t="shared" si="517"/>
        <v>#DIV/0!</v>
      </c>
      <c r="L1573" s="87">
        <f t="shared" si="520"/>
        <v>0</v>
      </c>
      <c r="M1573" s="87">
        <f t="shared" si="521"/>
        <v>0</v>
      </c>
      <c r="N1573" s="87">
        <f t="shared" si="522"/>
        <v>0</v>
      </c>
      <c r="O1573" s="81" t="e">
        <f t="shared" si="523"/>
        <v>#DIV/0!</v>
      </c>
      <c r="P1573" s="87">
        <f t="shared" si="524"/>
        <v>0</v>
      </c>
      <c r="Q1573" s="87">
        <f t="shared" si="525"/>
        <v>0</v>
      </c>
      <c r="R1573" s="1103" t="e">
        <f t="shared" si="518"/>
        <v>#DIV/0!</v>
      </c>
    </row>
    <row r="1574" spans="1:18" s="47" customFormat="1" ht="51" x14ac:dyDescent="0.2">
      <c r="A1574" s="790" t="s">
        <v>3946</v>
      </c>
      <c r="B1574" s="55" t="s">
        <v>5834</v>
      </c>
      <c r="C1574" s="791">
        <v>16</v>
      </c>
      <c r="D1574" s="792" t="s">
        <v>4905</v>
      </c>
      <c r="E1574" s="51"/>
      <c r="F1574" s="51"/>
      <c r="G1574" s="51"/>
      <c r="H1574" s="81" t="e">
        <f t="shared" si="516"/>
        <v>#DIV/0!</v>
      </c>
      <c r="I1574" s="51"/>
      <c r="J1574" s="51"/>
      <c r="K1574" s="81" t="e">
        <f t="shared" si="517"/>
        <v>#DIV/0!</v>
      </c>
      <c r="L1574" s="51">
        <f t="shared" si="520"/>
        <v>0</v>
      </c>
      <c r="M1574" s="51">
        <f t="shared" si="521"/>
        <v>0</v>
      </c>
      <c r="N1574" s="51">
        <f t="shared" si="522"/>
        <v>0</v>
      </c>
      <c r="O1574" s="81" t="e">
        <f t="shared" si="523"/>
        <v>#DIV/0!</v>
      </c>
      <c r="P1574" s="51">
        <f t="shared" si="524"/>
        <v>0</v>
      </c>
      <c r="Q1574" s="51">
        <f t="shared" si="525"/>
        <v>0</v>
      </c>
      <c r="R1574" s="1103" t="e">
        <f t="shared" si="518"/>
        <v>#DIV/0!</v>
      </c>
    </row>
    <row r="1575" spans="1:18" s="47" customFormat="1" x14ac:dyDescent="0.2">
      <c r="A1575" s="441" t="s">
        <v>3947</v>
      </c>
      <c r="B1575" s="441" t="s">
        <v>4328</v>
      </c>
      <c r="C1575" s="442">
        <v>16</v>
      </c>
      <c r="D1575" s="443" t="s">
        <v>2484</v>
      </c>
      <c r="E1575" s="51"/>
      <c r="F1575" s="51"/>
      <c r="G1575" s="51"/>
      <c r="H1575" s="81" t="e">
        <f t="shared" si="516"/>
        <v>#DIV/0!</v>
      </c>
      <c r="I1575" s="51"/>
      <c r="J1575" s="51"/>
      <c r="K1575" s="81" t="e">
        <f t="shared" si="517"/>
        <v>#DIV/0!</v>
      </c>
      <c r="L1575" s="51">
        <f t="shared" si="520"/>
        <v>0</v>
      </c>
      <c r="M1575" s="51">
        <f t="shared" si="521"/>
        <v>0</v>
      </c>
      <c r="N1575" s="51">
        <f t="shared" si="522"/>
        <v>0</v>
      </c>
      <c r="O1575" s="81" t="e">
        <f t="shared" si="523"/>
        <v>#DIV/0!</v>
      </c>
      <c r="P1575" s="51">
        <f t="shared" si="524"/>
        <v>0</v>
      </c>
      <c r="Q1575" s="51">
        <f t="shared" si="525"/>
        <v>0</v>
      </c>
      <c r="R1575" s="1103" t="e">
        <f t="shared" si="518"/>
        <v>#DIV/0!</v>
      </c>
    </row>
    <row r="1576" spans="1:18" s="47" customFormat="1" x14ac:dyDescent="0.2">
      <c r="A1576" s="441" t="s">
        <v>3976</v>
      </c>
      <c r="B1576" s="441" t="s">
        <v>4329</v>
      </c>
      <c r="C1576" s="442">
        <v>16</v>
      </c>
      <c r="D1576" s="443" t="s">
        <v>2485</v>
      </c>
      <c r="E1576" s="51"/>
      <c r="F1576" s="51"/>
      <c r="G1576" s="51"/>
      <c r="H1576" s="81" t="e">
        <f t="shared" si="516"/>
        <v>#DIV/0!</v>
      </c>
      <c r="I1576" s="51"/>
      <c r="J1576" s="51"/>
      <c r="K1576" s="81" t="e">
        <f t="shared" si="517"/>
        <v>#DIV/0!</v>
      </c>
      <c r="L1576" s="51">
        <f t="shared" si="520"/>
        <v>0</v>
      </c>
      <c r="M1576" s="51">
        <f t="shared" si="521"/>
        <v>0</v>
      </c>
      <c r="N1576" s="51">
        <f t="shared" si="522"/>
        <v>0</v>
      </c>
      <c r="O1576" s="81" t="e">
        <f t="shared" si="523"/>
        <v>#DIV/0!</v>
      </c>
      <c r="P1576" s="51">
        <f t="shared" si="524"/>
        <v>0</v>
      </c>
      <c r="Q1576" s="51">
        <f t="shared" si="525"/>
        <v>0</v>
      </c>
      <c r="R1576" s="1103" t="e">
        <f t="shared" si="518"/>
        <v>#DIV/0!</v>
      </c>
    </row>
    <row r="1577" spans="1:18" s="47" customFormat="1" x14ac:dyDescent="0.2">
      <c r="A1577" s="441" t="s">
        <v>4038</v>
      </c>
      <c r="B1577" s="441" t="s">
        <v>2892</v>
      </c>
      <c r="C1577" s="442">
        <v>16</v>
      </c>
      <c r="D1577" s="443" t="s">
        <v>2893</v>
      </c>
      <c r="E1577" s="51"/>
      <c r="F1577" s="51"/>
      <c r="G1577" s="51"/>
      <c r="H1577" s="81" t="e">
        <f t="shared" si="516"/>
        <v>#DIV/0!</v>
      </c>
      <c r="I1577" s="51"/>
      <c r="J1577" s="51"/>
      <c r="K1577" s="81" t="e">
        <f t="shared" si="517"/>
        <v>#DIV/0!</v>
      </c>
      <c r="L1577" s="51">
        <f t="shared" si="520"/>
        <v>0</v>
      </c>
      <c r="M1577" s="51">
        <f t="shared" si="521"/>
        <v>0</v>
      </c>
      <c r="N1577" s="51">
        <f t="shared" si="522"/>
        <v>0</v>
      </c>
      <c r="O1577" s="81" t="e">
        <f t="shared" si="523"/>
        <v>#DIV/0!</v>
      </c>
      <c r="P1577" s="51">
        <f t="shared" si="524"/>
        <v>0</v>
      </c>
      <c r="Q1577" s="51">
        <f t="shared" si="525"/>
        <v>0</v>
      </c>
      <c r="R1577" s="1103" t="e">
        <f t="shared" si="518"/>
        <v>#DIV/0!</v>
      </c>
    </row>
    <row r="1578" spans="1:18" s="47" customFormat="1" x14ac:dyDescent="0.2">
      <c r="A1578" s="648" t="s">
        <v>4468</v>
      </c>
      <c r="B1578" s="441" t="s">
        <v>5835</v>
      </c>
      <c r="C1578" s="649">
        <v>1</v>
      </c>
      <c r="D1578" s="650" t="s">
        <v>4469</v>
      </c>
      <c r="E1578" s="569"/>
      <c r="F1578" s="569"/>
      <c r="G1578" s="569"/>
      <c r="H1578" s="81" t="e">
        <f t="shared" si="516"/>
        <v>#DIV/0!</v>
      </c>
      <c r="I1578" s="569"/>
      <c r="J1578" s="569"/>
      <c r="K1578" s="81" t="e">
        <f t="shared" si="517"/>
        <v>#DIV/0!</v>
      </c>
      <c r="L1578" s="569">
        <f t="shared" si="520"/>
        <v>0</v>
      </c>
      <c r="M1578" s="569">
        <f t="shared" si="521"/>
        <v>0</v>
      </c>
      <c r="N1578" s="569">
        <f t="shared" si="522"/>
        <v>0</v>
      </c>
      <c r="O1578" s="81" t="e">
        <f t="shared" si="523"/>
        <v>#DIV/0!</v>
      </c>
      <c r="P1578" s="569">
        <f t="shared" si="524"/>
        <v>0</v>
      </c>
      <c r="Q1578" s="569">
        <f t="shared" si="525"/>
        <v>0</v>
      </c>
      <c r="R1578" s="1103" t="e">
        <f t="shared" si="518"/>
        <v>#DIV/0!</v>
      </c>
    </row>
    <row r="1579" spans="1:18" s="47" customFormat="1" x14ac:dyDescent="0.2">
      <c r="A1579" s="648" t="s">
        <v>4470</v>
      </c>
      <c r="B1579" s="441" t="s">
        <v>5836</v>
      </c>
      <c r="C1579" s="649">
        <v>1</v>
      </c>
      <c r="D1579" s="650" t="s">
        <v>2330</v>
      </c>
      <c r="E1579" s="569"/>
      <c r="F1579" s="569"/>
      <c r="G1579" s="569"/>
      <c r="H1579" s="81" t="e">
        <f t="shared" si="516"/>
        <v>#DIV/0!</v>
      </c>
      <c r="I1579" s="569"/>
      <c r="J1579" s="569"/>
      <c r="K1579" s="81" t="e">
        <f t="shared" si="517"/>
        <v>#DIV/0!</v>
      </c>
      <c r="L1579" s="569">
        <f t="shared" si="520"/>
        <v>0</v>
      </c>
      <c r="M1579" s="569">
        <f t="shared" si="521"/>
        <v>0</v>
      </c>
      <c r="N1579" s="569">
        <f t="shared" si="522"/>
        <v>0</v>
      </c>
      <c r="O1579" s="81" t="e">
        <f t="shared" si="523"/>
        <v>#DIV/0!</v>
      </c>
      <c r="P1579" s="569">
        <f t="shared" si="524"/>
        <v>0</v>
      </c>
      <c r="Q1579" s="569">
        <f t="shared" si="525"/>
        <v>0</v>
      </c>
      <c r="R1579" s="1103" t="e">
        <f t="shared" si="518"/>
        <v>#DIV/0!</v>
      </c>
    </row>
    <row r="1580" spans="1:18" s="47" customFormat="1" ht="38.25" x14ac:dyDescent="0.2">
      <c r="A1580" s="426" t="s">
        <v>4478</v>
      </c>
      <c r="B1580" s="441" t="s">
        <v>5837</v>
      </c>
      <c r="C1580" s="734">
        <v>2</v>
      </c>
      <c r="D1580" s="641" t="s">
        <v>4477</v>
      </c>
      <c r="E1580" s="504"/>
      <c r="F1580" s="504"/>
      <c r="G1580" s="504"/>
      <c r="H1580" s="81" t="e">
        <f t="shared" si="516"/>
        <v>#DIV/0!</v>
      </c>
      <c r="I1580" s="504"/>
      <c r="J1580" s="504"/>
      <c r="K1580" s="81" t="e">
        <f t="shared" si="517"/>
        <v>#DIV/0!</v>
      </c>
      <c r="L1580" s="504">
        <f t="shared" si="520"/>
        <v>0</v>
      </c>
      <c r="M1580" s="504">
        <f t="shared" si="521"/>
        <v>0</v>
      </c>
      <c r="N1580" s="504">
        <f t="shared" si="522"/>
        <v>0</v>
      </c>
      <c r="O1580" s="81" t="e">
        <f t="shared" si="523"/>
        <v>#DIV/0!</v>
      </c>
      <c r="P1580" s="504">
        <f t="shared" si="524"/>
        <v>0</v>
      </c>
      <c r="Q1580" s="504">
        <f t="shared" si="525"/>
        <v>0</v>
      </c>
      <c r="R1580" s="1103" t="e">
        <f t="shared" si="518"/>
        <v>#DIV/0!</v>
      </c>
    </row>
    <row r="1581" spans="1:18" s="47" customFormat="1" x14ac:dyDescent="0.2">
      <c r="A1581" s="790" t="s">
        <v>4042</v>
      </c>
      <c r="B1581" s="441" t="s">
        <v>5838</v>
      </c>
      <c r="C1581" s="791">
        <v>16</v>
      </c>
      <c r="D1581" s="792" t="s">
        <v>4930</v>
      </c>
      <c r="E1581" s="51"/>
      <c r="F1581" s="51"/>
      <c r="G1581" s="51"/>
      <c r="H1581" s="81" t="e">
        <f t="shared" si="516"/>
        <v>#DIV/0!</v>
      </c>
      <c r="I1581" s="51"/>
      <c r="J1581" s="51"/>
      <c r="K1581" s="81" t="e">
        <f t="shared" si="517"/>
        <v>#DIV/0!</v>
      </c>
      <c r="L1581" s="51">
        <f t="shared" si="520"/>
        <v>0</v>
      </c>
      <c r="M1581" s="51">
        <f t="shared" si="521"/>
        <v>0</v>
      </c>
      <c r="N1581" s="51">
        <f t="shared" si="522"/>
        <v>0</v>
      </c>
      <c r="O1581" s="81" t="e">
        <f t="shared" si="523"/>
        <v>#DIV/0!</v>
      </c>
      <c r="P1581" s="51">
        <f t="shared" si="524"/>
        <v>0</v>
      </c>
      <c r="Q1581" s="51">
        <f t="shared" si="525"/>
        <v>0</v>
      </c>
      <c r="R1581" s="1103" t="e">
        <f t="shared" si="518"/>
        <v>#DIV/0!</v>
      </c>
    </row>
    <row r="1582" spans="1:18" s="33" customFormat="1" x14ac:dyDescent="0.2">
      <c r="A1582" s="30"/>
      <c r="B1582" s="30" t="s">
        <v>297</v>
      </c>
      <c r="C1582" s="31"/>
      <c r="D1582" s="32" t="s">
        <v>298</v>
      </c>
      <c r="E1582" s="29">
        <f>E1583+E1601+E1608+E1611+E1626</f>
        <v>0</v>
      </c>
      <c r="F1582" s="29">
        <f t="shared" ref="F1582:J1582" si="533">F1583+F1601+F1608+F1611+F1626</f>
        <v>0</v>
      </c>
      <c r="G1582" s="29">
        <f t="shared" si="533"/>
        <v>0</v>
      </c>
      <c r="H1582" s="81" t="e">
        <f t="shared" si="516"/>
        <v>#DIV/0!</v>
      </c>
      <c r="I1582" s="29">
        <f t="shared" si="533"/>
        <v>0</v>
      </c>
      <c r="J1582" s="29">
        <f t="shared" si="533"/>
        <v>0</v>
      </c>
      <c r="K1582" s="81" t="e">
        <f t="shared" si="517"/>
        <v>#DIV/0!</v>
      </c>
      <c r="L1582" s="29">
        <f t="shared" si="520"/>
        <v>0</v>
      </c>
      <c r="M1582" s="29">
        <f t="shared" si="521"/>
        <v>0</v>
      </c>
      <c r="N1582" s="29">
        <f t="shared" si="522"/>
        <v>0</v>
      </c>
      <c r="O1582" s="81" t="e">
        <f t="shared" si="523"/>
        <v>#DIV/0!</v>
      </c>
      <c r="P1582" s="29">
        <f t="shared" si="524"/>
        <v>0</v>
      </c>
      <c r="Q1582" s="29">
        <f t="shared" si="525"/>
        <v>0</v>
      </c>
      <c r="R1582" s="1103" t="e">
        <f t="shared" si="518"/>
        <v>#DIV/0!</v>
      </c>
    </row>
    <row r="1583" spans="1:18" s="89" customFormat="1" x14ac:dyDescent="0.2">
      <c r="A1583" s="84"/>
      <c r="B1583" s="84" t="s">
        <v>1325</v>
      </c>
      <c r="C1583" s="85"/>
      <c r="D1583" s="86" t="s">
        <v>1190</v>
      </c>
      <c r="E1583" s="87">
        <f>SUM(E1584:E1586)+E1593+E1598</f>
        <v>0</v>
      </c>
      <c r="F1583" s="87">
        <f t="shared" ref="F1583:J1583" si="534">SUM(F1584:F1586)+F1593+F1598</f>
        <v>0</v>
      </c>
      <c r="G1583" s="87">
        <f t="shared" si="534"/>
        <v>0</v>
      </c>
      <c r="H1583" s="81" t="e">
        <f t="shared" si="516"/>
        <v>#DIV/0!</v>
      </c>
      <c r="I1583" s="87">
        <f t="shared" si="534"/>
        <v>0</v>
      </c>
      <c r="J1583" s="87">
        <f t="shared" si="534"/>
        <v>0</v>
      </c>
      <c r="K1583" s="81" t="e">
        <f t="shared" si="517"/>
        <v>#DIV/0!</v>
      </c>
      <c r="L1583" s="87">
        <f t="shared" si="520"/>
        <v>0</v>
      </c>
      <c r="M1583" s="87">
        <f t="shared" si="521"/>
        <v>0</v>
      </c>
      <c r="N1583" s="87">
        <f t="shared" si="522"/>
        <v>0</v>
      </c>
      <c r="O1583" s="81" t="e">
        <f t="shared" si="523"/>
        <v>#DIV/0!</v>
      </c>
      <c r="P1583" s="87">
        <f t="shared" si="524"/>
        <v>0</v>
      </c>
      <c r="Q1583" s="87">
        <f t="shared" si="525"/>
        <v>0</v>
      </c>
      <c r="R1583" s="1103" t="e">
        <f t="shared" si="518"/>
        <v>#DIV/0!</v>
      </c>
    </row>
    <row r="1584" spans="1:18" s="47" customFormat="1" x14ac:dyDescent="0.2">
      <c r="A1584" s="48" t="s">
        <v>2096</v>
      </c>
      <c r="B1584" s="48" t="s">
        <v>1326</v>
      </c>
      <c r="C1584" s="49">
        <v>1</v>
      </c>
      <c r="D1584" s="50" t="s">
        <v>1082</v>
      </c>
      <c r="E1584" s="51"/>
      <c r="F1584" s="51"/>
      <c r="G1584" s="51"/>
      <c r="H1584" s="81" t="e">
        <f t="shared" si="516"/>
        <v>#DIV/0!</v>
      </c>
      <c r="I1584" s="51"/>
      <c r="J1584" s="51"/>
      <c r="K1584" s="81" t="e">
        <f t="shared" si="517"/>
        <v>#DIV/0!</v>
      </c>
      <c r="L1584" s="51">
        <f t="shared" si="520"/>
        <v>0</v>
      </c>
      <c r="M1584" s="51">
        <f t="shared" si="521"/>
        <v>0</v>
      </c>
      <c r="N1584" s="51">
        <f t="shared" si="522"/>
        <v>0</v>
      </c>
      <c r="O1584" s="81" t="e">
        <f t="shared" si="523"/>
        <v>#DIV/0!</v>
      </c>
      <c r="P1584" s="51">
        <f t="shared" si="524"/>
        <v>0</v>
      </c>
      <c r="Q1584" s="51">
        <f t="shared" si="525"/>
        <v>0</v>
      </c>
      <c r="R1584" s="1103" t="e">
        <f t="shared" si="518"/>
        <v>#DIV/0!</v>
      </c>
    </row>
    <row r="1585" spans="1:18" s="47" customFormat="1" x14ac:dyDescent="0.2">
      <c r="A1585" s="48" t="s">
        <v>2097</v>
      </c>
      <c r="B1585" s="48" t="s">
        <v>1327</v>
      </c>
      <c r="C1585" s="49">
        <v>1</v>
      </c>
      <c r="D1585" s="50" t="s">
        <v>1083</v>
      </c>
      <c r="E1585" s="51"/>
      <c r="F1585" s="51"/>
      <c r="G1585" s="51"/>
      <c r="H1585" s="81" t="e">
        <f t="shared" si="516"/>
        <v>#DIV/0!</v>
      </c>
      <c r="I1585" s="51"/>
      <c r="J1585" s="51"/>
      <c r="K1585" s="81" t="e">
        <f t="shared" si="517"/>
        <v>#DIV/0!</v>
      </c>
      <c r="L1585" s="51">
        <f t="shared" si="520"/>
        <v>0</v>
      </c>
      <c r="M1585" s="51">
        <f t="shared" si="521"/>
        <v>0</v>
      </c>
      <c r="N1585" s="51">
        <f t="shared" si="522"/>
        <v>0</v>
      </c>
      <c r="O1585" s="81" t="e">
        <f t="shared" si="523"/>
        <v>#DIV/0!</v>
      </c>
      <c r="P1585" s="51">
        <f t="shared" si="524"/>
        <v>0</v>
      </c>
      <c r="Q1585" s="51">
        <f t="shared" si="525"/>
        <v>0</v>
      </c>
      <c r="R1585" s="1103" t="e">
        <f t="shared" si="518"/>
        <v>#DIV/0!</v>
      </c>
    </row>
    <row r="1586" spans="1:18" s="47" customFormat="1" x14ac:dyDescent="0.2">
      <c r="A1586" s="55"/>
      <c r="B1586" s="55" t="s">
        <v>1328</v>
      </c>
      <c r="C1586" s="53"/>
      <c r="D1586" s="56" t="s">
        <v>1739</v>
      </c>
      <c r="E1586" s="51">
        <f>E1587+E1588+E1589</f>
        <v>0</v>
      </c>
      <c r="F1586" s="51">
        <f t="shared" ref="F1586:J1586" si="535">F1587+F1588+F1589</f>
        <v>0</v>
      </c>
      <c r="G1586" s="51">
        <f t="shared" si="535"/>
        <v>0</v>
      </c>
      <c r="H1586" s="81" t="e">
        <f t="shared" si="516"/>
        <v>#DIV/0!</v>
      </c>
      <c r="I1586" s="51">
        <f t="shared" si="535"/>
        <v>0</v>
      </c>
      <c r="J1586" s="51">
        <f t="shared" si="535"/>
        <v>0</v>
      </c>
      <c r="K1586" s="81" t="e">
        <f t="shared" si="517"/>
        <v>#DIV/0!</v>
      </c>
      <c r="L1586" s="51">
        <f t="shared" si="520"/>
        <v>0</v>
      </c>
      <c r="M1586" s="51">
        <f t="shared" si="521"/>
        <v>0</v>
      </c>
      <c r="N1586" s="51">
        <f t="shared" si="522"/>
        <v>0</v>
      </c>
      <c r="O1586" s="81" t="e">
        <f t="shared" si="523"/>
        <v>#DIV/0!</v>
      </c>
      <c r="P1586" s="51">
        <f t="shared" si="524"/>
        <v>0</v>
      </c>
      <c r="Q1586" s="51">
        <f t="shared" si="525"/>
        <v>0</v>
      </c>
      <c r="R1586" s="1103" t="e">
        <f t="shared" si="518"/>
        <v>#DIV/0!</v>
      </c>
    </row>
    <row r="1587" spans="1:18" s="28" customFormat="1" x14ac:dyDescent="0.2">
      <c r="A1587" s="498"/>
      <c r="B1587" s="498" t="s">
        <v>1329</v>
      </c>
      <c r="C1587" s="499"/>
      <c r="D1587" s="500" t="s">
        <v>1740</v>
      </c>
      <c r="E1587" s="27"/>
      <c r="F1587" s="27"/>
      <c r="G1587" s="27"/>
      <c r="H1587" s="81" t="e">
        <f t="shared" si="516"/>
        <v>#DIV/0!</v>
      </c>
      <c r="I1587" s="27"/>
      <c r="J1587" s="27"/>
      <c r="K1587" s="81" t="e">
        <f t="shared" si="517"/>
        <v>#DIV/0!</v>
      </c>
      <c r="L1587" s="27">
        <f t="shared" si="520"/>
        <v>0</v>
      </c>
      <c r="M1587" s="27">
        <f t="shared" si="521"/>
        <v>0</v>
      </c>
      <c r="N1587" s="27">
        <f t="shared" si="522"/>
        <v>0</v>
      </c>
      <c r="O1587" s="81" t="e">
        <f t="shared" si="523"/>
        <v>#DIV/0!</v>
      </c>
      <c r="P1587" s="27">
        <f t="shared" si="524"/>
        <v>0</v>
      </c>
      <c r="Q1587" s="27">
        <f t="shared" si="525"/>
        <v>0</v>
      </c>
      <c r="R1587" s="1103" t="e">
        <f t="shared" si="518"/>
        <v>#DIV/0!</v>
      </c>
    </row>
    <row r="1588" spans="1:18" s="28" customFormat="1" ht="25.5" x14ac:dyDescent="0.2">
      <c r="A1588" s="555" t="s">
        <v>3426</v>
      </c>
      <c r="B1588" s="498" t="s">
        <v>5839</v>
      </c>
      <c r="C1588" s="556">
        <v>3</v>
      </c>
      <c r="D1588" s="557" t="s">
        <v>4487</v>
      </c>
      <c r="E1588" s="558"/>
      <c r="F1588" s="558"/>
      <c r="G1588" s="558"/>
      <c r="H1588" s="81" t="e">
        <f t="shared" si="516"/>
        <v>#DIV/0!</v>
      </c>
      <c r="I1588" s="558"/>
      <c r="J1588" s="558"/>
      <c r="K1588" s="81" t="e">
        <f t="shared" si="517"/>
        <v>#DIV/0!</v>
      </c>
      <c r="L1588" s="558">
        <f t="shared" si="520"/>
        <v>0</v>
      </c>
      <c r="M1588" s="558">
        <f t="shared" si="521"/>
        <v>0</v>
      </c>
      <c r="N1588" s="558">
        <f t="shared" si="522"/>
        <v>0</v>
      </c>
      <c r="O1588" s="81" t="e">
        <f t="shared" si="523"/>
        <v>#DIV/0!</v>
      </c>
      <c r="P1588" s="558">
        <f t="shared" si="524"/>
        <v>0</v>
      </c>
      <c r="Q1588" s="558">
        <f t="shared" si="525"/>
        <v>0</v>
      </c>
      <c r="R1588" s="1103" t="e">
        <f t="shared" si="518"/>
        <v>#DIV/0!</v>
      </c>
    </row>
    <row r="1589" spans="1:18" s="28" customFormat="1" x14ac:dyDescent="0.2">
      <c r="A1589" s="537" t="s">
        <v>3268</v>
      </c>
      <c r="B1589" s="537" t="s">
        <v>4330</v>
      </c>
      <c r="C1589" s="499"/>
      <c r="D1589" s="538" t="s">
        <v>2361</v>
      </c>
      <c r="E1589" s="27">
        <f>SUM(E1590:E1592)</f>
        <v>0</v>
      </c>
      <c r="F1589" s="27">
        <f t="shared" ref="F1589:J1589" si="536">SUM(F1590:F1592)</f>
        <v>0</v>
      </c>
      <c r="G1589" s="27">
        <f t="shared" si="536"/>
        <v>0</v>
      </c>
      <c r="H1589" s="81" t="e">
        <f t="shared" si="516"/>
        <v>#DIV/0!</v>
      </c>
      <c r="I1589" s="27">
        <f t="shared" si="536"/>
        <v>0</v>
      </c>
      <c r="J1589" s="27">
        <f t="shared" si="536"/>
        <v>0</v>
      </c>
      <c r="K1589" s="81" t="e">
        <f t="shared" si="517"/>
        <v>#DIV/0!</v>
      </c>
      <c r="L1589" s="27">
        <f t="shared" si="520"/>
        <v>0</v>
      </c>
      <c r="M1589" s="27">
        <f t="shared" si="521"/>
        <v>0</v>
      </c>
      <c r="N1589" s="27">
        <f t="shared" si="522"/>
        <v>0</v>
      </c>
      <c r="O1589" s="81" t="e">
        <f t="shared" si="523"/>
        <v>#DIV/0!</v>
      </c>
      <c r="P1589" s="27">
        <f t="shared" si="524"/>
        <v>0</v>
      </c>
      <c r="Q1589" s="27">
        <f t="shared" si="525"/>
        <v>0</v>
      </c>
      <c r="R1589" s="1103" t="e">
        <f t="shared" si="518"/>
        <v>#DIV/0!</v>
      </c>
    </row>
    <row r="1590" spans="1:18" s="515" customFormat="1" ht="63.75" x14ac:dyDescent="0.2">
      <c r="A1590" s="796" t="s">
        <v>4488</v>
      </c>
      <c r="B1590" s="929" t="s">
        <v>5840</v>
      </c>
      <c r="C1590" s="797">
        <v>3</v>
      </c>
      <c r="D1590" s="798" t="s">
        <v>4491</v>
      </c>
      <c r="E1590" s="667"/>
      <c r="F1590" s="667"/>
      <c r="G1590" s="667"/>
      <c r="H1590" s="81" t="e">
        <f t="shared" si="516"/>
        <v>#DIV/0!</v>
      </c>
      <c r="I1590" s="667"/>
      <c r="J1590" s="667"/>
      <c r="K1590" s="81" t="e">
        <f t="shared" si="517"/>
        <v>#DIV/0!</v>
      </c>
      <c r="L1590" s="667">
        <f t="shared" si="520"/>
        <v>0</v>
      </c>
      <c r="M1590" s="667">
        <f t="shared" si="521"/>
        <v>0</v>
      </c>
      <c r="N1590" s="667">
        <f t="shared" si="522"/>
        <v>0</v>
      </c>
      <c r="O1590" s="81" t="e">
        <f t="shared" si="523"/>
        <v>#DIV/0!</v>
      </c>
      <c r="P1590" s="667">
        <f t="shared" si="524"/>
        <v>0</v>
      </c>
      <c r="Q1590" s="667">
        <f t="shared" si="525"/>
        <v>0</v>
      </c>
      <c r="R1590" s="1103" t="e">
        <f t="shared" si="518"/>
        <v>#DIV/0!</v>
      </c>
    </row>
    <row r="1591" spans="1:18" s="515" customFormat="1" ht="25.5" x14ac:dyDescent="0.2">
      <c r="A1591" s="796" t="s">
        <v>4489</v>
      </c>
      <c r="B1591" s="929" t="s">
        <v>5841</v>
      </c>
      <c r="C1591" s="797">
        <v>3</v>
      </c>
      <c r="D1591" s="798" t="s">
        <v>4492</v>
      </c>
      <c r="E1591" s="667"/>
      <c r="F1591" s="667"/>
      <c r="G1591" s="667"/>
      <c r="H1591" s="81" t="e">
        <f t="shared" si="516"/>
        <v>#DIV/0!</v>
      </c>
      <c r="I1591" s="667"/>
      <c r="J1591" s="667"/>
      <c r="K1591" s="81" t="e">
        <f t="shared" si="517"/>
        <v>#DIV/0!</v>
      </c>
      <c r="L1591" s="667">
        <f t="shared" si="520"/>
        <v>0</v>
      </c>
      <c r="M1591" s="667">
        <f t="shared" si="521"/>
        <v>0</v>
      </c>
      <c r="N1591" s="667">
        <f t="shared" si="522"/>
        <v>0</v>
      </c>
      <c r="O1591" s="81" t="e">
        <f t="shared" si="523"/>
        <v>#DIV/0!</v>
      </c>
      <c r="P1591" s="667">
        <f t="shared" si="524"/>
        <v>0</v>
      </c>
      <c r="Q1591" s="667">
        <f t="shared" si="525"/>
        <v>0</v>
      </c>
      <c r="R1591" s="1103" t="e">
        <f t="shared" si="518"/>
        <v>#DIV/0!</v>
      </c>
    </row>
    <row r="1592" spans="1:18" s="515" customFormat="1" ht="25.5" x14ac:dyDescent="0.2">
      <c r="A1592" s="796" t="s">
        <v>4490</v>
      </c>
      <c r="B1592" s="929" t="s">
        <v>5842</v>
      </c>
      <c r="C1592" s="797">
        <v>3</v>
      </c>
      <c r="D1592" s="798" t="s">
        <v>4493</v>
      </c>
      <c r="E1592" s="667"/>
      <c r="F1592" s="667"/>
      <c r="G1592" s="667"/>
      <c r="H1592" s="81" t="e">
        <f t="shared" si="516"/>
        <v>#DIV/0!</v>
      </c>
      <c r="I1592" s="667"/>
      <c r="J1592" s="667"/>
      <c r="K1592" s="81" t="e">
        <f t="shared" si="517"/>
        <v>#DIV/0!</v>
      </c>
      <c r="L1592" s="667">
        <f t="shared" si="520"/>
        <v>0</v>
      </c>
      <c r="M1592" s="667">
        <f t="shared" si="521"/>
        <v>0</v>
      </c>
      <c r="N1592" s="667">
        <f t="shared" si="522"/>
        <v>0</v>
      </c>
      <c r="O1592" s="81" t="e">
        <f t="shared" si="523"/>
        <v>#DIV/0!</v>
      </c>
      <c r="P1592" s="667">
        <f t="shared" si="524"/>
        <v>0</v>
      </c>
      <c r="Q1592" s="667">
        <f t="shared" si="525"/>
        <v>0</v>
      </c>
      <c r="R1592" s="1103" t="e">
        <f t="shared" si="518"/>
        <v>#DIV/0!</v>
      </c>
    </row>
    <row r="1593" spans="1:18" s="47" customFormat="1" ht="51" x14ac:dyDescent="0.2">
      <c r="A1593" s="427"/>
      <c r="B1593" s="427" t="s">
        <v>1330</v>
      </c>
      <c r="C1593" s="428"/>
      <c r="D1593" s="429" t="s">
        <v>1741</v>
      </c>
      <c r="E1593" s="46">
        <f>SUM(E1594:E1597)</f>
        <v>0</v>
      </c>
      <c r="F1593" s="46">
        <f t="shared" ref="F1593:J1593" si="537">SUM(F1594:F1597)</f>
        <v>0</v>
      </c>
      <c r="G1593" s="46">
        <f t="shared" si="537"/>
        <v>0</v>
      </c>
      <c r="H1593" s="81" t="e">
        <f t="shared" si="516"/>
        <v>#DIV/0!</v>
      </c>
      <c r="I1593" s="46">
        <f t="shared" si="537"/>
        <v>0</v>
      </c>
      <c r="J1593" s="46">
        <f t="shared" si="537"/>
        <v>0</v>
      </c>
      <c r="K1593" s="81" t="e">
        <f t="shared" si="517"/>
        <v>#DIV/0!</v>
      </c>
      <c r="L1593" s="46">
        <f t="shared" si="520"/>
        <v>0</v>
      </c>
      <c r="M1593" s="46">
        <f t="shared" si="521"/>
        <v>0</v>
      </c>
      <c r="N1593" s="46">
        <f t="shared" si="522"/>
        <v>0</v>
      </c>
      <c r="O1593" s="81" t="e">
        <f t="shared" si="523"/>
        <v>#DIV/0!</v>
      </c>
      <c r="P1593" s="46">
        <f t="shared" si="524"/>
        <v>0</v>
      </c>
      <c r="Q1593" s="46">
        <f t="shared" si="525"/>
        <v>0</v>
      </c>
      <c r="R1593" s="1103" t="e">
        <f t="shared" si="518"/>
        <v>#DIV/0!</v>
      </c>
    </row>
    <row r="1594" spans="1:18" s="28" customFormat="1" x14ac:dyDescent="0.2">
      <c r="A1594" s="465" t="s">
        <v>2911</v>
      </c>
      <c r="B1594" s="465" t="s">
        <v>4331</v>
      </c>
      <c r="C1594" s="466">
        <v>12</v>
      </c>
      <c r="D1594" s="467" t="s">
        <v>2912</v>
      </c>
      <c r="E1594" s="458"/>
      <c r="F1594" s="458"/>
      <c r="G1594" s="458"/>
      <c r="H1594" s="81" t="e">
        <f t="shared" si="516"/>
        <v>#DIV/0!</v>
      </c>
      <c r="I1594" s="458"/>
      <c r="J1594" s="458"/>
      <c r="K1594" s="81" t="e">
        <f t="shared" si="517"/>
        <v>#DIV/0!</v>
      </c>
      <c r="L1594" s="458">
        <f t="shared" si="520"/>
        <v>0</v>
      </c>
      <c r="M1594" s="458">
        <f t="shared" si="521"/>
        <v>0</v>
      </c>
      <c r="N1594" s="458">
        <f t="shared" si="522"/>
        <v>0</v>
      </c>
      <c r="O1594" s="81" t="e">
        <f t="shared" si="523"/>
        <v>#DIV/0!</v>
      </c>
      <c r="P1594" s="458">
        <f t="shared" si="524"/>
        <v>0</v>
      </c>
      <c r="Q1594" s="458">
        <f t="shared" si="525"/>
        <v>0</v>
      </c>
      <c r="R1594" s="1103" t="e">
        <f t="shared" si="518"/>
        <v>#DIV/0!</v>
      </c>
    </row>
    <row r="1595" spans="1:18" s="28" customFormat="1" x14ac:dyDescent="0.2">
      <c r="A1595" s="488" t="s">
        <v>4610</v>
      </c>
      <c r="B1595" s="488" t="s">
        <v>4332</v>
      </c>
      <c r="C1595" s="489">
        <v>6</v>
      </c>
      <c r="D1595" s="490" t="s">
        <v>2486</v>
      </c>
      <c r="E1595" s="491"/>
      <c r="F1595" s="491"/>
      <c r="G1595" s="491"/>
      <c r="H1595" s="81" t="e">
        <f t="shared" si="516"/>
        <v>#DIV/0!</v>
      </c>
      <c r="I1595" s="491"/>
      <c r="J1595" s="491"/>
      <c r="K1595" s="81" t="e">
        <f t="shared" si="517"/>
        <v>#DIV/0!</v>
      </c>
      <c r="L1595" s="491">
        <f t="shared" si="520"/>
        <v>0</v>
      </c>
      <c r="M1595" s="491">
        <f t="shared" si="521"/>
        <v>0</v>
      </c>
      <c r="N1595" s="491">
        <f t="shared" si="522"/>
        <v>0</v>
      </c>
      <c r="O1595" s="81" t="e">
        <f t="shared" si="523"/>
        <v>#DIV/0!</v>
      </c>
      <c r="P1595" s="491">
        <f t="shared" si="524"/>
        <v>0</v>
      </c>
      <c r="Q1595" s="491">
        <f t="shared" si="525"/>
        <v>0</v>
      </c>
      <c r="R1595" s="1103" t="e">
        <f t="shared" si="518"/>
        <v>#DIV/0!</v>
      </c>
    </row>
    <row r="1596" spans="1:18" s="28" customFormat="1" x14ac:dyDescent="0.2">
      <c r="A1596" s="692" t="s">
        <v>2450</v>
      </c>
      <c r="B1596" s="692" t="s">
        <v>4333</v>
      </c>
      <c r="C1596" s="693">
        <v>6</v>
      </c>
      <c r="D1596" s="694" t="s">
        <v>2487</v>
      </c>
      <c r="E1596" s="461"/>
      <c r="F1596" s="461"/>
      <c r="G1596" s="461"/>
      <c r="H1596" s="81" t="e">
        <f t="shared" ref="H1596:H1659" si="538">+(F1596-G1596)/F1596</f>
        <v>#DIV/0!</v>
      </c>
      <c r="I1596" s="461"/>
      <c r="J1596" s="461"/>
      <c r="K1596" s="81" t="e">
        <f t="shared" ref="K1596:K1659" si="539">+(I1596-J1596)/I1596</f>
        <v>#DIV/0!</v>
      </c>
      <c r="L1596" s="461">
        <f t="shared" si="520"/>
        <v>0</v>
      </c>
      <c r="M1596" s="461">
        <f t="shared" si="521"/>
        <v>0</v>
      </c>
      <c r="N1596" s="461">
        <f t="shared" si="522"/>
        <v>0</v>
      </c>
      <c r="O1596" s="81" t="e">
        <f t="shared" si="523"/>
        <v>#DIV/0!</v>
      </c>
      <c r="P1596" s="461">
        <f t="shared" si="524"/>
        <v>0</v>
      </c>
      <c r="Q1596" s="461">
        <f t="shared" si="525"/>
        <v>0</v>
      </c>
      <c r="R1596" s="1103" t="e">
        <f t="shared" si="518"/>
        <v>#DIV/0!</v>
      </c>
    </row>
    <row r="1597" spans="1:18" s="28" customFormat="1" x14ac:dyDescent="0.2">
      <c r="A1597" s="696" t="s">
        <v>2625</v>
      </c>
      <c r="B1597" s="696" t="s">
        <v>4334</v>
      </c>
      <c r="C1597" s="697">
        <v>6</v>
      </c>
      <c r="D1597" s="694" t="s">
        <v>2624</v>
      </c>
      <c r="E1597" s="458"/>
      <c r="F1597" s="458"/>
      <c r="G1597" s="458"/>
      <c r="H1597" s="81" t="e">
        <f t="shared" si="538"/>
        <v>#DIV/0!</v>
      </c>
      <c r="I1597" s="458"/>
      <c r="J1597" s="458"/>
      <c r="K1597" s="81" t="e">
        <f t="shared" si="539"/>
        <v>#DIV/0!</v>
      </c>
      <c r="L1597" s="458">
        <f t="shared" si="520"/>
        <v>0</v>
      </c>
      <c r="M1597" s="458">
        <f t="shared" si="521"/>
        <v>0</v>
      </c>
      <c r="N1597" s="458">
        <f t="shared" si="522"/>
        <v>0</v>
      </c>
      <c r="O1597" s="81" t="e">
        <f t="shared" si="523"/>
        <v>#DIV/0!</v>
      </c>
      <c r="P1597" s="458">
        <f t="shared" si="524"/>
        <v>0</v>
      </c>
      <c r="Q1597" s="458">
        <f t="shared" si="525"/>
        <v>0</v>
      </c>
      <c r="R1597" s="1103" t="e">
        <f t="shared" ref="R1597:R1660" si="540">+(P1597-Q1597)/P1597</f>
        <v>#DIV/0!</v>
      </c>
    </row>
    <row r="1598" spans="1:18" s="47" customFormat="1" x14ac:dyDescent="0.2">
      <c r="A1598" s="55"/>
      <c r="B1598" s="55" t="s">
        <v>1331</v>
      </c>
      <c r="C1598" s="53"/>
      <c r="D1598" s="56" t="s">
        <v>1742</v>
      </c>
      <c r="E1598" s="51">
        <f>SUM(E1599:E1600)</f>
        <v>0</v>
      </c>
      <c r="F1598" s="51">
        <f t="shared" ref="F1598:J1598" si="541">SUM(F1599:F1600)</f>
        <v>0</v>
      </c>
      <c r="G1598" s="51">
        <f t="shared" si="541"/>
        <v>0</v>
      </c>
      <c r="H1598" s="81" t="e">
        <f t="shared" si="538"/>
        <v>#DIV/0!</v>
      </c>
      <c r="I1598" s="51">
        <f t="shared" si="541"/>
        <v>0</v>
      </c>
      <c r="J1598" s="51">
        <f t="shared" si="541"/>
        <v>0</v>
      </c>
      <c r="K1598" s="81" t="e">
        <f t="shared" si="539"/>
        <v>#DIV/0!</v>
      </c>
      <c r="L1598" s="51">
        <f t="shared" si="520"/>
        <v>0</v>
      </c>
      <c r="M1598" s="51">
        <f t="shared" si="521"/>
        <v>0</v>
      </c>
      <c r="N1598" s="51">
        <f t="shared" si="522"/>
        <v>0</v>
      </c>
      <c r="O1598" s="81" t="e">
        <f t="shared" si="523"/>
        <v>#DIV/0!</v>
      </c>
      <c r="P1598" s="51">
        <f t="shared" si="524"/>
        <v>0</v>
      </c>
      <c r="Q1598" s="51">
        <f t="shared" si="525"/>
        <v>0</v>
      </c>
      <c r="R1598" s="1103" t="e">
        <f t="shared" si="540"/>
        <v>#DIV/0!</v>
      </c>
    </row>
    <row r="1599" spans="1:18" s="28" customFormat="1" x14ac:dyDescent="0.2">
      <c r="A1599" s="508" t="s">
        <v>2488</v>
      </c>
      <c r="B1599" s="508" t="s">
        <v>4335</v>
      </c>
      <c r="C1599" s="509">
        <v>15</v>
      </c>
      <c r="D1599" s="487" t="s">
        <v>1742</v>
      </c>
      <c r="E1599" s="461"/>
      <c r="F1599" s="461"/>
      <c r="G1599" s="461"/>
      <c r="H1599" s="81" t="e">
        <f t="shared" si="538"/>
        <v>#DIV/0!</v>
      </c>
      <c r="I1599" s="461"/>
      <c r="J1599" s="461"/>
      <c r="K1599" s="81" t="e">
        <f t="shared" si="539"/>
        <v>#DIV/0!</v>
      </c>
      <c r="L1599" s="461">
        <f t="shared" si="520"/>
        <v>0</v>
      </c>
      <c r="M1599" s="461">
        <f t="shared" si="521"/>
        <v>0</v>
      </c>
      <c r="N1599" s="461">
        <f t="shared" si="522"/>
        <v>0</v>
      </c>
      <c r="O1599" s="81" t="e">
        <f t="shared" si="523"/>
        <v>#DIV/0!</v>
      </c>
      <c r="P1599" s="461">
        <f t="shared" si="524"/>
        <v>0</v>
      </c>
      <c r="Q1599" s="461">
        <f t="shared" si="525"/>
        <v>0</v>
      </c>
      <c r="R1599" s="1103" t="e">
        <f t="shared" si="540"/>
        <v>#DIV/0!</v>
      </c>
    </row>
    <row r="1600" spans="1:18" s="28" customFormat="1" x14ac:dyDescent="0.2">
      <c r="A1600" s="508" t="s">
        <v>2489</v>
      </c>
      <c r="B1600" s="508" t="s">
        <v>4336</v>
      </c>
      <c r="C1600" s="509">
        <v>15</v>
      </c>
      <c r="D1600" s="487" t="s">
        <v>2330</v>
      </c>
      <c r="E1600" s="461"/>
      <c r="F1600" s="461"/>
      <c r="G1600" s="461"/>
      <c r="H1600" s="81" t="e">
        <f t="shared" si="538"/>
        <v>#DIV/0!</v>
      </c>
      <c r="I1600" s="461"/>
      <c r="J1600" s="461"/>
      <c r="K1600" s="81" t="e">
        <f t="shared" si="539"/>
        <v>#DIV/0!</v>
      </c>
      <c r="L1600" s="461">
        <f t="shared" si="520"/>
        <v>0</v>
      </c>
      <c r="M1600" s="461">
        <f t="shared" si="521"/>
        <v>0</v>
      </c>
      <c r="N1600" s="461">
        <f t="shared" si="522"/>
        <v>0</v>
      </c>
      <c r="O1600" s="81" t="e">
        <f t="shared" si="523"/>
        <v>#DIV/0!</v>
      </c>
      <c r="P1600" s="461">
        <f t="shared" si="524"/>
        <v>0</v>
      </c>
      <c r="Q1600" s="461">
        <f t="shared" si="525"/>
        <v>0</v>
      </c>
      <c r="R1600" s="1103" t="e">
        <f t="shared" si="540"/>
        <v>#DIV/0!</v>
      </c>
    </row>
    <row r="1601" spans="1:18" s="89" customFormat="1" ht="38.25" x14ac:dyDescent="0.2">
      <c r="A1601" s="84"/>
      <c r="B1601" s="84" t="s">
        <v>1332</v>
      </c>
      <c r="C1601" s="85"/>
      <c r="D1601" s="86" t="s">
        <v>1084</v>
      </c>
      <c r="E1601" s="87">
        <f>SUM(E1602:E1607)</f>
        <v>0</v>
      </c>
      <c r="F1601" s="87">
        <f t="shared" ref="F1601:J1601" si="542">SUM(F1602:F1607)</f>
        <v>0</v>
      </c>
      <c r="G1601" s="87">
        <f t="shared" si="542"/>
        <v>0</v>
      </c>
      <c r="H1601" s="81" t="e">
        <f t="shared" si="538"/>
        <v>#DIV/0!</v>
      </c>
      <c r="I1601" s="87">
        <f t="shared" si="542"/>
        <v>0</v>
      </c>
      <c r="J1601" s="87">
        <f t="shared" si="542"/>
        <v>0</v>
      </c>
      <c r="K1601" s="81" t="e">
        <f t="shared" si="539"/>
        <v>#DIV/0!</v>
      </c>
      <c r="L1601" s="87">
        <f t="shared" si="520"/>
        <v>0</v>
      </c>
      <c r="M1601" s="87">
        <f t="shared" si="521"/>
        <v>0</v>
      </c>
      <c r="N1601" s="87">
        <f t="shared" si="522"/>
        <v>0</v>
      </c>
      <c r="O1601" s="81" t="e">
        <f t="shared" si="523"/>
        <v>#DIV/0!</v>
      </c>
      <c r="P1601" s="87">
        <f t="shared" si="524"/>
        <v>0</v>
      </c>
      <c r="Q1601" s="87">
        <f t="shared" si="525"/>
        <v>0</v>
      </c>
      <c r="R1601" s="1103" t="e">
        <f t="shared" si="540"/>
        <v>#DIV/0!</v>
      </c>
    </row>
    <row r="1602" spans="1:18" s="47" customFormat="1" x14ac:dyDescent="0.2">
      <c r="A1602" s="519" t="s">
        <v>4655</v>
      </c>
      <c r="B1602" s="519" t="s">
        <v>1333</v>
      </c>
      <c r="C1602" s="520">
        <v>6</v>
      </c>
      <c r="D1602" s="521" t="s">
        <v>1085</v>
      </c>
      <c r="E1602" s="440"/>
      <c r="F1602" s="440"/>
      <c r="G1602" s="440"/>
      <c r="H1602" s="81" t="e">
        <f t="shared" si="538"/>
        <v>#DIV/0!</v>
      </c>
      <c r="I1602" s="440"/>
      <c r="J1602" s="440"/>
      <c r="K1602" s="81" t="e">
        <f t="shared" si="539"/>
        <v>#DIV/0!</v>
      </c>
      <c r="L1602" s="440">
        <f t="shared" si="520"/>
        <v>0</v>
      </c>
      <c r="M1602" s="440">
        <f t="shared" si="521"/>
        <v>0</v>
      </c>
      <c r="N1602" s="440">
        <f t="shared" si="522"/>
        <v>0</v>
      </c>
      <c r="O1602" s="81" t="e">
        <f t="shared" si="523"/>
        <v>#DIV/0!</v>
      </c>
      <c r="P1602" s="440">
        <f t="shared" si="524"/>
        <v>0</v>
      </c>
      <c r="Q1602" s="440">
        <f t="shared" si="525"/>
        <v>0</v>
      </c>
      <c r="R1602" s="1103" t="e">
        <f t="shared" si="540"/>
        <v>#DIV/0!</v>
      </c>
    </row>
    <row r="1603" spans="1:18" s="47" customFormat="1" x14ac:dyDescent="0.2">
      <c r="A1603" s="519" t="s">
        <v>4656</v>
      </c>
      <c r="B1603" s="519" t="s">
        <v>1334</v>
      </c>
      <c r="C1603" s="520">
        <v>6</v>
      </c>
      <c r="D1603" s="521" t="s">
        <v>1086</v>
      </c>
      <c r="E1603" s="440"/>
      <c r="F1603" s="440"/>
      <c r="G1603" s="440"/>
      <c r="H1603" s="81" t="e">
        <f t="shared" si="538"/>
        <v>#DIV/0!</v>
      </c>
      <c r="I1603" s="440"/>
      <c r="J1603" s="440"/>
      <c r="K1603" s="81" t="e">
        <f t="shared" si="539"/>
        <v>#DIV/0!</v>
      </c>
      <c r="L1603" s="440">
        <f t="shared" si="520"/>
        <v>0</v>
      </c>
      <c r="M1603" s="440">
        <f t="shared" si="521"/>
        <v>0</v>
      </c>
      <c r="N1603" s="440">
        <f t="shared" si="522"/>
        <v>0</v>
      </c>
      <c r="O1603" s="81" t="e">
        <f t="shared" si="523"/>
        <v>#DIV/0!</v>
      </c>
      <c r="P1603" s="440">
        <f t="shared" si="524"/>
        <v>0</v>
      </c>
      <c r="Q1603" s="440">
        <f t="shared" si="525"/>
        <v>0</v>
      </c>
      <c r="R1603" s="1103" t="e">
        <f t="shared" si="540"/>
        <v>#DIV/0!</v>
      </c>
    </row>
    <row r="1604" spans="1:18" s="47" customFormat="1" x14ac:dyDescent="0.2">
      <c r="A1604" s="519" t="s">
        <v>4657</v>
      </c>
      <c r="B1604" s="519" t="s">
        <v>4337</v>
      </c>
      <c r="C1604" s="520">
        <v>6</v>
      </c>
      <c r="D1604" s="521" t="s">
        <v>2389</v>
      </c>
      <c r="E1604" s="440"/>
      <c r="F1604" s="440"/>
      <c r="G1604" s="440"/>
      <c r="H1604" s="81" t="e">
        <f t="shared" si="538"/>
        <v>#DIV/0!</v>
      </c>
      <c r="I1604" s="440"/>
      <c r="J1604" s="440"/>
      <c r="K1604" s="81" t="e">
        <f t="shared" si="539"/>
        <v>#DIV/0!</v>
      </c>
      <c r="L1604" s="440">
        <f t="shared" si="520"/>
        <v>0</v>
      </c>
      <c r="M1604" s="440">
        <f t="shared" si="521"/>
        <v>0</v>
      </c>
      <c r="N1604" s="440">
        <f t="shared" si="522"/>
        <v>0</v>
      </c>
      <c r="O1604" s="81" t="e">
        <f t="shared" si="523"/>
        <v>#DIV/0!</v>
      </c>
      <c r="P1604" s="440">
        <f t="shared" si="524"/>
        <v>0</v>
      </c>
      <c r="Q1604" s="440">
        <f t="shared" si="525"/>
        <v>0</v>
      </c>
      <c r="R1604" s="1103" t="e">
        <f t="shared" si="540"/>
        <v>#DIV/0!</v>
      </c>
    </row>
    <row r="1605" spans="1:18" s="47" customFormat="1" x14ac:dyDescent="0.2">
      <c r="A1605" s="48" t="s">
        <v>2490</v>
      </c>
      <c r="B1605" s="48" t="s">
        <v>1335</v>
      </c>
      <c r="C1605" s="49">
        <v>1</v>
      </c>
      <c r="D1605" s="50" t="s">
        <v>3375</v>
      </c>
      <c r="E1605" s="51"/>
      <c r="F1605" s="51"/>
      <c r="G1605" s="51"/>
      <c r="H1605" s="81" t="e">
        <f t="shared" si="538"/>
        <v>#DIV/0!</v>
      </c>
      <c r="I1605" s="51"/>
      <c r="J1605" s="51"/>
      <c r="K1605" s="81" t="e">
        <f t="shared" si="539"/>
        <v>#DIV/0!</v>
      </c>
      <c r="L1605" s="51">
        <f t="shared" ref="L1605:L1668" si="543">E1605</f>
        <v>0</v>
      </c>
      <c r="M1605" s="51">
        <f t="shared" ref="M1605:M1668" si="544">F1605</f>
        <v>0</v>
      </c>
      <c r="N1605" s="51">
        <f t="shared" ref="N1605:N1668" si="545">G1605</f>
        <v>0</v>
      </c>
      <c r="O1605" s="81" t="e">
        <f t="shared" ref="O1605:O1668" si="546">+(M1605-N1605)/M1605</f>
        <v>#DIV/0!</v>
      </c>
      <c r="P1605" s="51">
        <f t="shared" ref="P1605:P1668" si="547">I1605</f>
        <v>0</v>
      </c>
      <c r="Q1605" s="51">
        <f t="shared" ref="Q1605:Q1668" si="548">J1605</f>
        <v>0</v>
      </c>
      <c r="R1605" s="1103" t="e">
        <f t="shared" si="540"/>
        <v>#DIV/0!</v>
      </c>
    </row>
    <row r="1606" spans="1:18" s="47" customFormat="1" x14ac:dyDescent="0.2">
      <c r="A1606" s="48" t="s">
        <v>2947</v>
      </c>
      <c r="B1606" s="48" t="s">
        <v>1336</v>
      </c>
      <c r="C1606" s="49">
        <v>1</v>
      </c>
      <c r="D1606" s="50" t="s">
        <v>3359</v>
      </c>
      <c r="E1606" s="51"/>
      <c r="F1606" s="51"/>
      <c r="G1606" s="51"/>
      <c r="H1606" s="81" t="e">
        <f t="shared" si="538"/>
        <v>#DIV/0!</v>
      </c>
      <c r="I1606" s="51"/>
      <c r="J1606" s="51"/>
      <c r="K1606" s="81" t="e">
        <f t="shared" si="539"/>
        <v>#DIV/0!</v>
      </c>
      <c r="L1606" s="51">
        <f t="shared" si="543"/>
        <v>0</v>
      </c>
      <c r="M1606" s="51">
        <f t="shared" si="544"/>
        <v>0</v>
      </c>
      <c r="N1606" s="51">
        <f t="shared" si="545"/>
        <v>0</v>
      </c>
      <c r="O1606" s="81" t="e">
        <f t="shared" si="546"/>
        <v>#DIV/0!</v>
      </c>
      <c r="P1606" s="51">
        <f t="shared" si="547"/>
        <v>0</v>
      </c>
      <c r="Q1606" s="51">
        <f t="shared" si="548"/>
        <v>0</v>
      </c>
      <c r="R1606" s="1103" t="e">
        <f t="shared" si="540"/>
        <v>#DIV/0!</v>
      </c>
    </row>
    <row r="1607" spans="1:18" s="47" customFormat="1" x14ac:dyDescent="0.2">
      <c r="A1607" s="43" t="s">
        <v>2491</v>
      </c>
      <c r="B1607" s="43" t="s">
        <v>1337</v>
      </c>
      <c r="C1607" s="44">
        <v>2</v>
      </c>
      <c r="D1607" s="45" t="s">
        <v>1743</v>
      </c>
      <c r="E1607" s="46"/>
      <c r="F1607" s="46"/>
      <c r="G1607" s="46"/>
      <c r="H1607" s="81" t="e">
        <f t="shared" si="538"/>
        <v>#DIV/0!</v>
      </c>
      <c r="I1607" s="46"/>
      <c r="J1607" s="46"/>
      <c r="K1607" s="81" t="e">
        <f t="shared" si="539"/>
        <v>#DIV/0!</v>
      </c>
      <c r="L1607" s="46">
        <f t="shared" si="543"/>
        <v>0</v>
      </c>
      <c r="M1607" s="46">
        <f t="shared" si="544"/>
        <v>0</v>
      </c>
      <c r="N1607" s="46">
        <f t="shared" si="545"/>
        <v>0</v>
      </c>
      <c r="O1607" s="81" t="e">
        <f t="shared" si="546"/>
        <v>#DIV/0!</v>
      </c>
      <c r="P1607" s="46">
        <f t="shared" si="547"/>
        <v>0</v>
      </c>
      <c r="Q1607" s="46">
        <f t="shared" si="548"/>
        <v>0</v>
      </c>
      <c r="R1607" s="1103" t="e">
        <f t="shared" si="540"/>
        <v>#DIV/0!</v>
      </c>
    </row>
    <row r="1608" spans="1:18" s="89" customFormat="1" x14ac:dyDescent="0.2">
      <c r="A1608" s="84"/>
      <c r="B1608" s="84" t="s">
        <v>299</v>
      </c>
      <c r="C1608" s="85"/>
      <c r="D1608" s="86" t="s">
        <v>1744</v>
      </c>
      <c r="E1608" s="87">
        <f>SUM(E1609:E1610)</f>
        <v>0</v>
      </c>
      <c r="F1608" s="87">
        <f t="shared" ref="F1608:J1608" si="549">SUM(F1609:F1610)</f>
        <v>0</v>
      </c>
      <c r="G1608" s="87">
        <f t="shared" si="549"/>
        <v>0</v>
      </c>
      <c r="H1608" s="81" t="e">
        <f t="shared" si="538"/>
        <v>#DIV/0!</v>
      </c>
      <c r="I1608" s="87">
        <f t="shared" si="549"/>
        <v>0</v>
      </c>
      <c r="J1608" s="87">
        <f t="shared" si="549"/>
        <v>0</v>
      </c>
      <c r="K1608" s="81" t="e">
        <f t="shared" si="539"/>
        <v>#DIV/0!</v>
      </c>
      <c r="L1608" s="87">
        <f t="shared" si="543"/>
        <v>0</v>
      </c>
      <c r="M1608" s="87">
        <f t="shared" si="544"/>
        <v>0</v>
      </c>
      <c r="N1608" s="87">
        <f t="shared" si="545"/>
        <v>0</v>
      </c>
      <c r="O1608" s="81" t="e">
        <f t="shared" si="546"/>
        <v>#DIV/0!</v>
      </c>
      <c r="P1608" s="87">
        <f t="shared" si="547"/>
        <v>0</v>
      </c>
      <c r="Q1608" s="87">
        <f t="shared" si="548"/>
        <v>0</v>
      </c>
      <c r="R1608" s="1103" t="e">
        <f t="shared" si="540"/>
        <v>#DIV/0!</v>
      </c>
    </row>
    <row r="1609" spans="1:18" s="47" customFormat="1" x14ac:dyDescent="0.2">
      <c r="A1609" s="43" t="s">
        <v>2492</v>
      </c>
      <c r="B1609" s="43" t="s">
        <v>1338</v>
      </c>
      <c r="C1609" s="44">
        <v>9</v>
      </c>
      <c r="D1609" s="45" t="s">
        <v>428</v>
      </c>
      <c r="E1609" s="46"/>
      <c r="F1609" s="46"/>
      <c r="G1609" s="46"/>
      <c r="H1609" s="81" t="e">
        <f t="shared" si="538"/>
        <v>#DIV/0!</v>
      </c>
      <c r="I1609" s="46"/>
      <c r="J1609" s="46"/>
      <c r="K1609" s="81" t="e">
        <f t="shared" si="539"/>
        <v>#DIV/0!</v>
      </c>
      <c r="L1609" s="46">
        <f t="shared" si="543"/>
        <v>0</v>
      </c>
      <c r="M1609" s="46">
        <f t="shared" si="544"/>
        <v>0</v>
      </c>
      <c r="N1609" s="46">
        <f t="shared" si="545"/>
        <v>0</v>
      </c>
      <c r="O1609" s="81" t="e">
        <f t="shared" si="546"/>
        <v>#DIV/0!</v>
      </c>
      <c r="P1609" s="46">
        <f t="shared" si="547"/>
        <v>0</v>
      </c>
      <c r="Q1609" s="46">
        <f t="shared" si="548"/>
        <v>0</v>
      </c>
      <c r="R1609" s="1103" t="e">
        <f t="shared" si="540"/>
        <v>#DIV/0!</v>
      </c>
    </row>
    <row r="1610" spans="1:18" s="47" customFormat="1" x14ac:dyDescent="0.2">
      <c r="A1610" s="43" t="s">
        <v>3292</v>
      </c>
      <c r="B1610" s="43" t="s">
        <v>5843</v>
      </c>
      <c r="C1610" s="44">
        <v>9</v>
      </c>
      <c r="D1610" s="45" t="s">
        <v>3161</v>
      </c>
      <c r="E1610" s="46"/>
      <c r="F1610" s="46"/>
      <c r="G1610" s="46"/>
      <c r="H1610" s="81" t="e">
        <f t="shared" si="538"/>
        <v>#DIV/0!</v>
      </c>
      <c r="I1610" s="46"/>
      <c r="J1610" s="46"/>
      <c r="K1610" s="81" t="e">
        <f t="shared" si="539"/>
        <v>#DIV/0!</v>
      </c>
      <c r="L1610" s="46">
        <f t="shared" si="543"/>
        <v>0</v>
      </c>
      <c r="M1610" s="46">
        <f t="shared" si="544"/>
        <v>0</v>
      </c>
      <c r="N1610" s="46">
        <f t="shared" si="545"/>
        <v>0</v>
      </c>
      <c r="O1610" s="81" t="e">
        <f t="shared" si="546"/>
        <v>#DIV/0!</v>
      </c>
      <c r="P1610" s="46">
        <f t="shared" si="547"/>
        <v>0</v>
      </c>
      <c r="Q1610" s="46">
        <f t="shared" si="548"/>
        <v>0</v>
      </c>
      <c r="R1610" s="1103" t="e">
        <f t="shared" si="540"/>
        <v>#DIV/0!</v>
      </c>
    </row>
    <row r="1611" spans="1:18" s="89" customFormat="1" x14ac:dyDescent="0.2">
      <c r="A1611" s="84"/>
      <c r="B1611" s="84" t="s">
        <v>1339</v>
      </c>
      <c r="C1611" s="85"/>
      <c r="D1611" s="86" t="s">
        <v>427</v>
      </c>
      <c r="E1611" s="87">
        <f>+E1612+E1615+E1616+E1620+E1623</f>
        <v>0</v>
      </c>
      <c r="F1611" s="87">
        <f t="shared" ref="F1611:J1611" si="550">+F1612+F1615+F1616+F1620+F1623</f>
        <v>0</v>
      </c>
      <c r="G1611" s="87">
        <f t="shared" si="550"/>
        <v>0</v>
      </c>
      <c r="H1611" s="81" t="e">
        <f t="shared" si="538"/>
        <v>#DIV/0!</v>
      </c>
      <c r="I1611" s="87">
        <f t="shared" si="550"/>
        <v>0</v>
      </c>
      <c r="J1611" s="87">
        <f t="shared" si="550"/>
        <v>0</v>
      </c>
      <c r="K1611" s="81" t="e">
        <f t="shared" si="539"/>
        <v>#DIV/0!</v>
      </c>
      <c r="L1611" s="87">
        <f t="shared" si="543"/>
        <v>0</v>
      </c>
      <c r="M1611" s="87">
        <f t="shared" si="544"/>
        <v>0</v>
      </c>
      <c r="N1611" s="87">
        <f t="shared" si="545"/>
        <v>0</v>
      </c>
      <c r="O1611" s="81" t="e">
        <f t="shared" si="546"/>
        <v>#DIV/0!</v>
      </c>
      <c r="P1611" s="87">
        <f t="shared" si="547"/>
        <v>0</v>
      </c>
      <c r="Q1611" s="87">
        <f t="shared" si="548"/>
        <v>0</v>
      </c>
      <c r="R1611" s="1103" t="e">
        <f t="shared" si="540"/>
        <v>#DIV/0!</v>
      </c>
    </row>
    <row r="1612" spans="1:18" s="47" customFormat="1" x14ac:dyDescent="0.2">
      <c r="A1612" s="549"/>
      <c r="B1612" s="549" t="s">
        <v>1340</v>
      </c>
      <c r="C1612" s="53"/>
      <c r="D1612" s="550" t="s">
        <v>490</v>
      </c>
      <c r="E1612" s="51">
        <f>SUM(E1613:E1614)</f>
        <v>0</v>
      </c>
      <c r="F1612" s="51">
        <f t="shared" ref="F1612:J1612" si="551">SUM(F1613:F1614)</f>
        <v>0</v>
      </c>
      <c r="G1612" s="51">
        <f t="shared" si="551"/>
        <v>0</v>
      </c>
      <c r="H1612" s="81" t="e">
        <f t="shared" si="538"/>
        <v>#DIV/0!</v>
      </c>
      <c r="I1612" s="51">
        <f t="shared" si="551"/>
        <v>0</v>
      </c>
      <c r="J1612" s="51">
        <f t="shared" si="551"/>
        <v>0</v>
      </c>
      <c r="K1612" s="81" t="e">
        <f t="shared" si="539"/>
        <v>#DIV/0!</v>
      </c>
      <c r="L1612" s="51">
        <f t="shared" si="543"/>
        <v>0</v>
      </c>
      <c r="M1612" s="51">
        <f t="shared" si="544"/>
        <v>0</v>
      </c>
      <c r="N1612" s="51">
        <f t="shared" si="545"/>
        <v>0</v>
      </c>
      <c r="O1612" s="81" t="e">
        <f t="shared" si="546"/>
        <v>#DIV/0!</v>
      </c>
      <c r="P1612" s="51">
        <f t="shared" si="547"/>
        <v>0</v>
      </c>
      <c r="Q1612" s="51">
        <f t="shared" si="548"/>
        <v>0</v>
      </c>
      <c r="R1612" s="1103" t="e">
        <f t="shared" si="540"/>
        <v>#DIV/0!</v>
      </c>
    </row>
    <row r="1613" spans="1:18" s="28" customFormat="1" x14ac:dyDescent="0.2">
      <c r="A1613" s="485" t="s">
        <v>3977</v>
      </c>
      <c r="B1613" s="485" t="s">
        <v>1341</v>
      </c>
      <c r="C1613" s="486">
        <v>16</v>
      </c>
      <c r="D1613" s="487" t="s">
        <v>491</v>
      </c>
      <c r="E1613" s="27"/>
      <c r="F1613" s="27"/>
      <c r="G1613" s="27"/>
      <c r="H1613" s="81" t="e">
        <f t="shared" si="538"/>
        <v>#DIV/0!</v>
      </c>
      <c r="I1613" s="27"/>
      <c r="J1613" s="27"/>
      <c r="K1613" s="81" t="e">
        <f t="shared" si="539"/>
        <v>#DIV/0!</v>
      </c>
      <c r="L1613" s="27">
        <f t="shared" si="543"/>
        <v>0</v>
      </c>
      <c r="M1613" s="27">
        <f t="shared" si="544"/>
        <v>0</v>
      </c>
      <c r="N1613" s="27">
        <f t="shared" si="545"/>
        <v>0</v>
      </c>
      <c r="O1613" s="81" t="e">
        <f t="shared" si="546"/>
        <v>#DIV/0!</v>
      </c>
      <c r="P1613" s="27">
        <f t="shared" si="547"/>
        <v>0</v>
      </c>
      <c r="Q1613" s="27">
        <f t="shared" si="548"/>
        <v>0</v>
      </c>
      <c r="R1613" s="1103" t="e">
        <f t="shared" si="540"/>
        <v>#DIV/0!</v>
      </c>
    </row>
    <row r="1614" spans="1:18" s="28" customFormat="1" x14ac:dyDescent="0.2">
      <c r="A1614" s="485" t="s">
        <v>3997</v>
      </c>
      <c r="B1614" s="485" t="s">
        <v>1342</v>
      </c>
      <c r="C1614" s="486">
        <v>16</v>
      </c>
      <c r="D1614" s="487" t="s">
        <v>1208</v>
      </c>
      <c r="E1614" s="27"/>
      <c r="F1614" s="27"/>
      <c r="G1614" s="27"/>
      <c r="H1614" s="81" t="e">
        <f t="shared" si="538"/>
        <v>#DIV/0!</v>
      </c>
      <c r="I1614" s="27"/>
      <c r="J1614" s="27"/>
      <c r="K1614" s="81" t="e">
        <f t="shared" si="539"/>
        <v>#DIV/0!</v>
      </c>
      <c r="L1614" s="27">
        <f t="shared" si="543"/>
        <v>0</v>
      </c>
      <c r="M1614" s="27">
        <f t="shared" si="544"/>
        <v>0</v>
      </c>
      <c r="N1614" s="27">
        <f t="shared" si="545"/>
        <v>0</v>
      </c>
      <c r="O1614" s="81" t="e">
        <f t="shared" si="546"/>
        <v>#DIV/0!</v>
      </c>
      <c r="P1614" s="27">
        <f t="shared" si="547"/>
        <v>0</v>
      </c>
      <c r="Q1614" s="27">
        <f t="shared" si="548"/>
        <v>0</v>
      </c>
      <c r="R1614" s="1103" t="e">
        <f t="shared" si="540"/>
        <v>#DIV/0!</v>
      </c>
    </row>
    <row r="1615" spans="1:18" s="47" customFormat="1" x14ac:dyDescent="0.2">
      <c r="A1615" s="43" t="s">
        <v>3948</v>
      </c>
      <c r="B1615" s="43" t="s">
        <v>1343</v>
      </c>
      <c r="C1615" s="44">
        <v>16</v>
      </c>
      <c r="D1615" s="45" t="s">
        <v>1209</v>
      </c>
      <c r="E1615" s="51"/>
      <c r="F1615" s="51"/>
      <c r="G1615" s="51"/>
      <c r="H1615" s="81" t="e">
        <f t="shared" si="538"/>
        <v>#DIV/0!</v>
      </c>
      <c r="I1615" s="51"/>
      <c r="J1615" s="51"/>
      <c r="K1615" s="81" t="e">
        <f t="shared" si="539"/>
        <v>#DIV/0!</v>
      </c>
      <c r="L1615" s="51">
        <f t="shared" si="543"/>
        <v>0</v>
      </c>
      <c r="M1615" s="51">
        <f t="shared" si="544"/>
        <v>0</v>
      </c>
      <c r="N1615" s="51">
        <f t="shared" si="545"/>
        <v>0</v>
      </c>
      <c r="O1615" s="81" t="e">
        <f t="shared" si="546"/>
        <v>#DIV/0!</v>
      </c>
      <c r="P1615" s="51">
        <f t="shared" si="547"/>
        <v>0</v>
      </c>
      <c r="Q1615" s="51">
        <f t="shared" si="548"/>
        <v>0</v>
      </c>
      <c r="R1615" s="1103" t="e">
        <f t="shared" si="540"/>
        <v>#DIV/0!</v>
      </c>
    </row>
    <row r="1616" spans="1:18" s="47" customFormat="1" x14ac:dyDescent="0.2">
      <c r="A1616" s="549"/>
      <c r="B1616" s="549" t="s">
        <v>1344</v>
      </c>
      <c r="C1616" s="53"/>
      <c r="D1616" s="550" t="s">
        <v>492</v>
      </c>
      <c r="E1616" s="51">
        <f>SUM(E1617:E1619)</f>
        <v>0</v>
      </c>
      <c r="F1616" s="51">
        <f t="shared" ref="F1616:J1616" si="552">SUM(F1617:F1619)</f>
        <v>0</v>
      </c>
      <c r="G1616" s="51">
        <f t="shared" si="552"/>
        <v>0</v>
      </c>
      <c r="H1616" s="81" t="e">
        <f t="shared" si="538"/>
        <v>#DIV/0!</v>
      </c>
      <c r="I1616" s="51">
        <f t="shared" si="552"/>
        <v>0</v>
      </c>
      <c r="J1616" s="51">
        <f t="shared" si="552"/>
        <v>0</v>
      </c>
      <c r="K1616" s="81" t="e">
        <f t="shared" si="539"/>
        <v>#DIV/0!</v>
      </c>
      <c r="L1616" s="51">
        <f t="shared" si="543"/>
        <v>0</v>
      </c>
      <c r="M1616" s="51">
        <f t="shared" si="544"/>
        <v>0</v>
      </c>
      <c r="N1616" s="51">
        <f t="shared" si="545"/>
        <v>0</v>
      </c>
      <c r="O1616" s="81" t="e">
        <f t="shared" si="546"/>
        <v>#DIV/0!</v>
      </c>
      <c r="P1616" s="51">
        <f t="shared" si="547"/>
        <v>0</v>
      </c>
      <c r="Q1616" s="51">
        <f t="shared" si="548"/>
        <v>0</v>
      </c>
      <c r="R1616" s="1103" t="e">
        <f t="shared" si="540"/>
        <v>#DIV/0!</v>
      </c>
    </row>
    <row r="1617" spans="1:18" s="28" customFormat="1" x14ac:dyDescent="0.2">
      <c r="A1617" s="485" t="s">
        <v>4016</v>
      </c>
      <c r="B1617" s="485" t="s">
        <v>1345</v>
      </c>
      <c r="C1617" s="486">
        <v>16</v>
      </c>
      <c r="D1617" s="487" t="s">
        <v>494</v>
      </c>
      <c r="E1617" s="27"/>
      <c r="F1617" s="27"/>
      <c r="G1617" s="27"/>
      <c r="H1617" s="81" t="e">
        <f t="shared" si="538"/>
        <v>#DIV/0!</v>
      </c>
      <c r="I1617" s="27"/>
      <c r="J1617" s="27"/>
      <c r="K1617" s="81" t="e">
        <f t="shared" si="539"/>
        <v>#DIV/0!</v>
      </c>
      <c r="L1617" s="27">
        <f t="shared" si="543"/>
        <v>0</v>
      </c>
      <c r="M1617" s="27">
        <f t="shared" si="544"/>
        <v>0</v>
      </c>
      <c r="N1617" s="27">
        <f t="shared" si="545"/>
        <v>0</v>
      </c>
      <c r="O1617" s="81" t="e">
        <f t="shared" si="546"/>
        <v>#DIV/0!</v>
      </c>
      <c r="P1617" s="27">
        <f t="shared" si="547"/>
        <v>0</v>
      </c>
      <c r="Q1617" s="27">
        <f t="shared" si="548"/>
        <v>0</v>
      </c>
      <c r="R1617" s="1103" t="e">
        <f t="shared" si="540"/>
        <v>#DIV/0!</v>
      </c>
    </row>
    <row r="1618" spans="1:18" s="28" customFormat="1" x14ac:dyDescent="0.2">
      <c r="A1618" s="485" t="s">
        <v>4027</v>
      </c>
      <c r="B1618" s="485" t="s">
        <v>1346</v>
      </c>
      <c r="C1618" s="486">
        <v>16</v>
      </c>
      <c r="D1618" s="487" t="s">
        <v>495</v>
      </c>
      <c r="E1618" s="27"/>
      <c r="F1618" s="27"/>
      <c r="G1618" s="27"/>
      <c r="H1618" s="81" t="e">
        <f t="shared" si="538"/>
        <v>#DIV/0!</v>
      </c>
      <c r="I1618" s="27"/>
      <c r="J1618" s="27"/>
      <c r="K1618" s="81" t="e">
        <f t="shared" si="539"/>
        <v>#DIV/0!</v>
      </c>
      <c r="L1618" s="27">
        <f t="shared" si="543"/>
        <v>0</v>
      </c>
      <c r="M1618" s="27">
        <f t="shared" si="544"/>
        <v>0</v>
      </c>
      <c r="N1618" s="27">
        <f t="shared" si="545"/>
        <v>0</v>
      </c>
      <c r="O1618" s="81" t="e">
        <f t="shared" si="546"/>
        <v>#DIV/0!</v>
      </c>
      <c r="P1618" s="27">
        <f t="shared" si="547"/>
        <v>0</v>
      </c>
      <c r="Q1618" s="27">
        <f t="shared" si="548"/>
        <v>0</v>
      </c>
      <c r="R1618" s="1103" t="e">
        <f t="shared" si="540"/>
        <v>#DIV/0!</v>
      </c>
    </row>
    <row r="1619" spans="1:18" s="28" customFormat="1" x14ac:dyDescent="0.2">
      <c r="A1619" s="485" t="s">
        <v>4039</v>
      </c>
      <c r="B1619" s="485" t="s">
        <v>1347</v>
      </c>
      <c r="C1619" s="486">
        <v>16</v>
      </c>
      <c r="D1619" s="487" t="s">
        <v>4927</v>
      </c>
      <c r="E1619" s="27"/>
      <c r="F1619" s="27"/>
      <c r="G1619" s="27"/>
      <c r="H1619" s="81" t="e">
        <f t="shared" si="538"/>
        <v>#DIV/0!</v>
      </c>
      <c r="I1619" s="27"/>
      <c r="J1619" s="27"/>
      <c r="K1619" s="81" t="e">
        <f t="shared" si="539"/>
        <v>#DIV/0!</v>
      </c>
      <c r="L1619" s="27">
        <f t="shared" si="543"/>
        <v>0</v>
      </c>
      <c r="M1619" s="27">
        <f t="shared" si="544"/>
        <v>0</v>
      </c>
      <c r="N1619" s="27">
        <f t="shared" si="545"/>
        <v>0</v>
      </c>
      <c r="O1619" s="81" t="e">
        <f t="shared" si="546"/>
        <v>#DIV/0!</v>
      </c>
      <c r="P1619" s="27">
        <f t="shared" si="547"/>
        <v>0</v>
      </c>
      <c r="Q1619" s="27">
        <f t="shared" si="548"/>
        <v>0</v>
      </c>
      <c r="R1619" s="1103" t="e">
        <f t="shared" si="540"/>
        <v>#DIV/0!</v>
      </c>
    </row>
    <row r="1620" spans="1:18" s="47" customFormat="1" x14ac:dyDescent="0.2">
      <c r="A1620" s="55"/>
      <c r="B1620" s="55" t="s">
        <v>1348</v>
      </c>
      <c r="C1620" s="53"/>
      <c r="D1620" s="56" t="s">
        <v>493</v>
      </c>
      <c r="E1620" s="51">
        <f>SUM(E1621:E1622)</f>
        <v>0</v>
      </c>
      <c r="F1620" s="51">
        <f t="shared" ref="F1620:J1620" si="553">SUM(F1621:F1622)</f>
        <v>0</v>
      </c>
      <c r="G1620" s="51">
        <f t="shared" si="553"/>
        <v>0</v>
      </c>
      <c r="H1620" s="81" t="e">
        <f t="shared" si="538"/>
        <v>#DIV/0!</v>
      </c>
      <c r="I1620" s="51">
        <f t="shared" si="553"/>
        <v>0</v>
      </c>
      <c r="J1620" s="51">
        <f t="shared" si="553"/>
        <v>0</v>
      </c>
      <c r="K1620" s="81" t="e">
        <f t="shared" si="539"/>
        <v>#DIV/0!</v>
      </c>
      <c r="L1620" s="51">
        <f t="shared" si="543"/>
        <v>0</v>
      </c>
      <c r="M1620" s="51">
        <f t="shared" si="544"/>
        <v>0</v>
      </c>
      <c r="N1620" s="51">
        <f t="shared" si="545"/>
        <v>0</v>
      </c>
      <c r="O1620" s="81" t="e">
        <f t="shared" si="546"/>
        <v>#DIV/0!</v>
      </c>
      <c r="P1620" s="51">
        <f t="shared" si="547"/>
        <v>0</v>
      </c>
      <c r="Q1620" s="51">
        <f t="shared" si="548"/>
        <v>0</v>
      </c>
      <c r="R1620" s="1103" t="e">
        <f t="shared" si="540"/>
        <v>#DIV/0!</v>
      </c>
    </row>
    <row r="1621" spans="1:18" s="28" customFormat="1" x14ac:dyDescent="0.2">
      <c r="A1621" s="485" t="s">
        <v>4017</v>
      </c>
      <c r="B1621" s="485" t="s">
        <v>1349</v>
      </c>
      <c r="C1621" s="486">
        <v>16</v>
      </c>
      <c r="D1621" s="487" t="s">
        <v>494</v>
      </c>
      <c r="E1621" s="27"/>
      <c r="F1621" s="27"/>
      <c r="G1621" s="27"/>
      <c r="H1621" s="81" t="e">
        <f t="shared" si="538"/>
        <v>#DIV/0!</v>
      </c>
      <c r="I1621" s="27"/>
      <c r="J1621" s="27"/>
      <c r="K1621" s="81" t="e">
        <f t="shared" si="539"/>
        <v>#DIV/0!</v>
      </c>
      <c r="L1621" s="27">
        <f t="shared" si="543"/>
        <v>0</v>
      </c>
      <c r="M1621" s="27">
        <f t="shared" si="544"/>
        <v>0</v>
      </c>
      <c r="N1621" s="27">
        <f t="shared" si="545"/>
        <v>0</v>
      </c>
      <c r="O1621" s="81" t="e">
        <f t="shared" si="546"/>
        <v>#DIV/0!</v>
      </c>
      <c r="P1621" s="27">
        <f t="shared" si="547"/>
        <v>0</v>
      </c>
      <c r="Q1621" s="27">
        <f t="shared" si="548"/>
        <v>0</v>
      </c>
      <c r="R1621" s="1103" t="e">
        <f t="shared" si="540"/>
        <v>#DIV/0!</v>
      </c>
    </row>
    <row r="1622" spans="1:18" s="28" customFormat="1" x14ac:dyDescent="0.2">
      <c r="A1622" s="485" t="s">
        <v>4028</v>
      </c>
      <c r="B1622" s="485" t="s">
        <v>1350</v>
      </c>
      <c r="C1622" s="486">
        <v>16</v>
      </c>
      <c r="D1622" s="487" t="s">
        <v>495</v>
      </c>
      <c r="E1622" s="27"/>
      <c r="F1622" s="27"/>
      <c r="G1622" s="27"/>
      <c r="H1622" s="81" t="e">
        <f t="shared" si="538"/>
        <v>#DIV/0!</v>
      </c>
      <c r="I1622" s="27"/>
      <c r="J1622" s="27"/>
      <c r="K1622" s="81" t="e">
        <f t="shared" si="539"/>
        <v>#DIV/0!</v>
      </c>
      <c r="L1622" s="27">
        <f t="shared" si="543"/>
        <v>0</v>
      </c>
      <c r="M1622" s="27">
        <f t="shared" si="544"/>
        <v>0</v>
      </c>
      <c r="N1622" s="27">
        <f t="shared" si="545"/>
        <v>0</v>
      </c>
      <c r="O1622" s="81" t="e">
        <f t="shared" si="546"/>
        <v>#DIV/0!</v>
      </c>
      <c r="P1622" s="27">
        <f t="shared" si="547"/>
        <v>0</v>
      </c>
      <c r="Q1622" s="27">
        <f t="shared" si="548"/>
        <v>0</v>
      </c>
      <c r="R1622" s="1103" t="e">
        <f t="shared" si="540"/>
        <v>#DIV/0!</v>
      </c>
    </row>
    <row r="1623" spans="1:18" s="47" customFormat="1" x14ac:dyDescent="0.2">
      <c r="A1623" s="549"/>
      <c r="B1623" s="549" t="s">
        <v>1351</v>
      </c>
      <c r="C1623" s="53"/>
      <c r="D1623" s="550" t="s">
        <v>233</v>
      </c>
      <c r="E1623" s="51">
        <f>SUM(E1624:E1625)</f>
        <v>0</v>
      </c>
      <c r="F1623" s="51">
        <f t="shared" ref="F1623:J1623" si="554">SUM(F1624:F1625)</f>
        <v>0</v>
      </c>
      <c r="G1623" s="51">
        <f t="shared" si="554"/>
        <v>0</v>
      </c>
      <c r="H1623" s="81" t="e">
        <f t="shared" si="538"/>
        <v>#DIV/0!</v>
      </c>
      <c r="I1623" s="51">
        <f t="shared" si="554"/>
        <v>0</v>
      </c>
      <c r="J1623" s="51">
        <f t="shared" si="554"/>
        <v>0</v>
      </c>
      <c r="K1623" s="81" t="e">
        <f t="shared" si="539"/>
        <v>#DIV/0!</v>
      </c>
      <c r="L1623" s="51">
        <f t="shared" si="543"/>
        <v>0</v>
      </c>
      <c r="M1623" s="51">
        <f t="shared" si="544"/>
        <v>0</v>
      </c>
      <c r="N1623" s="51">
        <f t="shared" si="545"/>
        <v>0</v>
      </c>
      <c r="O1623" s="81" t="e">
        <f t="shared" si="546"/>
        <v>#DIV/0!</v>
      </c>
      <c r="P1623" s="51">
        <f t="shared" si="547"/>
        <v>0</v>
      </c>
      <c r="Q1623" s="51">
        <f t="shared" si="548"/>
        <v>0</v>
      </c>
      <c r="R1623" s="1103" t="e">
        <f t="shared" si="540"/>
        <v>#DIV/0!</v>
      </c>
    </row>
    <row r="1624" spans="1:18" s="28" customFormat="1" x14ac:dyDescent="0.2">
      <c r="A1624" s="485" t="s">
        <v>3978</v>
      </c>
      <c r="B1624" s="485" t="s">
        <v>1352</v>
      </c>
      <c r="C1624" s="486">
        <v>16</v>
      </c>
      <c r="D1624" s="487" t="s">
        <v>494</v>
      </c>
      <c r="E1624" s="27"/>
      <c r="F1624" s="27"/>
      <c r="G1624" s="27"/>
      <c r="H1624" s="81" t="e">
        <f t="shared" si="538"/>
        <v>#DIV/0!</v>
      </c>
      <c r="I1624" s="27"/>
      <c r="J1624" s="27"/>
      <c r="K1624" s="81" t="e">
        <f t="shared" si="539"/>
        <v>#DIV/0!</v>
      </c>
      <c r="L1624" s="27">
        <f t="shared" si="543"/>
        <v>0</v>
      </c>
      <c r="M1624" s="27">
        <f t="shared" si="544"/>
        <v>0</v>
      </c>
      <c r="N1624" s="27">
        <f t="shared" si="545"/>
        <v>0</v>
      </c>
      <c r="O1624" s="81" t="e">
        <f t="shared" si="546"/>
        <v>#DIV/0!</v>
      </c>
      <c r="P1624" s="27">
        <f t="shared" si="547"/>
        <v>0</v>
      </c>
      <c r="Q1624" s="27">
        <f t="shared" si="548"/>
        <v>0</v>
      </c>
      <c r="R1624" s="1103" t="e">
        <f t="shared" si="540"/>
        <v>#DIV/0!</v>
      </c>
    </row>
    <row r="1625" spans="1:18" s="28" customFormat="1" x14ac:dyDescent="0.2">
      <c r="A1625" s="485" t="s">
        <v>3998</v>
      </c>
      <c r="B1625" s="485" t="s">
        <v>1353</v>
      </c>
      <c r="C1625" s="486">
        <v>16</v>
      </c>
      <c r="D1625" s="487" t="s">
        <v>495</v>
      </c>
      <c r="E1625" s="27"/>
      <c r="F1625" s="27"/>
      <c r="G1625" s="27"/>
      <c r="H1625" s="81" t="e">
        <f t="shared" si="538"/>
        <v>#DIV/0!</v>
      </c>
      <c r="I1625" s="27"/>
      <c r="J1625" s="27"/>
      <c r="K1625" s="81" t="e">
        <f t="shared" si="539"/>
        <v>#DIV/0!</v>
      </c>
      <c r="L1625" s="27">
        <f t="shared" si="543"/>
        <v>0</v>
      </c>
      <c r="M1625" s="27">
        <f t="shared" si="544"/>
        <v>0</v>
      </c>
      <c r="N1625" s="27">
        <f t="shared" si="545"/>
        <v>0</v>
      </c>
      <c r="O1625" s="81" t="e">
        <f t="shared" si="546"/>
        <v>#DIV/0!</v>
      </c>
      <c r="P1625" s="27">
        <f t="shared" si="547"/>
        <v>0</v>
      </c>
      <c r="Q1625" s="27">
        <f t="shared" si="548"/>
        <v>0</v>
      </c>
      <c r="R1625" s="1103" t="e">
        <f t="shared" si="540"/>
        <v>#DIV/0!</v>
      </c>
    </row>
    <row r="1626" spans="1:18" s="89" customFormat="1" x14ac:dyDescent="0.2">
      <c r="A1626" s="115" t="s">
        <v>4008</v>
      </c>
      <c r="B1626" s="115" t="s">
        <v>300</v>
      </c>
      <c r="C1626" s="116">
        <v>16</v>
      </c>
      <c r="D1626" s="117" t="s">
        <v>1189</v>
      </c>
      <c r="E1626" s="87">
        <f>E1627</f>
        <v>0</v>
      </c>
      <c r="F1626" s="87">
        <f t="shared" ref="F1626:J1626" si="555">F1627</f>
        <v>0</v>
      </c>
      <c r="G1626" s="87">
        <f t="shared" si="555"/>
        <v>0</v>
      </c>
      <c r="H1626" s="81" t="e">
        <f t="shared" si="538"/>
        <v>#DIV/0!</v>
      </c>
      <c r="I1626" s="87">
        <f t="shared" si="555"/>
        <v>0</v>
      </c>
      <c r="J1626" s="87">
        <f t="shared" si="555"/>
        <v>0</v>
      </c>
      <c r="K1626" s="81" t="e">
        <f t="shared" si="539"/>
        <v>#DIV/0!</v>
      </c>
      <c r="L1626" s="87">
        <f t="shared" si="543"/>
        <v>0</v>
      </c>
      <c r="M1626" s="87">
        <f t="shared" si="544"/>
        <v>0</v>
      </c>
      <c r="N1626" s="87">
        <f t="shared" si="545"/>
        <v>0</v>
      </c>
      <c r="O1626" s="81" t="e">
        <f t="shared" si="546"/>
        <v>#DIV/0!</v>
      </c>
      <c r="P1626" s="87">
        <f t="shared" si="547"/>
        <v>0</v>
      </c>
      <c r="Q1626" s="87">
        <f t="shared" si="548"/>
        <v>0</v>
      </c>
      <c r="R1626" s="1103" t="e">
        <f t="shared" si="540"/>
        <v>#DIV/0!</v>
      </c>
    </row>
    <row r="1627" spans="1:18" s="47" customFormat="1" x14ac:dyDescent="0.2">
      <c r="A1627" s="566" t="s">
        <v>4799</v>
      </c>
      <c r="B1627" s="115" t="s">
        <v>5844</v>
      </c>
      <c r="C1627" s="567">
        <v>10</v>
      </c>
      <c r="D1627" s="568" t="s">
        <v>4798</v>
      </c>
      <c r="E1627" s="51"/>
      <c r="F1627" s="51"/>
      <c r="G1627" s="51"/>
      <c r="H1627" s="81" t="e">
        <f t="shared" si="538"/>
        <v>#DIV/0!</v>
      </c>
      <c r="I1627" s="51"/>
      <c r="J1627" s="51"/>
      <c r="K1627" s="81" t="e">
        <f t="shared" si="539"/>
        <v>#DIV/0!</v>
      </c>
      <c r="L1627" s="51">
        <f t="shared" si="543"/>
        <v>0</v>
      </c>
      <c r="M1627" s="51">
        <f t="shared" si="544"/>
        <v>0</v>
      </c>
      <c r="N1627" s="51">
        <f t="shared" si="545"/>
        <v>0</v>
      </c>
      <c r="O1627" s="81" t="e">
        <f t="shared" si="546"/>
        <v>#DIV/0!</v>
      </c>
      <c r="P1627" s="51">
        <f t="shared" si="547"/>
        <v>0</v>
      </c>
      <c r="Q1627" s="51">
        <f t="shared" si="548"/>
        <v>0</v>
      </c>
      <c r="R1627" s="1103" t="e">
        <f t="shared" si="540"/>
        <v>#DIV/0!</v>
      </c>
    </row>
    <row r="1628" spans="1:18" s="33" customFormat="1" x14ac:dyDescent="0.2">
      <c r="A1628" s="30"/>
      <c r="B1628" s="30" t="s">
        <v>301</v>
      </c>
      <c r="C1628" s="31"/>
      <c r="D1628" s="32" t="s">
        <v>308</v>
      </c>
      <c r="E1628" s="29">
        <f>SUM(E1629:E1631)+E1635+SUM(E1640:E1643)+SUM(E1646:E1647)+SUM(E1649:E1652)+E1658+E1663+E1668+SUM(E1671:E1684)</f>
        <v>0</v>
      </c>
      <c r="F1628" s="29">
        <f t="shared" ref="F1628:J1628" si="556">SUM(F1629:F1631)+F1635+SUM(F1640:F1643)+SUM(F1646:F1647)+SUM(F1649:F1652)+F1658+F1663+F1668+SUM(F1671:F1684)</f>
        <v>0</v>
      </c>
      <c r="G1628" s="29">
        <f t="shared" si="556"/>
        <v>0</v>
      </c>
      <c r="H1628" s="81" t="e">
        <f t="shared" si="538"/>
        <v>#DIV/0!</v>
      </c>
      <c r="I1628" s="29">
        <f t="shared" si="556"/>
        <v>0</v>
      </c>
      <c r="J1628" s="29">
        <f t="shared" si="556"/>
        <v>0</v>
      </c>
      <c r="K1628" s="81" t="e">
        <f t="shared" si="539"/>
        <v>#DIV/0!</v>
      </c>
      <c r="L1628" s="29">
        <f t="shared" si="543"/>
        <v>0</v>
      </c>
      <c r="M1628" s="29">
        <f t="shared" si="544"/>
        <v>0</v>
      </c>
      <c r="N1628" s="29">
        <f t="shared" si="545"/>
        <v>0</v>
      </c>
      <c r="O1628" s="81" t="e">
        <f t="shared" si="546"/>
        <v>#DIV/0!</v>
      </c>
      <c r="P1628" s="29">
        <f t="shared" si="547"/>
        <v>0</v>
      </c>
      <c r="Q1628" s="29">
        <f t="shared" si="548"/>
        <v>0</v>
      </c>
      <c r="R1628" s="1103" t="e">
        <f t="shared" si="540"/>
        <v>#DIV/0!</v>
      </c>
    </row>
    <row r="1629" spans="1:18" s="89" customFormat="1" x14ac:dyDescent="0.2">
      <c r="A1629" s="100" t="s">
        <v>2493</v>
      </c>
      <c r="B1629" s="100" t="s">
        <v>770</v>
      </c>
      <c r="C1629" s="85">
        <v>5</v>
      </c>
      <c r="D1629" s="101" t="s">
        <v>880</v>
      </c>
      <c r="E1629" s="87"/>
      <c r="F1629" s="87"/>
      <c r="G1629" s="87"/>
      <c r="H1629" s="81" t="e">
        <f t="shared" si="538"/>
        <v>#DIV/0!</v>
      </c>
      <c r="I1629" s="87"/>
      <c r="J1629" s="87"/>
      <c r="K1629" s="81" t="e">
        <f t="shared" si="539"/>
        <v>#DIV/0!</v>
      </c>
      <c r="L1629" s="87">
        <f t="shared" si="543"/>
        <v>0</v>
      </c>
      <c r="M1629" s="87">
        <f t="shared" si="544"/>
        <v>0</v>
      </c>
      <c r="N1629" s="87">
        <f t="shared" si="545"/>
        <v>0</v>
      </c>
      <c r="O1629" s="81" t="e">
        <f t="shared" si="546"/>
        <v>#DIV/0!</v>
      </c>
      <c r="P1629" s="87">
        <f t="shared" si="547"/>
        <v>0</v>
      </c>
      <c r="Q1629" s="87">
        <f t="shared" si="548"/>
        <v>0</v>
      </c>
      <c r="R1629" s="1103" t="e">
        <f t="shared" si="540"/>
        <v>#DIV/0!</v>
      </c>
    </row>
    <row r="1630" spans="1:18" s="89" customFormat="1" x14ac:dyDescent="0.2">
      <c r="A1630" s="124" t="s">
        <v>2098</v>
      </c>
      <c r="B1630" s="124" t="s">
        <v>304</v>
      </c>
      <c r="C1630" s="120">
        <v>6</v>
      </c>
      <c r="D1630" s="125" t="s">
        <v>881</v>
      </c>
      <c r="E1630" s="112"/>
      <c r="F1630" s="112"/>
      <c r="G1630" s="112"/>
      <c r="H1630" s="81" t="e">
        <f t="shared" si="538"/>
        <v>#DIV/0!</v>
      </c>
      <c r="I1630" s="112"/>
      <c r="J1630" s="112"/>
      <c r="K1630" s="81" t="e">
        <f t="shared" si="539"/>
        <v>#DIV/0!</v>
      </c>
      <c r="L1630" s="112">
        <f t="shared" si="543"/>
        <v>0</v>
      </c>
      <c r="M1630" s="112">
        <f t="shared" si="544"/>
        <v>0</v>
      </c>
      <c r="N1630" s="112">
        <f t="shared" si="545"/>
        <v>0</v>
      </c>
      <c r="O1630" s="81" t="e">
        <f t="shared" si="546"/>
        <v>#DIV/0!</v>
      </c>
      <c r="P1630" s="112">
        <f t="shared" si="547"/>
        <v>0</v>
      </c>
      <c r="Q1630" s="112">
        <f t="shared" si="548"/>
        <v>0</v>
      </c>
      <c r="R1630" s="1103" t="e">
        <f t="shared" si="540"/>
        <v>#DIV/0!</v>
      </c>
    </row>
    <row r="1631" spans="1:18" s="89" customFormat="1" x14ac:dyDescent="0.2">
      <c r="A1631" s="126" t="s">
        <v>4495</v>
      </c>
      <c r="B1631" s="126" t="s">
        <v>306</v>
      </c>
      <c r="C1631" s="127"/>
      <c r="D1631" s="128" t="s">
        <v>311</v>
      </c>
      <c r="E1631" s="129">
        <f>SUM(E1632:E1634)</f>
        <v>0</v>
      </c>
      <c r="F1631" s="129">
        <f t="shared" ref="F1631:J1631" si="557">SUM(F1632:F1634)</f>
        <v>0</v>
      </c>
      <c r="G1631" s="129">
        <f t="shared" si="557"/>
        <v>0</v>
      </c>
      <c r="H1631" s="81" t="e">
        <f t="shared" si="538"/>
        <v>#DIV/0!</v>
      </c>
      <c r="I1631" s="129">
        <f t="shared" si="557"/>
        <v>0</v>
      </c>
      <c r="J1631" s="129">
        <f t="shared" si="557"/>
        <v>0</v>
      </c>
      <c r="K1631" s="81" t="e">
        <f t="shared" si="539"/>
        <v>#DIV/0!</v>
      </c>
      <c r="L1631" s="129">
        <f t="shared" si="543"/>
        <v>0</v>
      </c>
      <c r="M1631" s="129">
        <f t="shared" si="544"/>
        <v>0</v>
      </c>
      <c r="N1631" s="129">
        <f t="shared" si="545"/>
        <v>0</v>
      </c>
      <c r="O1631" s="81" t="e">
        <f t="shared" si="546"/>
        <v>#DIV/0!</v>
      </c>
      <c r="P1631" s="129">
        <f t="shared" si="547"/>
        <v>0</v>
      </c>
      <c r="Q1631" s="129">
        <f t="shared" si="548"/>
        <v>0</v>
      </c>
      <c r="R1631" s="1103" t="e">
        <f t="shared" si="540"/>
        <v>#DIV/0!</v>
      </c>
    </row>
    <row r="1632" spans="1:18" s="47" customFormat="1" x14ac:dyDescent="0.2">
      <c r="A1632" s="570" t="s">
        <v>4496</v>
      </c>
      <c r="B1632" s="570" t="s">
        <v>5845</v>
      </c>
      <c r="C1632" s="571">
        <v>3</v>
      </c>
      <c r="D1632" s="572" t="s">
        <v>4494</v>
      </c>
      <c r="E1632" s="569"/>
      <c r="F1632" s="569"/>
      <c r="G1632" s="569"/>
      <c r="H1632" s="81" t="e">
        <f t="shared" si="538"/>
        <v>#DIV/0!</v>
      </c>
      <c r="I1632" s="569"/>
      <c r="J1632" s="569"/>
      <c r="K1632" s="81" t="e">
        <f t="shared" si="539"/>
        <v>#DIV/0!</v>
      </c>
      <c r="L1632" s="569">
        <f t="shared" si="543"/>
        <v>0</v>
      </c>
      <c r="M1632" s="569">
        <f t="shared" si="544"/>
        <v>0</v>
      </c>
      <c r="N1632" s="569">
        <f t="shared" si="545"/>
        <v>0</v>
      </c>
      <c r="O1632" s="81" t="e">
        <f t="shared" si="546"/>
        <v>#DIV/0!</v>
      </c>
      <c r="P1632" s="569">
        <f t="shared" si="547"/>
        <v>0</v>
      </c>
      <c r="Q1632" s="569">
        <f t="shared" si="548"/>
        <v>0</v>
      </c>
      <c r="R1632" s="1103" t="e">
        <f t="shared" si="540"/>
        <v>#DIV/0!</v>
      </c>
    </row>
    <row r="1633" spans="1:18" s="47" customFormat="1" x14ac:dyDescent="0.2">
      <c r="A1633" s="570" t="s">
        <v>4497</v>
      </c>
      <c r="B1633" s="570" t="s">
        <v>5846</v>
      </c>
      <c r="C1633" s="571">
        <v>3</v>
      </c>
      <c r="D1633" s="572" t="s">
        <v>4499</v>
      </c>
      <c r="E1633" s="569"/>
      <c r="F1633" s="569"/>
      <c r="G1633" s="569"/>
      <c r="H1633" s="81" t="e">
        <f t="shared" si="538"/>
        <v>#DIV/0!</v>
      </c>
      <c r="I1633" s="569"/>
      <c r="J1633" s="569"/>
      <c r="K1633" s="81" t="e">
        <f t="shared" si="539"/>
        <v>#DIV/0!</v>
      </c>
      <c r="L1633" s="569">
        <f t="shared" si="543"/>
        <v>0</v>
      </c>
      <c r="M1633" s="569">
        <f t="shared" si="544"/>
        <v>0</v>
      </c>
      <c r="N1633" s="569">
        <f t="shared" si="545"/>
        <v>0</v>
      </c>
      <c r="O1633" s="81" t="e">
        <f t="shared" si="546"/>
        <v>#DIV/0!</v>
      </c>
      <c r="P1633" s="569">
        <f t="shared" si="547"/>
        <v>0</v>
      </c>
      <c r="Q1633" s="569">
        <f t="shared" si="548"/>
        <v>0</v>
      </c>
      <c r="R1633" s="1103" t="e">
        <f t="shared" si="540"/>
        <v>#DIV/0!</v>
      </c>
    </row>
    <row r="1634" spans="1:18" s="47" customFormat="1" x14ac:dyDescent="0.2">
      <c r="A1634" s="570" t="s">
        <v>4498</v>
      </c>
      <c r="B1634" s="570" t="s">
        <v>5847</v>
      </c>
      <c r="C1634" s="571">
        <v>3</v>
      </c>
      <c r="D1634" s="572" t="s">
        <v>4500</v>
      </c>
      <c r="E1634" s="569"/>
      <c r="F1634" s="569"/>
      <c r="G1634" s="569"/>
      <c r="H1634" s="81" t="e">
        <f t="shared" si="538"/>
        <v>#DIV/0!</v>
      </c>
      <c r="I1634" s="569"/>
      <c r="J1634" s="569"/>
      <c r="K1634" s="81" t="e">
        <f t="shared" si="539"/>
        <v>#DIV/0!</v>
      </c>
      <c r="L1634" s="569">
        <f t="shared" si="543"/>
        <v>0</v>
      </c>
      <c r="M1634" s="569">
        <f t="shared" si="544"/>
        <v>0</v>
      </c>
      <c r="N1634" s="569">
        <f t="shared" si="545"/>
        <v>0</v>
      </c>
      <c r="O1634" s="81" t="e">
        <f t="shared" si="546"/>
        <v>#DIV/0!</v>
      </c>
      <c r="P1634" s="569">
        <f t="shared" si="547"/>
        <v>0</v>
      </c>
      <c r="Q1634" s="569">
        <f t="shared" si="548"/>
        <v>0</v>
      </c>
      <c r="R1634" s="1103" t="e">
        <f t="shared" si="540"/>
        <v>#DIV/0!</v>
      </c>
    </row>
    <row r="1635" spans="1:18" s="748" customFormat="1" ht="25.5" x14ac:dyDescent="0.2">
      <c r="A1635" s="799"/>
      <c r="B1635" s="799" t="s">
        <v>771</v>
      </c>
      <c r="C1635" s="800"/>
      <c r="D1635" s="801" t="s">
        <v>1461</v>
      </c>
      <c r="E1635" s="802">
        <f>SUM(E1636:E1639)</f>
        <v>0</v>
      </c>
      <c r="F1635" s="802">
        <f t="shared" ref="F1635:J1635" si="558">SUM(F1636:F1639)</f>
        <v>0</v>
      </c>
      <c r="G1635" s="802">
        <f t="shared" si="558"/>
        <v>0</v>
      </c>
      <c r="H1635" s="81" t="e">
        <f t="shared" si="538"/>
        <v>#DIV/0!</v>
      </c>
      <c r="I1635" s="802">
        <f t="shared" si="558"/>
        <v>0</v>
      </c>
      <c r="J1635" s="802">
        <f t="shared" si="558"/>
        <v>0</v>
      </c>
      <c r="K1635" s="81" t="e">
        <f t="shared" si="539"/>
        <v>#DIV/0!</v>
      </c>
      <c r="L1635" s="802">
        <f t="shared" si="543"/>
        <v>0</v>
      </c>
      <c r="M1635" s="802">
        <f t="shared" si="544"/>
        <v>0</v>
      </c>
      <c r="N1635" s="802">
        <f t="shared" si="545"/>
        <v>0</v>
      </c>
      <c r="O1635" s="81" t="e">
        <f t="shared" si="546"/>
        <v>#DIV/0!</v>
      </c>
      <c r="P1635" s="802">
        <f t="shared" si="547"/>
        <v>0</v>
      </c>
      <c r="Q1635" s="802">
        <f t="shared" si="548"/>
        <v>0</v>
      </c>
      <c r="R1635" s="1103" t="e">
        <f t="shared" si="540"/>
        <v>#DIV/0!</v>
      </c>
    </row>
    <row r="1636" spans="1:18" s="47" customFormat="1" x14ac:dyDescent="0.2">
      <c r="A1636" s="441" t="s">
        <v>2495</v>
      </c>
      <c r="B1636" s="441" t="s">
        <v>5848</v>
      </c>
      <c r="C1636" s="442">
        <v>12</v>
      </c>
      <c r="D1636" s="443" t="s">
        <v>2803</v>
      </c>
      <c r="E1636" s="436"/>
      <c r="F1636" s="436"/>
      <c r="G1636" s="436"/>
      <c r="H1636" s="81" t="e">
        <f t="shared" si="538"/>
        <v>#DIV/0!</v>
      </c>
      <c r="I1636" s="436"/>
      <c r="J1636" s="436"/>
      <c r="K1636" s="81" t="e">
        <f t="shared" si="539"/>
        <v>#DIV/0!</v>
      </c>
      <c r="L1636" s="436">
        <f t="shared" si="543"/>
        <v>0</v>
      </c>
      <c r="M1636" s="436">
        <f t="shared" si="544"/>
        <v>0</v>
      </c>
      <c r="N1636" s="436">
        <f t="shared" si="545"/>
        <v>0</v>
      </c>
      <c r="O1636" s="81" t="e">
        <f t="shared" si="546"/>
        <v>#DIV/0!</v>
      </c>
      <c r="P1636" s="436">
        <f t="shared" si="547"/>
        <v>0</v>
      </c>
      <c r="Q1636" s="436">
        <f t="shared" si="548"/>
        <v>0</v>
      </c>
      <c r="R1636" s="1103" t="e">
        <f t="shared" si="540"/>
        <v>#DIV/0!</v>
      </c>
    </row>
    <row r="1637" spans="1:18" s="47" customFormat="1" x14ac:dyDescent="0.2">
      <c r="A1637" s="599" t="s">
        <v>2804</v>
      </c>
      <c r="B1637" s="599" t="s">
        <v>5849</v>
      </c>
      <c r="C1637" s="600">
        <v>11</v>
      </c>
      <c r="D1637" s="584" t="s">
        <v>2805</v>
      </c>
      <c r="E1637" s="46"/>
      <c r="F1637" s="46"/>
      <c r="G1637" s="46"/>
      <c r="H1637" s="81" t="e">
        <f t="shared" si="538"/>
        <v>#DIV/0!</v>
      </c>
      <c r="I1637" s="46"/>
      <c r="J1637" s="46"/>
      <c r="K1637" s="81" t="e">
        <f t="shared" si="539"/>
        <v>#DIV/0!</v>
      </c>
      <c r="L1637" s="46">
        <f t="shared" si="543"/>
        <v>0</v>
      </c>
      <c r="M1637" s="46">
        <f t="shared" si="544"/>
        <v>0</v>
      </c>
      <c r="N1637" s="46">
        <f t="shared" si="545"/>
        <v>0</v>
      </c>
      <c r="O1637" s="81" t="e">
        <f t="shared" si="546"/>
        <v>#DIV/0!</v>
      </c>
      <c r="P1637" s="46">
        <f t="shared" si="547"/>
        <v>0</v>
      </c>
      <c r="Q1637" s="46">
        <f t="shared" si="548"/>
        <v>0</v>
      </c>
      <c r="R1637" s="1103" t="e">
        <f t="shared" si="540"/>
        <v>#DIV/0!</v>
      </c>
    </row>
    <row r="1638" spans="1:18" s="47" customFormat="1" x14ac:dyDescent="0.2">
      <c r="A1638" s="599" t="s">
        <v>3311</v>
      </c>
      <c r="B1638" s="599" t="s">
        <v>5850</v>
      </c>
      <c r="C1638" s="600">
        <v>11</v>
      </c>
      <c r="D1638" s="584" t="s">
        <v>4810</v>
      </c>
      <c r="E1638" s="46"/>
      <c r="F1638" s="46"/>
      <c r="G1638" s="46"/>
      <c r="H1638" s="81" t="e">
        <f t="shared" si="538"/>
        <v>#DIV/0!</v>
      </c>
      <c r="I1638" s="46"/>
      <c r="J1638" s="46"/>
      <c r="K1638" s="81" t="e">
        <f t="shared" si="539"/>
        <v>#DIV/0!</v>
      </c>
      <c r="L1638" s="46">
        <f t="shared" si="543"/>
        <v>0</v>
      </c>
      <c r="M1638" s="46">
        <f t="shared" si="544"/>
        <v>0</v>
      </c>
      <c r="N1638" s="46">
        <f t="shared" si="545"/>
        <v>0</v>
      </c>
      <c r="O1638" s="81" t="e">
        <f t="shared" si="546"/>
        <v>#DIV/0!</v>
      </c>
      <c r="P1638" s="46">
        <f t="shared" si="547"/>
        <v>0</v>
      </c>
      <c r="Q1638" s="46">
        <f t="shared" si="548"/>
        <v>0</v>
      </c>
      <c r="R1638" s="1103" t="e">
        <f t="shared" si="540"/>
        <v>#DIV/0!</v>
      </c>
    </row>
    <row r="1639" spans="1:18" s="47" customFormat="1" x14ac:dyDescent="0.2">
      <c r="A1639" s="599" t="s">
        <v>4809</v>
      </c>
      <c r="B1639" s="599" t="s">
        <v>5851</v>
      </c>
      <c r="C1639" s="600">
        <v>11</v>
      </c>
      <c r="D1639" s="584" t="s">
        <v>1300</v>
      </c>
      <c r="E1639" s="46"/>
      <c r="F1639" s="46"/>
      <c r="G1639" s="46"/>
      <c r="H1639" s="81" t="e">
        <f t="shared" si="538"/>
        <v>#DIV/0!</v>
      </c>
      <c r="I1639" s="46"/>
      <c r="J1639" s="46"/>
      <c r="K1639" s="81" t="e">
        <f t="shared" si="539"/>
        <v>#DIV/0!</v>
      </c>
      <c r="L1639" s="46">
        <f t="shared" si="543"/>
        <v>0</v>
      </c>
      <c r="M1639" s="46">
        <f t="shared" si="544"/>
        <v>0</v>
      </c>
      <c r="N1639" s="46">
        <f t="shared" si="545"/>
        <v>0</v>
      </c>
      <c r="O1639" s="81" t="e">
        <f t="shared" si="546"/>
        <v>#DIV/0!</v>
      </c>
      <c r="P1639" s="46">
        <f t="shared" si="547"/>
        <v>0</v>
      </c>
      <c r="Q1639" s="46">
        <f t="shared" si="548"/>
        <v>0</v>
      </c>
      <c r="R1639" s="1103" t="e">
        <f t="shared" si="540"/>
        <v>#DIV/0!</v>
      </c>
    </row>
    <row r="1640" spans="1:18" s="748" customFormat="1" x14ac:dyDescent="0.2">
      <c r="A1640" s="803" t="s">
        <v>4667</v>
      </c>
      <c r="B1640" s="803" t="s">
        <v>772</v>
      </c>
      <c r="C1640" s="804">
        <v>6</v>
      </c>
      <c r="D1640" s="805" t="s">
        <v>2948</v>
      </c>
      <c r="E1640" s="756"/>
      <c r="F1640" s="756"/>
      <c r="G1640" s="756"/>
      <c r="H1640" s="81" t="e">
        <f t="shared" si="538"/>
        <v>#DIV/0!</v>
      </c>
      <c r="I1640" s="756"/>
      <c r="J1640" s="756"/>
      <c r="K1640" s="81" t="e">
        <f t="shared" si="539"/>
        <v>#DIV/0!</v>
      </c>
      <c r="L1640" s="756">
        <f t="shared" si="543"/>
        <v>0</v>
      </c>
      <c r="M1640" s="756">
        <f t="shared" si="544"/>
        <v>0</v>
      </c>
      <c r="N1640" s="756">
        <f t="shared" si="545"/>
        <v>0</v>
      </c>
      <c r="O1640" s="81" t="e">
        <f t="shared" si="546"/>
        <v>#DIV/0!</v>
      </c>
      <c r="P1640" s="756">
        <f t="shared" si="547"/>
        <v>0</v>
      </c>
      <c r="Q1640" s="756">
        <f t="shared" si="548"/>
        <v>0</v>
      </c>
      <c r="R1640" s="1103" t="e">
        <f t="shared" si="540"/>
        <v>#DIV/0!</v>
      </c>
    </row>
    <row r="1641" spans="1:18" s="748" customFormat="1" ht="25.5" x14ac:dyDescent="0.2">
      <c r="A1641" s="806" t="s">
        <v>2949</v>
      </c>
      <c r="B1641" s="806" t="s">
        <v>5852</v>
      </c>
      <c r="C1641" s="807">
        <v>1</v>
      </c>
      <c r="D1641" s="808" t="s">
        <v>2950</v>
      </c>
      <c r="E1641" s="747"/>
      <c r="F1641" s="747"/>
      <c r="G1641" s="747"/>
      <c r="H1641" s="81" t="e">
        <f t="shared" si="538"/>
        <v>#DIV/0!</v>
      </c>
      <c r="I1641" s="747"/>
      <c r="J1641" s="747"/>
      <c r="K1641" s="81" t="e">
        <f t="shared" si="539"/>
        <v>#DIV/0!</v>
      </c>
      <c r="L1641" s="747">
        <f t="shared" si="543"/>
        <v>0</v>
      </c>
      <c r="M1641" s="747">
        <f t="shared" si="544"/>
        <v>0</v>
      </c>
      <c r="N1641" s="747">
        <f t="shared" si="545"/>
        <v>0</v>
      </c>
      <c r="O1641" s="81" t="e">
        <f t="shared" si="546"/>
        <v>#DIV/0!</v>
      </c>
      <c r="P1641" s="747">
        <f t="shared" si="547"/>
        <v>0</v>
      </c>
      <c r="Q1641" s="747">
        <f t="shared" si="548"/>
        <v>0</v>
      </c>
      <c r="R1641" s="1103" t="e">
        <f t="shared" si="540"/>
        <v>#DIV/0!</v>
      </c>
    </row>
    <row r="1642" spans="1:18" s="748" customFormat="1" x14ac:dyDescent="0.2">
      <c r="A1642" s="809" t="s">
        <v>2497</v>
      </c>
      <c r="B1642" s="809" t="s">
        <v>773</v>
      </c>
      <c r="C1642" s="744">
        <v>9</v>
      </c>
      <c r="D1642" s="810" t="s">
        <v>312</v>
      </c>
      <c r="E1642" s="746"/>
      <c r="F1642" s="746"/>
      <c r="G1642" s="746"/>
      <c r="H1642" s="81" t="e">
        <f t="shared" si="538"/>
        <v>#DIV/0!</v>
      </c>
      <c r="I1642" s="746"/>
      <c r="J1642" s="746"/>
      <c r="K1642" s="81" t="e">
        <f t="shared" si="539"/>
        <v>#DIV/0!</v>
      </c>
      <c r="L1642" s="746">
        <f t="shared" si="543"/>
        <v>0</v>
      </c>
      <c r="M1642" s="746">
        <f t="shared" si="544"/>
        <v>0</v>
      </c>
      <c r="N1642" s="746">
        <f t="shared" si="545"/>
        <v>0</v>
      </c>
      <c r="O1642" s="81" t="e">
        <f t="shared" si="546"/>
        <v>#DIV/0!</v>
      </c>
      <c r="P1642" s="746">
        <f t="shared" si="547"/>
        <v>0</v>
      </c>
      <c r="Q1642" s="746">
        <f t="shared" si="548"/>
        <v>0</v>
      </c>
      <c r="R1642" s="1103" t="e">
        <f t="shared" si="540"/>
        <v>#DIV/0!</v>
      </c>
    </row>
    <row r="1643" spans="1:18" s="748" customFormat="1" x14ac:dyDescent="0.2">
      <c r="A1643" s="811"/>
      <c r="B1643" s="811" t="s">
        <v>774</v>
      </c>
      <c r="C1643" s="812"/>
      <c r="D1643" s="813" t="s">
        <v>1433</v>
      </c>
      <c r="E1643" s="747">
        <f>SUM(E1644:E1645)</f>
        <v>0</v>
      </c>
      <c r="F1643" s="747">
        <f t="shared" ref="F1643:J1643" si="559">SUM(F1644:F1645)</f>
        <v>0</v>
      </c>
      <c r="G1643" s="747">
        <f t="shared" si="559"/>
        <v>0</v>
      </c>
      <c r="H1643" s="81" t="e">
        <f t="shared" si="538"/>
        <v>#DIV/0!</v>
      </c>
      <c r="I1643" s="747">
        <f t="shared" si="559"/>
        <v>0</v>
      </c>
      <c r="J1643" s="747">
        <f t="shared" si="559"/>
        <v>0</v>
      </c>
      <c r="K1643" s="81" t="e">
        <f t="shared" si="539"/>
        <v>#DIV/0!</v>
      </c>
      <c r="L1643" s="747">
        <f t="shared" si="543"/>
        <v>0</v>
      </c>
      <c r="M1643" s="747">
        <f t="shared" si="544"/>
        <v>0</v>
      </c>
      <c r="N1643" s="747">
        <f t="shared" si="545"/>
        <v>0</v>
      </c>
      <c r="O1643" s="81" t="e">
        <f t="shared" si="546"/>
        <v>#DIV/0!</v>
      </c>
      <c r="P1643" s="747">
        <f t="shared" si="547"/>
        <v>0</v>
      </c>
      <c r="Q1643" s="747">
        <f t="shared" si="548"/>
        <v>0</v>
      </c>
      <c r="R1643" s="1103" t="e">
        <f t="shared" si="540"/>
        <v>#DIV/0!</v>
      </c>
    </row>
    <row r="1644" spans="1:18" s="47" customFormat="1" x14ac:dyDescent="0.2">
      <c r="A1644" s="844" t="s">
        <v>4040</v>
      </c>
      <c r="B1644" s="844" t="s">
        <v>5853</v>
      </c>
      <c r="C1644" s="845">
        <v>16</v>
      </c>
      <c r="D1644" s="846" t="s">
        <v>2500</v>
      </c>
      <c r="E1644" s="51"/>
      <c r="F1644" s="51"/>
      <c r="G1644" s="51"/>
      <c r="H1644" s="81" t="e">
        <f t="shared" si="538"/>
        <v>#DIV/0!</v>
      </c>
      <c r="I1644" s="51"/>
      <c r="J1644" s="51"/>
      <c r="K1644" s="81" t="e">
        <f t="shared" si="539"/>
        <v>#DIV/0!</v>
      </c>
      <c r="L1644" s="51">
        <f t="shared" si="543"/>
        <v>0</v>
      </c>
      <c r="M1644" s="51">
        <f t="shared" si="544"/>
        <v>0</v>
      </c>
      <c r="N1644" s="51">
        <f t="shared" si="545"/>
        <v>0</v>
      </c>
      <c r="O1644" s="81" t="e">
        <f t="shared" si="546"/>
        <v>#DIV/0!</v>
      </c>
      <c r="P1644" s="51">
        <f t="shared" si="547"/>
        <v>0</v>
      </c>
      <c r="Q1644" s="51">
        <f t="shared" si="548"/>
        <v>0</v>
      </c>
      <c r="R1644" s="1103" t="e">
        <f t="shared" si="540"/>
        <v>#DIV/0!</v>
      </c>
    </row>
    <row r="1645" spans="1:18" s="47" customFormat="1" x14ac:dyDescent="0.2">
      <c r="A1645" s="844" t="s">
        <v>3979</v>
      </c>
      <c r="B1645" s="844" t="s">
        <v>5854</v>
      </c>
      <c r="C1645" s="845">
        <v>16</v>
      </c>
      <c r="D1645" s="846" t="s">
        <v>2501</v>
      </c>
      <c r="E1645" s="51"/>
      <c r="F1645" s="51"/>
      <c r="G1645" s="51"/>
      <c r="H1645" s="81" t="e">
        <f t="shared" si="538"/>
        <v>#DIV/0!</v>
      </c>
      <c r="I1645" s="51"/>
      <c r="J1645" s="51"/>
      <c r="K1645" s="81" t="e">
        <f t="shared" si="539"/>
        <v>#DIV/0!</v>
      </c>
      <c r="L1645" s="51">
        <f t="shared" si="543"/>
        <v>0</v>
      </c>
      <c r="M1645" s="51">
        <f t="shared" si="544"/>
        <v>0</v>
      </c>
      <c r="N1645" s="51">
        <f t="shared" si="545"/>
        <v>0</v>
      </c>
      <c r="O1645" s="81" t="e">
        <f t="shared" si="546"/>
        <v>#DIV/0!</v>
      </c>
      <c r="P1645" s="51">
        <f t="shared" si="547"/>
        <v>0</v>
      </c>
      <c r="Q1645" s="51">
        <f t="shared" si="548"/>
        <v>0</v>
      </c>
      <c r="R1645" s="1103" t="e">
        <f t="shared" si="540"/>
        <v>#DIV/0!</v>
      </c>
    </row>
    <row r="1646" spans="1:18" s="748" customFormat="1" x14ac:dyDescent="0.2">
      <c r="A1646" s="809" t="s">
        <v>3980</v>
      </c>
      <c r="B1646" s="809" t="s">
        <v>775</v>
      </c>
      <c r="C1646" s="744">
        <v>16</v>
      </c>
      <c r="D1646" s="810" t="s">
        <v>313</v>
      </c>
      <c r="E1646" s="747"/>
      <c r="F1646" s="747"/>
      <c r="G1646" s="747"/>
      <c r="H1646" s="81" t="e">
        <f t="shared" si="538"/>
        <v>#DIV/0!</v>
      </c>
      <c r="I1646" s="747"/>
      <c r="J1646" s="747"/>
      <c r="K1646" s="81" t="e">
        <f t="shared" si="539"/>
        <v>#DIV/0!</v>
      </c>
      <c r="L1646" s="747">
        <f t="shared" si="543"/>
        <v>0</v>
      </c>
      <c r="M1646" s="747">
        <f t="shared" si="544"/>
        <v>0</v>
      </c>
      <c r="N1646" s="747">
        <f t="shared" si="545"/>
        <v>0</v>
      </c>
      <c r="O1646" s="81" t="e">
        <f t="shared" si="546"/>
        <v>#DIV/0!</v>
      </c>
      <c r="P1646" s="747">
        <f t="shared" si="547"/>
        <v>0</v>
      </c>
      <c r="Q1646" s="747">
        <f t="shared" si="548"/>
        <v>0</v>
      </c>
      <c r="R1646" s="1103" t="e">
        <f t="shared" si="540"/>
        <v>#DIV/0!</v>
      </c>
    </row>
    <row r="1647" spans="1:18" s="748" customFormat="1" x14ac:dyDescent="0.2">
      <c r="A1647" s="814" t="s">
        <v>2498</v>
      </c>
      <c r="B1647" s="814" t="s">
        <v>776</v>
      </c>
      <c r="C1647" s="815"/>
      <c r="D1647" s="816" t="s">
        <v>1354</v>
      </c>
      <c r="E1647" s="746">
        <f>E1648</f>
        <v>0</v>
      </c>
      <c r="F1647" s="746">
        <f t="shared" ref="F1647:J1647" si="560">F1648</f>
        <v>0</v>
      </c>
      <c r="G1647" s="746">
        <f t="shared" si="560"/>
        <v>0</v>
      </c>
      <c r="H1647" s="81" t="e">
        <f t="shared" si="538"/>
        <v>#DIV/0!</v>
      </c>
      <c r="I1647" s="746">
        <f t="shared" si="560"/>
        <v>0</v>
      </c>
      <c r="J1647" s="746">
        <f t="shared" si="560"/>
        <v>0</v>
      </c>
      <c r="K1647" s="81" t="e">
        <f t="shared" si="539"/>
        <v>#DIV/0!</v>
      </c>
      <c r="L1647" s="746">
        <f t="shared" si="543"/>
        <v>0</v>
      </c>
      <c r="M1647" s="746">
        <f t="shared" si="544"/>
        <v>0</v>
      </c>
      <c r="N1647" s="746">
        <f t="shared" si="545"/>
        <v>0</v>
      </c>
      <c r="O1647" s="81" t="e">
        <f t="shared" si="546"/>
        <v>#DIV/0!</v>
      </c>
      <c r="P1647" s="746">
        <f t="shared" si="547"/>
        <v>0</v>
      </c>
      <c r="Q1647" s="746">
        <f t="shared" si="548"/>
        <v>0</v>
      </c>
      <c r="R1647" s="1103" t="e">
        <f t="shared" si="540"/>
        <v>#DIV/0!</v>
      </c>
    </row>
    <row r="1648" spans="1:18" s="47" customFormat="1" x14ac:dyDescent="0.2">
      <c r="A1648" s="934" t="s">
        <v>5219</v>
      </c>
      <c r="B1648" s="934" t="s">
        <v>6036</v>
      </c>
      <c r="C1648" s="435">
        <v>15</v>
      </c>
      <c r="D1648" s="848" t="s">
        <v>6037</v>
      </c>
      <c r="E1648" s="46"/>
      <c r="F1648" s="46"/>
      <c r="G1648" s="46"/>
      <c r="H1648" s="81" t="e">
        <f t="shared" si="538"/>
        <v>#DIV/0!</v>
      </c>
      <c r="I1648" s="46"/>
      <c r="J1648" s="46"/>
      <c r="K1648" s="81" t="e">
        <f t="shared" si="539"/>
        <v>#DIV/0!</v>
      </c>
      <c r="L1648" s="46">
        <f t="shared" si="543"/>
        <v>0</v>
      </c>
      <c r="M1648" s="46">
        <f t="shared" si="544"/>
        <v>0</v>
      </c>
      <c r="N1648" s="46">
        <f t="shared" si="545"/>
        <v>0</v>
      </c>
      <c r="O1648" s="81" t="e">
        <f t="shared" si="546"/>
        <v>#DIV/0!</v>
      </c>
      <c r="P1648" s="46">
        <f t="shared" si="547"/>
        <v>0</v>
      </c>
      <c r="Q1648" s="46">
        <f t="shared" si="548"/>
        <v>0</v>
      </c>
      <c r="R1648" s="1103" t="e">
        <f t="shared" si="540"/>
        <v>#DIV/0!</v>
      </c>
    </row>
    <row r="1649" spans="1:18" s="748" customFormat="1" x14ac:dyDescent="0.2">
      <c r="A1649" s="817" t="s">
        <v>2962</v>
      </c>
      <c r="B1649" s="814" t="s">
        <v>5221</v>
      </c>
      <c r="C1649" s="815">
        <v>15</v>
      </c>
      <c r="D1649" s="751" t="s">
        <v>2963</v>
      </c>
      <c r="E1649" s="746"/>
      <c r="F1649" s="746"/>
      <c r="G1649" s="746"/>
      <c r="H1649" s="81" t="e">
        <f t="shared" si="538"/>
        <v>#DIV/0!</v>
      </c>
      <c r="I1649" s="746"/>
      <c r="J1649" s="746"/>
      <c r="K1649" s="81" t="e">
        <f t="shared" si="539"/>
        <v>#DIV/0!</v>
      </c>
      <c r="L1649" s="746">
        <f t="shared" si="543"/>
        <v>0</v>
      </c>
      <c r="M1649" s="746">
        <f t="shared" si="544"/>
        <v>0</v>
      </c>
      <c r="N1649" s="746">
        <f t="shared" si="545"/>
        <v>0</v>
      </c>
      <c r="O1649" s="81" t="e">
        <f t="shared" si="546"/>
        <v>#DIV/0!</v>
      </c>
      <c r="P1649" s="746">
        <f t="shared" si="547"/>
        <v>0</v>
      </c>
      <c r="Q1649" s="746">
        <f t="shared" si="548"/>
        <v>0</v>
      </c>
      <c r="R1649" s="1103" t="e">
        <f t="shared" si="540"/>
        <v>#DIV/0!</v>
      </c>
    </row>
    <row r="1650" spans="1:18" s="748" customFormat="1" x14ac:dyDescent="0.2">
      <c r="A1650" s="818" t="s">
        <v>4888</v>
      </c>
      <c r="B1650" s="814" t="s">
        <v>5222</v>
      </c>
      <c r="C1650" s="819">
        <v>15</v>
      </c>
      <c r="D1650" s="820" t="s">
        <v>4890</v>
      </c>
      <c r="E1650" s="746"/>
      <c r="F1650" s="746"/>
      <c r="G1650" s="746"/>
      <c r="H1650" s="81" t="e">
        <f t="shared" si="538"/>
        <v>#DIV/0!</v>
      </c>
      <c r="I1650" s="746"/>
      <c r="J1650" s="746"/>
      <c r="K1650" s="81" t="e">
        <f t="shared" si="539"/>
        <v>#DIV/0!</v>
      </c>
      <c r="L1650" s="746">
        <f t="shared" si="543"/>
        <v>0</v>
      </c>
      <c r="M1650" s="746">
        <f t="shared" si="544"/>
        <v>0</v>
      </c>
      <c r="N1650" s="746">
        <f t="shared" si="545"/>
        <v>0</v>
      </c>
      <c r="O1650" s="81" t="e">
        <f t="shared" si="546"/>
        <v>#DIV/0!</v>
      </c>
      <c r="P1650" s="746">
        <f t="shared" si="547"/>
        <v>0</v>
      </c>
      <c r="Q1650" s="746">
        <f t="shared" si="548"/>
        <v>0</v>
      </c>
      <c r="R1650" s="1103" t="e">
        <f t="shared" si="540"/>
        <v>#DIV/0!</v>
      </c>
    </row>
    <row r="1651" spans="1:18" s="748" customFormat="1" x14ac:dyDescent="0.2">
      <c r="A1651" s="818" t="s">
        <v>4889</v>
      </c>
      <c r="B1651" s="814" t="s">
        <v>5855</v>
      </c>
      <c r="C1651" s="819">
        <v>15</v>
      </c>
      <c r="D1651" s="820" t="s">
        <v>4891</v>
      </c>
      <c r="E1651" s="746"/>
      <c r="F1651" s="746"/>
      <c r="G1651" s="746"/>
      <c r="H1651" s="81" t="e">
        <f t="shared" si="538"/>
        <v>#DIV/0!</v>
      </c>
      <c r="I1651" s="746"/>
      <c r="J1651" s="746"/>
      <c r="K1651" s="81" t="e">
        <f t="shared" si="539"/>
        <v>#DIV/0!</v>
      </c>
      <c r="L1651" s="746">
        <f t="shared" si="543"/>
        <v>0</v>
      </c>
      <c r="M1651" s="746">
        <f t="shared" si="544"/>
        <v>0</v>
      </c>
      <c r="N1651" s="746">
        <f t="shared" si="545"/>
        <v>0</v>
      </c>
      <c r="O1651" s="81" t="e">
        <f t="shared" si="546"/>
        <v>#DIV/0!</v>
      </c>
      <c r="P1651" s="746">
        <f t="shared" si="547"/>
        <v>0</v>
      </c>
      <c r="Q1651" s="746">
        <f t="shared" si="548"/>
        <v>0</v>
      </c>
      <c r="R1651" s="1103" t="e">
        <f t="shared" si="540"/>
        <v>#DIV/0!</v>
      </c>
    </row>
    <row r="1652" spans="1:18" s="748" customFormat="1" ht="25.5" x14ac:dyDescent="0.2">
      <c r="A1652" s="811"/>
      <c r="B1652" s="811" t="s">
        <v>777</v>
      </c>
      <c r="C1652" s="812"/>
      <c r="D1652" s="813" t="s">
        <v>1462</v>
      </c>
      <c r="E1652" s="747">
        <f>SUM(E1653:E1657)</f>
        <v>0</v>
      </c>
      <c r="F1652" s="747">
        <f t="shared" ref="F1652:J1652" si="561">SUM(F1653:F1657)</f>
        <v>0</v>
      </c>
      <c r="G1652" s="747">
        <f t="shared" si="561"/>
        <v>0</v>
      </c>
      <c r="H1652" s="81" t="e">
        <f t="shared" si="538"/>
        <v>#DIV/0!</v>
      </c>
      <c r="I1652" s="747">
        <f t="shared" si="561"/>
        <v>0</v>
      </c>
      <c r="J1652" s="747">
        <f t="shared" si="561"/>
        <v>0</v>
      </c>
      <c r="K1652" s="81" t="e">
        <f t="shared" si="539"/>
        <v>#DIV/0!</v>
      </c>
      <c r="L1652" s="747">
        <f t="shared" si="543"/>
        <v>0</v>
      </c>
      <c r="M1652" s="747">
        <f t="shared" si="544"/>
        <v>0</v>
      </c>
      <c r="N1652" s="747">
        <f t="shared" si="545"/>
        <v>0</v>
      </c>
      <c r="O1652" s="81" t="e">
        <f t="shared" si="546"/>
        <v>#DIV/0!</v>
      </c>
      <c r="P1652" s="747">
        <f t="shared" si="547"/>
        <v>0</v>
      </c>
      <c r="Q1652" s="747">
        <f t="shared" si="548"/>
        <v>0</v>
      </c>
      <c r="R1652" s="1103" t="e">
        <f t="shared" si="540"/>
        <v>#DIV/0!</v>
      </c>
    </row>
    <row r="1653" spans="1:18" s="47" customFormat="1" x14ac:dyDescent="0.2">
      <c r="A1653" s="549" t="s">
        <v>3949</v>
      </c>
      <c r="B1653" s="549" t="s">
        <v>4338</v>
      </c>
      <c r="C1653" s="53">
        <v>16</v>
      </c>
      <c r="D1653" s="550" t="s">
        <v>2504</v>
      </c>
      <c r="E1653" s="51"/>
      <c r="F1653" s="51"/>
      <c r="G1653" s="51"/>
      <c r="H1653" s="81" t="e">
        <f t="shared" si="538"/>
        <v>#DIV/0!</v>
      </c>
      <c r="I1653" s="51"/>
      <c r="J1653" s="51"/>
      <c r="K1653" s="81" t="e">
        <f t="shared" si="539"/>
        <v>#DIV/0!</v>
      </c>
      <c r="L1653" s="51">
        <f t="shared" si="543"/>
        <v>0</v>
      </c>
      <c r="M1653" s="51">
        <f t="shared" si="544"/>
        <v>0</v>
      </c>
      <c r="N1653" s="51">
        <f t="shared" si="545"/>
        <v>0</v>
      </c>
      <c r="O1653" s="81" t="e">
        <f t="shared" si="546"/>
        <v>#DIV/0!</v>
      </c>
      <c r="P1653" s="51">
        <f t="shared" si="547"/>
        <v>0</v>
      </c>
      <c r="Q1653" s="51">
        <f t="shared" si="548"/>
        <v>0</v>
      </c>
      <c r="R1653" s="1103" t="e">
        <f t="shared" si="540"/>
        <v>#DIV/0!</v>
      </c>
    </row>
    <row r="1654" spans="1:18" s="47" customFormat="1" ht="25.5" x14ac:dyDescent="0.2">
      <c r="A1654" s="549" t="s">
        <v>3999</v>
      </c>
      <c r="B1654" s="549" t="s">
        <v>4339</v>
      </c>
      <c r="C1654" s="53">
        <v>16</v>
      </c>
      <c r="D1654" s="550" t="s">
        <v>1462</v>
      </c>
      <c r="E1654" s="51"/>
      <c r="F1654" s="51"/>
      <c r="G1654" s="51"/>
      <c r="H1654" s="81" t="e">
        <f t="shared" si="538"/>
        <v>#DIV/0!</v>
      </c>
      <c r="I1654" s="51"/>
      <c r="J1654" s="51"/>
      <c r="K1654" s="81" t="e">
        <f t="shared" si="539"/>
        <v>#DIV/0!</v>
      </c>
      <c r="L1654" s="51">
        <f t="shared" si="543"/>
        <v>0</v>
      </c>
      <c r="M1654" s="51">
        <f t="shared" si="544"/>
        <v>0</v>
      </c>
      <c r="N1654" s="51">
        <f t="shared" si="545"/>
        <v>0</v>
      </c>
      <c r="O1654" s="81" t="e">
        <f t="shared" si="546"/>
        <v>#DIV/0!</v>
      </c>
      <c r="P1654" s="51">
        <f t="shared" si="547"/>
        <v>0</v>
      </c>
      <c r="Q1654" s="51">
        <f t="shared" si="548"/>
        <v>0</v>
      </c>
      <c r="R1654" s="1103" t="e">
        <f t="shared" si="540"/>
        <v>#DIV/0!</v>
      </c>
    </row>
    <row r="1655" spans="1:18" s="47" customFormat="1" x14ac:dyDescent="0.2">
      <c r="A1655" s="549" t="s">
        <v>2502</v>
      </c>
      <c r="B1655" s="549" t="s">
        <v>4340</v>
      </c>
      <c r="C1655" s="53">
        <v>9</v>
      </c>
      <c r="D1655" s="550" t="s">
        <v>2505</v>
      </c>
      <c r="E1655" s="51"/>
      <c r="F1655" s="51"/>
      <c r="G1655" s="51"/>
      <c r="H1655" s="81" t="e">
        <f t="shared" si="538"/>
        <v>#DIV/0!</v>
      </c>
      <c r="I1655" s="51"/>
      <c r="J1655" s="51"/>
      <c r="K1655" s="81" t="e">
        <f t="shared" si="539"/>
        <v>#DIV/0!</v>
      </c>
      <c r="L1655" s="51">
        <f t="shared" si="543"/>
        <v>0</v>
      </c>
      <c r="M1655" s="51">
        <f t="shared" si="544"/>
        <v>0</v>
      </c>
      <c r="N1655" s="51">
        <f t="shared" si="545"/>
        <v>0</v>
      </c>
      <c r="O1655" s="81" t="e">
        <f t="shared" si="546"/>
        <v>#DIV/0!</v>
      </c>
      <c r="P1655" s="51">
        <f t="shared" si="547"/>
        <v>0</v>
      </c>
      <c r="Q1655" s="51">
        <f t="shared" si="548"/>
        <v>0</v>
      </c>
      <c r="R1655" s="1103" t="e">
        <f t="shared" si="540"/>
        <v>#DIV/0!</v>
      </c>
    </row>
    <row r="1656" spans="1:18" s="47" customFormat="1" x14ac:dyDescent="0.2">
      <c r="A1656" s="549" t="s">
        <v>3293</v>
      </c>
      <c r="B1656" s="549" t="s">
        <v>4341</v>
      </c>
      <c r="C1656" s="53">
        <v>9</v>
      </c>
      <c r="D1656" s="550" t="s">
        <v>3161</v>
      </c>
      <c r="E1656" s="51"/>
      <c r="F1656" s="51"/>
      <c r="G1656" s="51"/>
      <c r="H1656" s="81" t="e">
        <f t="shared" si="538"/>
        <v>#DIV/0!</v>
      </c>
      <c r="I1656" s="51"/>
      <c r="J1656" s="51"/>
      <c r="K1656" s="81" t="e">
        <f t="shared" si="539"/>
        <v>#DIV/0!</v>
      </c>
      <c r="L1656" s="51">
        <f t="shared" si="543"/>
        <v>0</v>
      </c>
      <c r="M1656" s="51">
        <f t="shared" si="544"/>
        <v>0</v>
      </c>
      <c r="N1656" s="51">
        <f t="shared" si="545"/>
        <v>0</v>
      </c>
      <c r="O1656" s="81" t="e">
        <f t="shared" si="546"/>
        <v>#DIV/0!</v>
      </c>
      <c r="P1656" s="51">
        <f t="shared" si="547"/>
        <v>0</v>
      </c>
      <c r="Q1656" s="51">
        <f t="shared" si="548"/>
        <v>0</v>
      </c>
      <c r="R1656" s="1103" t="e">
        <f t="shared" si="540"/>
        <v>#DIV/0!</v>
      </c>
    </row>
    <row r="1657" spans="1:18" s="47" customFormat="1" x14ac:dyDescent="0.2">
      <c r="A1657" s="549" t="s">
        <v>2503</v>
      </c>
      <c r="B1657" s="549" t="s">
        <v>4342</v>
      </c>
      <c r="C1657" s="53">
        <v>10</v>
      </c>
      <c r="D1657" s="550" t="s">
        <v>2506</v>
      </c>
      <c r="E1657" s="51"/>
      <c r="F1657" s="51"/>
      <c r="G1657" s="51"/>
      <c r="H1657" s="81" t="e">
        <f t="shared" si="538"/>
        <v>#DIV/0!</v>
      </c>
      <c r="I1657" s="51"/>
      <c r="J1657" s="51"/>
      <c r="K1657" s="81" t="e">
        <f t="shared" si="539"/>
        <v>#DIV/0!</v>
      </c>
      <c r="L1657" s="51">
        <f t="shared" si="543"/>
        <v>0</v>
      </c>
      <c r="M1657" s="51">
        <f t="shared" si="544"/>
        <v>0</v>
      </c>
      <c r="N1657" s="51">
        <f t="shared" si="545"/>
        <v>0</v>
      </c>
      <c r="O1657" s="81" t="e">
        <f t="shared" si="546"/>
        <v>#DIV/0!</v>
      </c>
      <c r="P1657" s="51">
        <f t="shared" si="547"/>
        <v>0</v>
      </c>
      <c r="Q1657" s="51">
        <f t="shared" si="548"/>
        <v>0</v>
      </c>
      <c r="R1657" s="1103" t="e">
        <f t="shared" si="540"/>
        <v>#DIV/0!</v>
      </c>
    </row>
    <row r="1658" spans="1:18" s="748" customFormat="1" x14ac:dyDescent="0.2">
      <c r="A1658" s="811"/>
      <c r="B1658" s="811" t="s">
        <v>778</v>
      </c>
      <c r="C1658" s="812"/>
      <c r="D1658" s="813" t="s">
        <v>890</v>
      </c>
      <c r="E1658" s="747">
        <f>SUM(E1659:E1662)</f>
        <v>0</v>
      </c>
      <c r="F1658" s="747">
        <f t="shared" ref="F1658:J1658" si="562">SUM(F1659:F1662)</f>
        <v>0</v>
      </c>
      <c r="G1658" s="747">
        <f t="shared" si="562"/>
        <v>0</v>
      </c>
      <c r="H1658" s="81" t="e">
        <f t="shared" si="538"/>
        <v>#DIV/0!</v>
      </c>
      <c r="I1658" s="747">
        <f t="shared" si="562"/>
        <v>0</v>
      </c>
      <c r="J1658" s="747">
        <f t="shared" si="562"/>
        <v>0</v>
      </c>
      <c r="K1658" s="81" t="e">
        <f t="shared" si="539"/>
        <v>#DIV/0!</v>
      </c>
      <c r="L1658" s="747">
        <f t="shared" si="543"/>
        <v>0</v>
      </c>
      <c r="M1658" s="747">
        <f t="shared" si="544"/>
        <v>0</v>
      </c>
      <c r="N1658" s="747">
        <f t="shared" si="545"/>
        <v>0</v>
      </c>
      <c r="O1658" s="81" t="e">
        <f t="shared" si="546"/>
        <v>#DIV/0!</v>
      </c>
      <c r="P1658" s="747">
        <f t="shared" si="547"/>
        <v>0</v>
      </c>
      <c r="Q1658" s="747">
        <f t="shared" si="548"/>
        <v>0</v>
      </c>
      <c r="R1658" s="1103" t="e">
        <f t="shared" si="540"/>
        <v>#DIV/0!</v>
      </c>
    </row>
    <row r="1659" spans="1:18" s="47" customFormat="1" x14ac:dyDescent="0.2">
      <c r="A1659" s="549" t="s">
        <v>4018</v>
      </c>
      <c r="B1659" s="549" t="s">
        <v>5856</v>
      </c>
      <c r="C1659" s="53">
        <v>16</v>
      </c>
      <c r="D1659" s="550" t="s">
        <v>2508</v>
      </c>
      <c r="E1659" s="51"/>
      <c r="F1659" s="51"/>
      <c r="G1659" s="51"/>
      <c r="H1659" s="81" t="e">
        <f t="shared" si="538"/>
        <v>#DIV/0!</v>
      </c>
      <c r="I1659" s="51"/>
      <c r="J1659" s="51"/>
      <c r="K1659" s="81" t="e">
        <f t="shared" si="539"/>
        <v>#DIV/0!</v>
      </c>
      <c r="L1659" s="51">
        <f t="shared" si="543"/>
        <v>0</v>
      </c>
      <c r="M1659" s="51">
        <f t="shared" si="544"/>
        <v>0</v>
      </c>
      <c r="N1659" s="51">
        <f t="shared" si="545"/>
        <v>0</v>
      </c>
      <c r="O1659" s="81" t="e">
        <f t="shared" si="546"/>
        <v>#DIV/0!</v>
      </c>
      <c r="P1659" s="51">
        <f t="shared" si="547"/>
        <v>0</v>
      </c>
      <c r="Q1659" s="51">
        <f t="shared" si="548"/>
        <v>0</v>
      </c>
      <c r="R1659" s="1103" t="e">
        <f t="shared" si="540"/>
        <v>#DIV/0!</v>
      </c>
    </row>
    <row r="1660" spans="1:18" s="47" customFormat="1" x14ac:dyDescent="0.2">
      <c r="A1660" s="549" t="s">
        <v>2507</v>
      </c>
      <c r="B1660" s="549" t="s">
        <v>5857</v>
      </c>
      <c r="C1660" s="53">
        <v>6</v>
      </c>
      <c r="D1660" s="550" t="s">
        <v>2509</v>
      </c>
      <c r="E1660" s="51"/>
      <c r="F1660" s="51"/>
      <c r="G1660" s="51"/>
      <c r="H1660" s="81" t="e">
        <f t="shared" ref="H1660:H1721" si="563">+(F1660-G1660)/F1660</f>
        <v>#DIV/0!</v>
      </c>
      <c r="I1660" s="51"/>
      <c r="J1660" s="51"/>
      <c r="K1660" s="81" t="e">
        <f t="shared" ref="K1660:K1721" si="564">+(I1660-J1660)/I1660</f>
        <v>#DIV/0!</v>
      </c>
      <c r="L1660" s="51">
        <f t="shared" si="543"/>
        <v>0</v>
      </c>
      <c r="M1660" s="51">
        <f t="shared" si="544"/>
        <v>0</v>
      </c>
      <c r="N1660" s="51">
        <f t="shared" si="545"/>
        <v>0</v>
      </c>
      <c r="O1660" s="81" t="e">
        <f t="shared" si="546"/>
        <v>#DIV/0!</v>
      </c>
      <c r="P1660" s="51">
        <f t="shared" si="547"/>
        <v>0</v>
      </c>
      <c r="Q1660" s="51">
        <f t="shared" si="548"/>
        <v>0</v>
      </c>
      <c r="R1660" s="1103" t="e">
        <f t="shared" si="540"/>
        <v>#DIV/0!</v>
      </c>
    </row>
    <row r="1661" spans="1:18" s="47" customFormat="1" x14ac:dyDescent="0.2">
      <c r="A1661" s="430" t="s">
        <v>2960</v>
      </c>
      <c r="B1661" s="430" t="s">
        <v>5858</v>
      </c>
      <c r="C1661" s="431">
        <v>14</v>
      </c>
      <c r="D1661" s="432" t="s">
        <v>2961</v>
      </c>
      <c r="E1661" s="51"/>
      <c r="F1661" s="51"/>
      <c r="G1661" s="51"/>
      <c r="H1661" s="81" t="e">
        <f t="shared" si="563"/>
        <v>#DIV/0!</v>
      </c>
      <c r="I1661" s="51"/>
      <c r="J1661" s="51"/>
      <c r="K1661" s="81" t="e">
        <f t="shared" si="564"/>
        <v>#DIV/0!</v>
      </c>
      <c r="L1661" s="51">
        <f t="shared" si="543"/>
        <v>0</v>
      </c>
      <c r="M1661" s="51">
        <f t="shared" si="544"/>
        <v>0</v>
      </c>
      <c r="N1661" s="51">
        <f t="shared" si="545"/>
        <v>0</v>
      </c>
      <c r="O1661" s="81" t="e">
        <f t="shared" si="546"/>
        <v>#DIV/0!</v>
      </c>
      <c r="P1661" s="51">
        <f t="shared" si="547"/>
        <v>0</v>
      </c>
      <c r="Q1661" s="51">
        <f t="shared" si="548"/>
        <v>0</v>
      </c>
      <c r="R1661" s="1103" t="e">
        <f t="shared" ref="R1661:R1721" si="565">+(P1661-Q1661)/P1661</f>
        <v>#DIV/0!</v>
      </c>
    </row>
    <row r="1662" spans="1:18" s="47" customFormat="1" x14ac:dyDescent="0.2">
      <c r="A1662" s="430" t="s">
        <v>3281</v>
      </c>
      <c r="B1662" s="430" t="s">
        <v>5859</v>
      </c>
      <c r="C1662" s="431">
        <v>6</v>
      </c>
      <c r="D1662" s="432" t="s">
        <v>3282</v>
      </c>
      <c r="E1662" s="51"/>
      <c r="F1662" s="51"/>
      <c r="G1662" s="51"/>
      <c r="H1662" s="81" t="e">
        <f t="shared" si="563"/>
        <v>#DIV/0!</v>
      </c>
      <c r="I1662" s="51"/>
      <c r="J1662" s="51"/>
      <c r="K1662" s="81" t="e">
        <f t="shared" si="564"/>
        <v>#DIV/0!</v>
      </c>
      <c r="L1662" s="51">
        <f t="shared" si="543"/>
        <v>0</v>
      </c>
      <c r="M1662" s="51">
        <f t="shared" si="544"/>
        <v>0</v>
      </c>
      <c r="N1662" s="51">
        <f t="shared" si="545"/>
        <v>0</v>
      </c>
      <c r="O1662" s="81" t="e">
        <f t="shared" si="546"/>
        <v>#DIV/0!</v>
      </c>
      <c r="P1662" s="51">
        <f t="shared" si="547"/>
        <v>0</v>
      </c>
      <c r="Q1662" s="51">
        <f t="shared" si="548"/>
        <v>0</v>
      </c>
      <c r="R1662" s="1103" t="e">
        <f t="shared" si="565"/>
        <v>#DIV/0!</v>
      </c>
    </row>
    <row r="1663" spans="1:18" s="748" customFormat="1" ht="25.5" x14ac:dyDescent="0.2">
      <c r="A1663" s="821"/>
      <c r="B1663" s="821" t="s">
        <v>779</v>
      </c>
      <c r="C1663" s="750"/>
      <c r="D1663" s="816" t="s">
        <v>1463</v>
      </c>
      <c r="E1663" s="746">
        <f>SUM(E1664:E1667)</f>
        <v>0</v>
      </c>
      <c r="F1663" s="746">
        <f t="shared" ref="F1663:J1663" si="566">SUM(F1664:F1667)</f>
        <v>0</v>
      </c>
      <c r="G1663" s="746">
        <f t="shared" si="566"/>
        <v>0</v>
      </c>
      <c r="H1663" s="81" t="e">
        <f t="shared" si="563"/>
        <v>#DIV/0!</v>
      </c>
      <c r="I1663" s="746">
        <f t="shared" si="566"/>
        <v>0</v>
      </c>
      <c r="J1663" s="746">
        <f t="shared" si="566"/>
        <v>0</v>
      </c>
      <c r="K1663" s="81" t="e">
        <f t="shared" si="564"/>
        <v>#DIV/0!</v>
      </c>
      <c r="L1663" s="746">
        <f t="shared" si="543"/>
        <v>0</v>
      </c>
      <c r="M1663" s="746">
        <f t="shared" si="544"/>
        <v>0</v>
      </c>
      <c r="N1663" s="746">
        <f t="shared" si="545"/>
        <v>0</v>
      </c>
      <c r="O1663" s="81" t="e">
        <f t="shared" si="546"/>
        <v>#DIV/0!</v>
      </c>
      <c r="P1663" s="746">
        <f t="shared" si="547"/>
        <v>0</v>
      </c>
      <c r="Q1663" s="746">
        <f t="shared" si="548"/>
        <v>0</v>
      </c>
      <c r="R1663" s="1103" t="e">
        <f t="shared" si="565"/>
        <v>#DIV/0!</v>
      </c>
    </row>
    <row r="1664" spans="1:18" s="47" customFormat="1" x14ac:dyDescent="0.2">
      <c r="A1664" s="426" t="s">
        <v>2510</v>
      </c>
      <c r="B1664" s="426" t="s">
        <v>5860</v>
      </c>
      <c r="C1664" s="734">
        <v>8</v>
      </c>
      <c r="D1664" s="641" t="s">
        <v>2511</v>
      </c>
      <c r="E1664" s="504"/>
      <c r="F1664" s="504"/>
      <c r="G1664" s="504"/>
      <c r="H1664" s="81" t="e">
        <f t="shared" si="563"/>
        <v>#DIV/0!</v>
      </c>
      <c r="I1664" s="504"/>
      <c r="J1664" s="504"/>
      <c r="K1664" s="81" t="e">
        <f t="shared" si="564"/>
        <v>#DIV/0!</v>
      </c>
      <c r="L1664" s="504">
        <f t="shared" si="543"/>
        <v>0</v>
      </c>
      <c r="M1664" s="504">
        <f t="shared" si="544"/>
        <v>0</v>
      </c>
      <c r="N1664" s="504">
        <f t="shared" si="545"/>
        <v>0</v>
      </c>
      <c r="O1664" s="81" t="e">
        <f t="shared" si="546"/>
        <v>#DIV/0!</v>
      </c>
      <c r="P1664" s="504">
        <f t="shared" si="547"/>
        <v>0</v>
      </c>
      <c r="Q1664" s="504">
        <f t="shared" si="548"/>
        <v>0</v>
      </c>
      <c r="R1664" s="1103" t="e">
        <f t="shared" si="565"/>
        <v>#DIV/0!</v>
      </c>
    </row>
    <row r="1665" spans="1:18" s="47" customFormat="1" x14ac:dyDescent="0.2">
      <c r="A1665" s="847" t="s">
        <v>3741</v>
      </c>
      <c r="B1665" s="847" t="s">
        <v>5861</v>
      </c>
      <c r="C1665" s="44">
        <v>14</v>
      </c>
      <c r="D1665" s="848" t="s">
        <v>2512</v>
      </c>
      <c r="E1665" s="51"/>
      <c r="F1665" s="51"/>
      <c r="G1665" s="51"/>
      <c r="H1665" s="81" t="e">
        <f t="shared" si="563"/>
        <v>#DIV/0!</v>
      </c>
      <c r="I1665" s="51"/>
      <c r="J1665" s="51"/>
      <c r="K1665" s="81" t="e">
        <f t="shared" si="564"/>
        <v>#DIV/0!</v>
      </c>
      <c r="L1665" s="51">
        <f t="shared" si="543"/>
        <v>0</v>
      </c>
      <c r="M1665" s="51">
        <f t="shared" si="544"/>
        <v>0</v>
      </c>
      <c r="N1665" s="51">
        <f t="shared" si="545"/>
        <v>0</v>
      </c>
      <c r="O1665" s="81" t="e">
        <f t="shared" si="546"/>
        <v>#DIV/0!</v>
      </c>
      <c r="P1665" s="51">
        <f t="shared" si="547"/>
        <v>0</v>
      </c>
      <c r="Q1665" s="51">
        <f t="shared" si="548"/>
        <v>0</v>
      </c>
      <c r="R1665" s="1103" t="e">
        <f t="shared" si="565"/>
        <v>#DIV/0!</v>
      </c>
    </row>
    <row r="1666" spans="1:18" s="47" customFormat="1" x14ac:dyDescent="0.2">
      <c r="A1666" s="639" t="s">
        <v>4883</v>
      </c>
      <c r="B1666" s="847" t="s">
        <v>5862</v>
      </c>
      <c r="C1666" s="640">
        <v>14</v>
      </c>
      <c r="D1666" s="641" t="s">
        <v>1311</v>
      </c>
      <c r="E1666" s="51"/>
      <c r="F1666" s="51"/>
      <c r="G1666" s="51"/>
      <c r="H1666" s="81" t="e">
        <f t="shared" si="563"/>
        <v>#DIV/0!</v>
      </c>
      <c r="I1666" s="51"/>
      <c r="J1666" s="51"/>
      <c r="K1666" s="81" t="e">
        <f t="shared" si="564"/>
        <v>#DIV/0!</v>
      </c>
      <c r="L1666" s="51">
        <f t="shared" si="543"/>
        <v>0</v>
      </c>
      <c r="M1666" s="51">
        <f t="shared" si="544"/>
        <v>0</v>
      </c>
      <c r="N1666" s="51">
        <f t="shared" si="545"/>
        <v>0</v>
      </c>
      <c r="O1666" s="81" t="e">
        <f t="shared" si="546"/>
        <v>#DIV/0!</v>
      </c>
      <c r="P1666" s="51">
        <f t="shared" si="547"/>
        <v>0</v>
      </c>
      <c r="Q1666" s="51">
        <f t="shared" si="548"/>
        <v>0</v>
      </c>
      <c r="R1666" s="1103" t="e">
        <f t="shared" si="565"/>
        <v>#DIV/0!</v>
      </c>
    </row>
    <row r="1667" spans="1:18" s="47" customFormat="1" ht="25.5" x14ac:dyDescent="0.2">
      <c r="A1667" s="639" t="s">
        <v>4884</v>
      </c>
      <c r="B1667" s="847" t="s">
        <v>5863</v>
      </c>
      <c r="C1667" s="640">
        <v>14</v>
      </c>
      <c r="D1667" s="641" t="s">
        <v>1441</v>
      </c>
      <c r="E1667" s="51"/>
      <c r="F1667" s="51"/>
      <c r="G1667" s="51"/>
      <c r="H1667" s="81" t="e">
        <f t="shared" si="563"/>
        <v>#DIV/0!</v>
      </c>
      <c r="I1667" s="51"/>
      <c r="J1667" s="51"/>
      <c r="K1667" s="81" t="e">
        <f t="shared" si="564"/>
        <v>#DIV/0!</v>
      </c>
      <c r="L1667" s="51">
        <f t="shared" si="543"/>
        <v>0</v>
      </c>
      <c r="M1667" s="51">
        <f t="shared" si="544"/>
        <v>0</v>
      </c>
      <c r="N1667" s="51">
        <f t="shared" si="545"/>
        <v>0</v>
      </c>
      <c r="O1667" s="81" t="e">
        <f t="shared" si="546"/>
        <v>#DIV/0!</v>
      </c>
      <c r="P1667" s="51">
        <f t="shared" si="547"/>
        <v>0</v>
      </c>
      <c r="Q1667" s="51">
        <f t="shared" si="548"/>
        <v>0</v>
      </c>
      <c r="R1667" s="1103" t="e">
        <f t="shared" si="565"/>
        <v>#DIV/0!</v>
      </c>
    </row>
    <row r="1668" spans="1:18" s="748" customFormat="1" x14ac:dyDescent="0.2">
      <c r="A1668" s="822" t="s">
        <v>4508</v>
      </c>
      <c r="B1668" s="821" t="s">
        <v>5864</v>
      </c>
      <c r="C1668" s="823"/>
      <c r="D1668" s="824" t="s">
        <v>4507</v>
      </c>
      <c r="E1668" s="825">
        <f>SUM(E1669:E1670)</f>
        <v>0</v>
      </c>
      <c r="F1668" s="825">
        <f t="shared" ref="F1668:J1668" si="567">SUM(F1669:F1670)</f>
        <v>0</v>
      </c>
      <c r="G1668" s="825">
        <f t="shared" si="567"/>
        <v>0</v>
      </c>
      <c r="H1668" s="81" t="e">
        <f t="shared" si="563"/>
        <v>#DIV/0!</v>
      </c>
      <c r="I1668" s="825">
        <f t="shared" si="567"/>
        <v>0</v>
      </c>
      <c r="J1668" s="825">
        <f t="shared" si="567"/>
        <v>0</v>
      </c>
      <c r="K1668" s="81" t="e">
        <f t="shared" si="564"/>
        <v>#DIV/0!</v>
      </c>
      <c r="L1668" s="825">
        <f t="shared" si="543"/>
        <v>0</v>
      </c>
      <c r="M1668" s="825">
        <f t="shared" si="544"/>
        <v>0</v>
      </c>
      <c r="N1668" s="825">
        <f t="shared" si="545"/>
        <v>0</v>
      </c>
      <c r="O1668" s="81" t="e">
        <f t="shared" si="546"/>
        <v>#DIV/0!</v>
      </c>
      <c r="P1668" s="825">
        <f t="shared" si="547"/>
        <v>0</v>
      </c>
      <c r="Q1668" s="825">
        <f t="shared" si="548"/>
        <v>0</v>
      </c>
      <c r="R1668" s="1103" t="e">
        <f t="shared" si="565"/>
        <v>#DIV/0!</v>
      </c>
    </row>
    <row r="1669" spans="1:18" s="47" customFormat="1" x14ac:dyDescent="0.2">
      <c r="A1669" s="658" t="s">
        <v>4509</v>
      </c>
      <c r="B1669" s="847" t="s">
        <v>5865</v>
      </c>
      <c r="C1669" s="659">
        <v>3</v>
      </c>
      <c r="D1669" s="660" t="s">
        <v>4511</v>
      </c>
      <c r="E1669" s="504"/>
      <c r="F1669" s="504"/>
      <c r="G1669" s="504"/>
      <c r="H1669" s="81" t="e">
        <f t="shared" si="563"/>
        <v>#DIV/0!</v>
      </c>
      <c r="I1669" s="504"/>
      <c r="J1669" s="504"/>
      <c r="K1669" s="81" t="e">
        <f t="shared" si="564"/>
        <v>#DIV/0!</v>
      </c>
      <c r="L1669" s="504">
        <f t="shared" ref="L1669:L1720" si="568">E1669</f>
        <v>0</v>
      </c>
      <c r="M1669" s="504">
        <f t="shared" ref="M1669:M1720" si="569">F1669</f>
        <v>0</v>
      </c>
      <c r="N1669" s="504">
        <f t="shared" ref="N1669:N1720" si="570">G1669</f>
        <v>0</v>
      </c>
      <c r="O1669" s="81" t="e">
        <f t="shared" ref="O1669:O1720" si="571">+(M1669-N1669)/M1669</f>
        <v>#DIV/0!</v>
      </c>
      <c r="P1669" s="504">
        <f t="shared" ref="P1669:P1720" si="572">I1669</f>
        <v>0</v>
      </c>
      <c r="Q1669" s="504">
        <f t="shared" ref="Q1669:Q1720" si="573">J1669</f>
        <v>0</v>
      </c>
      <c r="R1669" s="1103" t="e">
        <f t="shared" si="565"/>
        <v>#DIV/0!</v>
      </c>
    </row>
    <row r="1670" spans="1:18" s="47" customFormat="1" x14ac:dyDescent="0.2">
      <c r="A1670" s="658" t="s">
        <v>4510</v>
      </c>
      <c r="B1670" s="847" t="s">
        <v>5866</v>
      </c>
      <c r="C1670" s="659">
        <v>3</v>
      </c>
      <c r="D1670" s="660" t="s">
        <v>4512</v>
      </c>
      <c r="E1670" s="504"/>
      <c r="F1670" s="504"/>
      <c r="G1670" s="504"/>
      <c r="H1670" s="81" t="e">
        <f t="shared" si="563"/>
        <v>#DIV/0!</v>
      </c>
      <c r="I1670" s="504"/>
      <c r="J1670" s="504"/>
      <c r="K1670" s="81" t="e">
        <f t="shared" si="564"/>
        <v>#DIV/0!</v>
      </c>
      <c r="L1670" s="504">
        <f t="shared" si="568"/>
        <v>0</v>
      </c>
      <c r="M1670" s="504">
        <f t="shared" si="569"/>
        <v>0</v>
      </c>
      <c r="N1670" s="504">
        <f t="shared" si="570"/>
        <v>0</v>
      </c>
      <c r="O1670" s="81" t="e">
        <f t="shared" si="571"/>
        <v>#DIV/0!</v>
      </c>
      <c r="P1670" s="504">
        <f t="shared" si="572"/>
        <v>0</v>
      </c>
      <c r="Q1670" s="504">
        <f t="shared" si="573"/>
        <v>0</v>
      </c>
      <c r="R1670" s="1103" t="e">
        <f t="shared" si="565"/>
        <v>#DIV/0!</v>
      </c>
    </row>
    <row r="1671" spans="1:18" s="748" customFormat="1" x14ac:dyDescent="0.2">
      <c r="A1671" s="799" t="s">
        <v>2496</v>
      </c>
      <c r="B1671" s="799" t="s">
        <v>780</v>
      </c>
      <c r="C1671" s="800">
        <v>12</v>
      </c>
      <c r="D1671" s="801" t="s">
        <v>314</v>
      </c>
      <c r="E1671" s="802"/>
      <c r="F1671" s="802"/>
      <c r="G1671" s="802"/>
      <c r="H1671" s="81" t="e">
        <f t="shared" si="563"/>
        <v>#DIV/0!</v>
      </c>
      <c r="I1671" s="802"/>
      <c r="J1671" s="802"/>
      <c r="K1671" s="81" t="e">
        <f t="shared" si="564"/>
        <v>#DIV/0!</v>
      </c>
      <c r="L1671" s="802">
        <f t="shared" si="568"/>
        <v>0</v>
      </c>
      <c r="M1671" s="802">
        <f t="shared" si="569"/>
        <v>0</v>
      </c>
      <c r="N1671" s="802">
        <f t="shared" si="570"/>
        <v>0</v>
      </c>
      <c r="O1671" s="81" t="e">
        <f t="shared" si="571"/>
        <v>#DIV/0!</v>
      </c>
      <c r="P1671" s="802">
        <f t="shared" si="572"/>
        <v>0</v>
      </c>
      <c r="Q1671" s="802">
        <f t="shared" si="573"/>
        <v>0</v>
      </c>
      <c r="R1671" s="1103" t="e">
        <f t="shared" si="565"/>
        <v>#DIV/0!</v>
      </c>
    </row>
    <row r="1672" spans="1:18" s="748" customFormat="1" x14ac:dyDescent="0.2">
      <c r="A1672" s="811" t="s">
        <v>2499</v>
      </c>
      <c r="B1672" s="811" t="s">
        <v>781</v>
      </c>
      <c r="C1672" s="812">
        <v>10</v>
      </c>
      <c r="D1672" s="813" t="s">
        <v>882</v>
      </c>
      <c r="E1672" s="747"/>
      <c r="F1672" s="747"/>
      <c r="G1672" s="747"/>
      <c r="H1672" s="81" t="e">
        <f t="shared" si="563"/>
        <v>#DIV/0!</v>
      </c>
      <c r="I1672" s="747"/>
      <c r="J1672" s="747"/>
      <c r="K1672" s="81" t="e">
        <f t="shared" si="564"/>
        <v>#DIV/0!</v>
      </c>
      <c r="L1672" s="747">
        <f t="shared" si="568"/>
        <v>0</v>
      </c>
      <c r="M1672" s="747">
        <f t="shared" si="569"/>
        <v>0</v>
      </c>
      <c r="N1672" s="747">
        <f t="shared" si="570"/>
        <v>0</v>
      </c>
      <c r="O1672" s="81" t="e">
        <f t="shared" si="571"/>
        <v>#DIV/0!</v>
      </c>
      <c r="P1672" s="747">
        <f t="shared" si="572"/>
        <v>0</v>
      </c>
      <c r="Q1672" s="747">
        <f t="shared" si="573"/>
        <v>0</v>
      </c>
      <c r="R1672" s="1103" t="e">
        <f t="shared" si="565"/>
        <v>#DIV/0!</v>
      </c>
    </row>
    <row r="1673" spans="1:18" s="748" customFormat="1" x14ac:dyDescent="0.2">
      <c r="A1673" s="826" t="s">
        <v>2099</v>
      </c>
      <c r="B1673" s="826" t="s">
        <v>782</v>
      </c>
      <c r="C1673" s="827">
        <v>6</v>
      </c>
      <c r="D1673" s="828" t="s">
        <v>883</v>
      </c>
      <c r="E1673" s="746"/>
      <c r="F1673" s="746"/>
      <c r="G1673" s="746"/>
      <c r="H1673" s="81" t="e">
        <f t="shared" si="563"/>
        <v>#DIV/0!</v>
      </c>
      <c r="I1673" s="746"/>
      <c r="J1673" s="746"/>
      <c r="K1673" s="81" t="e">
        <f t="shared" si="564"/>
        <v>#DIV/0!</v>
      </c>
      <c r="L1673" s="746">
        <f t="shared" si="568"/>
        <v>0</v>
      </c>
      <c r="M1673" s="746">
        <f t="shared" si="569"/>
        <v>0</v>
      </c>
      <c r="N1673" s="746">
        <f t="shared" si="570"/>
        <v>0</v>
      </c>
      <c r="O1673" s="81" t="e">
        <f t="shared" si="571"/>
        <v>#DIV/0!</v>
      </c>
      <c r="P1673" s="746">
        <f t="shared" si="572"/>
        <v>0</v>
      </c>
      <c r="Q1673" s="746">
        <f t="shared" si="573"/>
        <v>0</v>
      </c>
      <c r="R1673" s="1103" t="e">
        <f t="shared" si="565"/>
        <v>#DIV/0!</v>
      </c>
    </row>
    <row r="1674" spans="1:18" s="748" customFormat="1" x14ac:dyDescent="0.2">
      <c r="A1674" s="829" t="s">
        <v>2626</v>
      </c>
      <c r="B1674" s="826" t="s">
        <v>5867</v>
      </c>
      <c r="C1674" s="830">
        <v>6</v>
      </c>
      <c r="D1674" s="831" t="s">
        <v>2624</v>
      </c>
      <c r="E1674" s="802"/>
      <c r="F1674" s="802"/>
      <c r="G1674" s="802"/>
      <c r="H1674" s="81" t="e">
        <f t="shared" si="563"/>
        <v>#DIV/0!</v>
      </c>
      <c r="I1674" s="802"/>
      <c r="J1674" s="802"/>
      <c r="K1674" s="81" t="e">
        <f t="shared" si="564"/>
        <v>#DIV/0!</v>
      </c>
      <c r="L1674" s="802">
        <f t="shared" si="568"/>
        <v>0</v>
      </c>
      <c r="M1674" s="802">
        <f t="shared" si="569"/>
        <v>0</v>
      </c>
      <c r="N1674" s="802">
        <f t="shared" si="570"/>
        <v>0</v>
      </c>
      <c r="O1674" s="81" t="e">
        <f t="shared" si="571"/>
        <v>#DIV/0!</v>
      </c>
      <c r="P1674" s="802">
        <f t="shared" si="572"/>
        <v>0</v>
      </c>
      <c r="Q1674" s="802">
        <f t="shared" si="573"/>
        <v>0</v>
      </c>
      <c r="R1674" s="1103" t="e">
        <f t="shared" si="565"/>
        <v>#DIV/0!</v>
      </c>
    </row>
    <row r="1675" spans="1:18" s="748" customFormat="1" x14ac:dyDescent="0.2">
      <c r="A1675" s="826" t="s">
        <v>2100</v>
      </c>
      <c r="B1675" s="826" t="s">
        <v>783</v>
      </c>
      <c r="C1675" s="827">
        <v>6</v>
      </c>
      <c r="D1675" s="828" t="s">
        <v>884</v>
      </c>
      <c r="E1675" s="746"/>
      <c r="F1675" s="746"/>
      <c r="G1675" s="746"/>
      <c r="H1675" s="81" t="e">
        <f t="shared" si="563"/>
        <v>#DIV/0!</v>
      </c>
      <c r="I1675" s="746"/>
      <c r="J1675" s="746"/>
      <c r="K1675" s="81" t="e">
        <f t="shared" si="564"/>
        <v>#DIV/0!</v>
      </c>
      <c r="L1675" s="746">
        <f t="shared" si="568"/>
        <v>0</v>
      </c>
      <c r="M1675" s="746">
        <f t="shared" si="569"/>
        <v>0</v>
      </c>
      <c r="N1675" s="746">
        <f t="shared" si="570"/>
        <v>0</v>
      </c>
      <c r="O1675" s="81" t="e">
        <f t="shared" si="571"/>
        <v>#DIV/0!</v>
      </c>
      <c r="P1675" s="746">
        <f t="shared" si="572"/>
        <v>0</v>
      </c>
      <c r="Q1675" s="746">
        <f t="shared" si="573"/>
        <v>0</v>
      </c>
      <c r="R1675" s="1103" t="e">
        <f t="shared" si="565"/>
        <v>#DIV/0!</v>
      </c>
    </row>
    <row r="1676" spans="1:18" s="748" customFormat="1" x14ac:dyDescent="0.2">
      <c r="A1676" s="803" t="s">
        <v>4611</v>
      </c>
      <c r="B1676" s="803" t="s">
        <v>784</v>
      </c>
      <c r="C1676" s="804">
        <v>6</v>
      </c>
      <c r="D1676" s="805" t="s">
        <v>701</v>
      </c>
      <c r="E1676" s="756"/>
      <c r="F1676" s="756"/>
      <c r="G1676" s="756"/>
      <c r="H1676" s="81" t="e">
        <f t="shared" si="563"/>
        <v>#DIV/0!</v>
      </c>
      <c r="I1676" s="756"/>
      <c r="J1676" s="756"/>
      <c r="K1676" s="81" t="e">
        <f t="shared" si="564"/>
        <v>#DIV/0!</v>
      </c>
      <c r="L1676" s="756">
        <f t="shared" si="568"/>
        <v>0</v>
      </c>
      <c r="M1676" s="756">
        <f t="shared" si="569"/>
        <v>0</v>
      </c>
      <c r="N1676" s="756">
        <f t="shared" si="570"/>
        <v>0</v>
      </c>
      <c r="O1676" s="81" t="e">
        <f t="shared" si="571"/>
        <v>#DIV/0!</v>
      </c>
      <c r="P1676" s="756">
        <f t="shared" si="572"/>
        <v>0</v>
      </c>
      <c r="Q1676" s="756">
        <f t="shared" si="573"/>
        <v>0</v>
      </c>
      <c r="R1676" s="1103" t="e">
        <f t="shared" si="565"/>
        <v>#DIV/0!</v>
      </c>
    </row>
    <row r="1677" spans="1:18" s="748" customFormat="1" x14ac:dyDescent="0.2">
      <c r="A1677" s="832" t="s">
        <v>4715</v>
      </c>
      <c r="B1677" s="832" t="s">
        <v>885</v>
      </c>
      <c r="C1677" s="833">
        <v>7</v>
      </c>
      <c r="D1677" s="834" t="s">
        <v>4714</v>
      </c>
      <c r="E1677" s="835"/>
      <c r="F1677" s="835"/>
      <c r="G1677" s="835"/>
      <c r="H1677" s="81" t="e">
        <f t="shared" si="563"/>
        <v>#DIV/0!</v>
      </c>
      <c r="I1677" s="835"/>
      <c r="J1677" s="835"/>
      <c r="K1677" s="81" t="e">
        <f t="shared" si="564"/>
        <v>#DIV/0!</v>
      </c>
      <c r="L1677" s="835">
        <f t="shared" si="568"/>
        <v>0</v>
      </c>
      <c r="M1677" s="835">
        <f t="shared" si="569"/>
        <v>0</v>
      </c>
      <c r="N1677" s="835">
        <f t="shared" si="570"/>
        <v>0</v>
      </c>
      <c r="O1677" s="81" t="e">
        <f t="shared" si="571"/>
        <v>#DIV/0!</v>
      </c>
      <c r="P1677" s="835">
        <f t="shared" si="572"/>
        <v>0</v>
      </c>
      <c r="Q1677" s="835">
        <f t="shared" si="573"/>
        <v>0</v>
      </c>
      <c r="R1677" s="1103" t="e">
        <f t="shared" si="565"/>
        <v>#DIV/0!</v>
      </c>
    </row>
    <row r="1678" spans="1:18" s="748" customFormat="1" x14ac:dyDescent="0.2">
      <c r="A1678" s="832" t="s">
        <v>4716</v>
      </c>
      <c r="B1678" s="832" t="s">
        <v>5868</v>
      </c>
      <c r="C1678" s="833">
        <v>7</v>
      </c>
      <c r="D1678" s="834" t="s">
        <v>4486</v>
      </c>
      <c r="E1678" s="835"/>
      <c r="F1678" s="835"/>
      <c r="G1678" s="835"/>
      <c r="H1678" s="81" t="e">
        <f t="shared" si="563"/>
        <v>#DIV/0!</v>
      </c>
      <c r="I1678" s="835"/>
      <c r="J1678" s="835"/>
      <c r="K1678" s="81" t="e">
        <f t="shared" si="564"/>
        <v>#DIV/0!</v>
      </c>
      <c r="L1678" s="835">
        <f t="shared" si="568"/>
        <v>0</v>
      </c>
      <c r="M1678" s="835">
        <f t="shared" si="569"/>
        <v>0</v>
      </c>
      <c r="N1678" s="835">
        <f t="shared" si="570"/>
        <v>0</v>
      </c>
      <c r="O1678" s="81" t="e">
        <f t="shared" si="571"/>
        <v>#DIV/0!</v>
      </c>
      <c r="P1678" s="835">
        <f t="shared" si="572"/>
        <v>0</v>
      </c>
      <c r="Q1678" s="835">
        <f t="shared" si="573"/>
        <v>0</v>
      </c>
      <c r="R1678" s="1103" t="e">
        <f t="shared" si="565"/>
        <v>#DIV/0!</v>
      </c>
    </row>
    <row r="1679" spans="1:18" s="748" customFormat="1" x14ac:dyDescent="0.2">
      <c r="A1679" s="836" t="s">
        <v>3962</v>
      </c>
      <c r="B1679" s="836" t="s">
        <v>887</v>
      </c>
      <c r="C1679" s="837">
        <v>16</v>
      </c>
      <c r="D1679" s="838" t="s">
        <v>888</v>
      </c>
      <c r="E1679" s="747"/>
      <c r="F1679" s="747"/>
      <c r="G1679" s="747"/>
      <c r="H1679" s="81" t="e">
        <f t="shared" si="563"/>
        <v>#DIV/0!</v>
      </c>
      <c r="I1679" s="747"/>
      <c r="J1679" s="747"/>
      <c r="K1679" s="81" t="e">
        <f t="shared" si="564"/>
        <v>#DIV/0!</v>
      </c>
      <c r="L1679" s="747">
        <f t="shared" si="568"/>
        <v>0</v>
      </c>
      <c r="M1679" s="747">
        <f t="shared" si="569"/>
        <v>0</v>
      </c>
      <c r="N1679" s="747">
        <f t="shared" si="570"/>
        <v>0</v>
      </c>
      <c r="O1679" s="81" t="e">
        <f t="shared" si="571"/>
        <v>#DIV/0!</v>
      </c>
      <c r="P1679" s="747">
        <f t="shared" si="572"/>
        <v>0</v>
      </c>
      <c r="Q1679" s="747">
        <f t="shared" si="573"/>
        <v>0</v>
      </c>
      <c r="R1679" s="1103" t="e">
        <f t="shared" si="565"/>
        <v>#DIV/0!</v>
      </c>
    </row>
    <row r="1680" spans="1:18" s="748" customFormat="1" ht="25.5" x14ac:dyDescent="0.2">
      <c r="A1680" s="839" t="s">
        <v>3263</v>
      </c>
      <c r="B1680" s="836" t="s">
        <v>5869</v>
      </c>
      <c r="C1680" s="840">
        <v>1</v>
      </c>
      <c r="D1680" s="841" t="s">
        <v>4460</v>
      </c>
      <c r="E1680" s="835"/>
      <c r="F1680" s="835"/>
      <c r="G1680" s="835"/>
      <c r="H1680" s="81" t="e">
        <f t="shared" si="563"/>
        <v>#DIV/0!</v>
      </c>
      <c r="I1680" s="835"/>
      <c r="J1680" s="835"/>
      <c r="K1680" s="81" t="e">
        <f t="shared" si="564"/>
        <v>#DIV/0!</v>
      </c>
      <c r="L1680" s="835">
        <f t="shared" si="568"/>
        <v>0</v>
      </c>
      <c r="M1680" s="835">
        <f t="shared" si="569"/>
        <v>0</v>
      </c>
      <c r="N1680" s="835">
        <f t="shared" si="570"/>
        <v>0</v>
      </c>
      <c r="O1680" s="81" t="e">
        <f t="shared" si="571"/>
        <v>#DIV/0!</v>
      </c>
      <c r="P1680" s="835">
        <f t="shared" si="572"/>
        <v>0</v>
      </c>
      <c r="Q1680" s="835">
        <f t="shared" si="573"/>
        <v>0</v>
      </c>
      <c r="R1680" s="1103" t="e">
        <f t="shared" si="565"/>
        <v>#DIV/0!</v>
      </c>
    </row>
    <row r="1681" spans="1:18" s="748" customFormat="1" x14ac:dyDescent="0.2">
      <c r="A1681" s="839" t="s">
        <v>3837</v>
      </c>
      <c r="B1681" s="836" t="s">
        <v>5870</v>
      </c>
      <c r="C1681" s="840">
        <v>1</v>
      </c>
      <c r="D1681" s="841" t="s">
        <v>2330</v>
      </c>
      <c r="E1681" s="835"/>
      <c r="F1681" s="835"/>
      <c r="G1681" s="835"/>
      <c r="H1681" s="81" t="e">
        <f t="shared" si="563"/>
        <v>#DIV/0!</v>
      </c>
      <c r="I1681" s="835"/>
      <c r="J1681" s="835"/>
      <c r="K1681" s="81" t="e">
        <f t="shared" si="564"/>
        <v>#DIV/0!</v>
      </c>
      <c r="L1681" s="835">
        <f t="shared" si="568"/>
        <v>0</v>
      </c>
      <c r="M1681" s="835">
        <f t="shared" si="569"/>
        <v>0</v>
      </c>
      <c r="N1681" s="835">
        <f t="shared" si="570"/>
        <v>0</v>
      </c>
      <c r="O1681" s="81" t="e">
        <f t="shared" si="571"/>
        <v>#DIV/0!</v>
      </c>
      <c r="P1681" s="835">
        <f t="shared" si="572"/>
        <v>0</v>
      </c>
      <c r="Q1681" s="835">
        <f t="shared" si="573"/>
        <v>0</v>
      </c>
      <c r="R1681" s="1103" t="e">
        <f t="shared" si="565"/>
        <v>#DIV/0!</v>
      </c>
    </row>
    <row r="1682" spans="1:18" s="748" customFormat="1" ht="25.5" x14ac:dyDescent="0.2">
      <c r="A1682" s="839" t="s">
        <v>3264</v>
      </c>
      <c r="B1682" s="836" t="s">
        <v>5871</v>
      </c>
      <c r="C1682" s="840">
        <v>1</v>
      </c>
      <c r="D1682" s="841" t="s">
        <v>4467</v>
      </c>
      <c r="E1682" s="835"/>
      <c r="F1682" s="835"/>
      <c r="G1682" s="835"/>
      <c r="H1682" s="81" t="e">
        <f t="shared" si="563"/>
        <v>#DIV/0!</v>
      </c>
      <c r="I1682" s="835"/>
      <c r="J1682" s="835"/>
      <c r="K1682" s="81" t="e">
        <f t="shared" si="564"/>
        <v>#DIV/0!</v>
      </c>
      <c r="L1682" s="835">
        <f t="shared" si="568"/>
        <v>0</v>
      </c>
      <c r="M1682" s="835">
        <f t="shared" si="569"/>
        <v>0</v>
      </c>
      <c r="N1682" s="835">
        <f t="shared" si="570"/>
        <v>0</v>
      </c>
      <c r="O1682" s="81" t="e">
        <f t="shared" si="571"/>
        <v>#DIV/0!</v>
      </c>
      <c r="P1682" s="835">
        <f t="shared" si="572"/>
        <v>0</v>
      </c>
      <c r="Q1682" s="835">
        <f t="shared" si="573"/>
        <v>0</v>
      </c>
      <c r="R1682" s="1103" t="e">
        <f t="shared" si="565"/>
        <v>#DIV/0!</v>
      </c>
    </row>
    <row r="1683" spans="1:18" s="748" customFormat="1" ht="25.5" x14ac:dyDescent="0.2">
      <c r="A1683" s="842" t="s">
        <v>4476</v>
      </c>
      <c r="B1683" s="836" t="s">
        <v>5872</v>
      </c>
      <c r="C1683" s="843">
        <v>2</v>
      </c>
      <c r="D1683" s="755" t="s">
        <v>4475</v>
      </c>
      <c r="E1683" s="825"/>
      <c r="F1683" s="825"/>
      <c r="G1683" s="825"/>
      <c r="H1683" s="81" t="e">
        <f t="shared" si="563"/>
        <v>#DIV/0!</v>
      </c>
      <c r="I1683" s="825"/>
      <c r="J1683" s="825"/>
      <c r="K1683" s="81" t="e">
        <f t="shared" si="564"/>
        <v>#DIV/0!</v>
      </c>
      <c r="L1683" s="825">
        <f t="shared" si="568"/>
        <v>0</v>
      </c>
      <c r="M1683" s="825">
        <f t="shared" si="569"/>
        <v>0</v>
      </c>
      <c r="N1683" s="825">
        <f t="shared" si="570"/>
        <v>0</v>
      </c>
      <c r="O1683" s="81" t="e">
        <f t="shared" si="571"/>
        <v>#DIV/0!</v>
      </c>
      <c r="P1683" s="825">
        <f t="shared" si="572"/>
        <v>0</v>
      </c>
      <c r="Q1683" s="825">
        <f t="shared" si="573"/>
        <v>0</v>
      </c>
      <c r="R1683" s="1103" t="e">
        <f t="shared" si="565"/>
        <v>#DIV/0!</v>
      </c>
    </row>
    <row r="1684" spans="1:18" s="748" customFormat="1" x14ac:dyDescent="0.2">
      <c r="A1684" s="842">
        <v>10.5</v>
      </c>
      <c r="B1684" s="836" t="s">
        <v>5873</v>
      </c>
      <c r="C1684" s="843"/>
      <c r="D1684" s="755" t="s">
        <v>4795</v>
      </c>
      <c r="E1684" s="825">
        <f>E1685</f>
        <v>0</v>
      </c>
      <c r="F1684" s="825">
        <f t="shared" ref="F1684:J1684" si="574">F1685</f>
        <v>0</v>
      </c>
      <c r="G1684" s="825">
        <f t="shared" si="574"/>
        <v>0</v>
      </c>
      <c r="H1684" s="81" t="e">
        <f t="shared" si="563"/>
        <v>#DIV/0!</v>
      </c>
      <c r="I1684" s="825">
        <f t="shared" si="574"/>
        <v>0</v>
      </c>
      <c r="J1684" s="825">
        <f t="shared" si="574"/>
        <v>0</v>
      </c>
      <c r="K1684" s="81" t="e">
        <f t="shared" si="564"/>
        <v>#DIV/0!</v>
      </c>
      <c r="L1684" s="825">
        <f t="shared" si="568"/>
        <v>0</v>
      </c>
      <c r="M1684" s="825">
        <f t="shared" si="569"/>
        <v>0</v>
      </c>
      <c r="N1684" s="825">
        <f t="shared" si="570"/>
        <v>0</v>
      </c>
      <c r="O1684" s="81" t="e">
        <f t="shared" si="571"/>
        <v>#DIV/0!</v>
      </c>
      <c r="P1684" s="825">
        <f t="shared" si="572"/>
        <v>0</v>
      </c>
      <c r="Q1684" s="825">
        <f t="shared" si="573"/>
        <v>0</v>
      </c>
      <c r="R1684" s="1103" t="e">
        <f t="shared" si="565"/>
        <v>#DIV/0!</v>
      </c>
    </row>
    <row r="1685" spans="1:18" s="47" customFormat="1" x14ac:dyDescent="0.2">
      <c r="A1685" s="566" t="s">
        <v>4796</v>
      </c>
      <c r="B1685" s="566" t="s">
        <v>5874</v>
      </c>
      <c r="C1685" s="567">
        <v>10</v>
      </c>
      <c r="D1685" s="568" t="s">
        <v>4797</v>
      </c>
      <c r="E1685" s="51"/>
      <c r="F1685" s="51"/>
      <c r="G1685" s="51"/>
      <c r="H1685" s="81" t="e">
        <f t="shared" si="563"/>
        <v>#DIV/0!</v>
      </c>
      <c r="I1685" s="51"/>
      <c r="J1685" s="51"/>
      <c r="K1685" s="81" t="e">
        <f t="shared" si="564"/>
        <v>#DIV/0!</v>
      </c>
      <c r="L1685" s="51">
        <f t="shared" si="568"/>
        <v>0</v>
      </c>
      <c r="M1685" s="51">
        <f t="shared" si="569"/>
        <v>0</v>
      </c>
      <c r="N1685" s="51">
        <f t="shared" si="570"/>
        <v>0</v>
      </c>
      <c r="O1685" s="81" t="e">
        <f t="shared" si="571"/>
        <v>#DIV/0!</v>
      </c>
      <c r="P1685" s="51">
        <f t="shared" si="572"/>
        <v>0</v>
      </c>
      <c r="Q1685" s="51">
        <f t="shared" si="573"/>
        <v>0</v>
      </c>
      <c r="R1685" s="1103" t="e">
        <f t="shared" si="565"/>
        <v>#DIV/0!</v>
      </c>
    </row>
    <row r="1686" spans="1:18" s="33" customFormat="1" x14ac:dyDescent="0.2">
      <c r="A1686" s="75" t="s">
        <v>4389</v>
      </c>
      <c r="B1686" s="75" t="s">
        <v>4116</v>
      </c>
      <c r="C1686" s="76"/>
      <c r="D1686" s="77" t="s">
        <v>3829</v>
      </c>
      <c r="E1686" s="29">
        <f>SUM(E1687:E1695)+SUM(E1700:E1720)</f>
        <v>0</v>
      </c>
      <c r="F1686" s="29">
        <f t="shared" ref="F1686:J1686" si="575">SUM(F1687:F1695)+SUM(F1700:F1720)</f>
        <v>0</v>
      </c>
      <c r="G1686" s="29">
        <f t="shared" si="575"/>
        <v>0</v>
      </c>
      <c r="H1686" s="81" t="e">
        <f t="shared" si="563"/>
        <v>#DIV/0!</v>
      </c>
      <c r="I1686" s="29">
        <f t="shared" si="575"/>
        <v>0</v>
      </c>
      <c r="J1686" s="29">
        <f t="shared" si="575"/>
        <v>0</v>
      </c>
      <c r="K1686" s="81" t="e">
        <f t="shared" si="564"/>
        <v>#DIV/0!</v>
      </c>
      <c r="L1686" s="29">
        <f t="shared" si="568"/>
        <v>0</v>
      </c>
      <c r="M1686" s="29">
        <f t="shared" si="569"/>
        <v>0</v>
      </c>
      <c r="N1686" s="29">
        <f t="shared" si="570"/>
        <v>0</v>
      </c>
      <c r="O1686" s="81" t="e">
        <f t="shared" si="571"/>
        <v>#DIV/0!</v>
      </c>
      <c r="P1686" s="29">
        <f t="shared" si="572"/>
        <v>0</v>
      </c>
      <c r="Q1686" s="29">
        <f t="shared" si="573"/>
        <v>0</v>
      </c>
      <c r="R1686" s="1103" t="e">
        <f t="shared" si="565"/>
        <v>#DIV/0!</v>
      </c>
    </row>
    <row r="1687" spans="1:18" s="748" customFormat="1" ht="25.5" x14ac:dyDescent="0.2">
      <c r="A1687" s="852" t="s">
        <v>3830</v>
      </c>
      <c r="B1687" s="852" t="s">
        <v>4117</v>
      </c>
      <c r="C1687" s="853">
        <v>1</v>
      </c>
      <c r="D1687" s="854" t="s">
        <v>3831</v>
      </c>
      <c r="E1687" s="746"/>
      <c r="F1687" s="746"/>
      <c r="G1687" s="746"/>
      <c r="H1687" s="81" t="e">
        <f t="shared" si="563"/>
        <v>#DIV/0!</v>
      </c>
      <c r="I1687" s="746"/>
      <c r="J1687" s="746"/>
      <c r="K1687" s="81" t="e">
        <f t="shared" si="564"/>
        <v>#DIV/0!</v>
      </c>
      <c r="L1687" s="746">
        <f t="shared" si="568"/>
        <v>0</v>
      </c>
      <c r="M1687" s="746">
        <f t="shared" si="569"/>
        <v>0</v>
      </c>
      <c r="N1687" s="746">
        <f t="shared" si="570"/>
        <v>0</v>
      </c>
      <c r="O1687" s="81" t="e">
        <f t="shared" si="571"/>
        <v>#DIV/0!</v>
      </c>
      <c r="P1687" s="746">
        <f t="shared" si="572"/>
        <v>0</v>
      </c>
      <c r="Q1687" s="746">
        <f t="shared" si="573"/>
        <v>0</v>
      </c>
      <c r="R1687" s="1103" t="e">
        <f t="shared" si="565"/>
        <v>#DIV/0!</v>
      </c>
    </row>
    <row r="1688" spans="1:18" s="748" customFormat="1" ht="51" x14ac:dyDescent="0.2">
      <c r="A1688" s="852" t="s">
        <v>3832</v>
      </c>
      <c r="B1688" s="852" t="s">
        <v>4118</v>
      </c>
      <c r="C1688" s="853">
        <v>1</v>
      </c>
      <c r="D1688" s="854" t="s">
        <v>3833</v>
      </c>
      <c r="E1688" s="746"/>
      <c r="F1688" s="746"/>
      <c r="G1688" s="746"/>
      <c r="H1688" s="81" t="e">
        <f t="shared" si="563"/>
        <v>#DIV/0!</v>
      </c>
      <c r="I1688" s="746"/>
      <c r="J1688" s="746"/>
      <c r="K1688" s="81" t="e">
        <f t="shared" si="564"/>
        <v>#DIV/0!</v>
      </c>
      <c r="L1688" s="746">
        <f t="shared" si="568"/>
        <v>0</v>
      </c>
      <c r="M1688" s="746">
        <f t="shared" si="569"/>
        <v>0</v>
      </c>
      <c r="N1688" s="746">
        <f t="shared" si="570"/>
        <v>0</v>
      </c>
      <c r="O1688" s="81" t="e">
        <f t="shared" si="571"/>
        <v>#DIV/0!</v>
      </c>
      <c r="P1688" s="746">
        <f t="shared" si="572"/>
        <v>0</v>
      </c>
      <c r="Q1688" s="746">
        <f t="shared" si="573"/>
        <v>0</v>
      </c>
      <c r="R1688" s="1103" t="e">
        <f t="shared" si="565"/>
        <v>#DIV/0!</v>
      </c>
    </row>
    <row r="1689" spans="1:18" s="748" customFormat="1" x14ac:dyDescent="0.2">
      <c r="A1689" s="852" t="s">
        <v>3834</v>
      </c>
      <c r="B1689" s="852" t="s">
        <v>4119</v>
      </c>
      <c r="C1689" s="853">
        <v>1</v>
      </c>
      <c r="D1689" s="854" t="s">
        <v>3835</v>
      </c>
      <c r="E1689" s="746"/>
      <c r="F1689" s="746"/>
      <c r="G1689" s="746"/>
      <c r="H1689" s="81" t="e">
        <f t="shared" si="563"/>
        <v>#DIV/0!</v>
      </c>
      <c r="I1689" s="746"/>
      <c r="J1689" s="746"/>
      <c r="K1689" s="81" t="e">
        <f t="shared" si="564"/>
        <v>#DIV/0!</v>
      </c>
      <c r="L1689" s="746">
        <f t="shared" si="568"/>
        <v>0</v>
      </c>
      <c r="M1689" s="746">
        <f t="shared" si="569"/>
        <v>0</v>
      </c>
      <c r="N1689" s="746">
        <f t="shared" si="570"/>
        <v>0</v>
      </c>
      <c r="O1689" s="81" t="e">
        <f t="shared" si="571"/>
        <v>#DIV/0!</v>
      </c>
      <c r="P1689" s="746">
        <f t="shared" si="572"/>
        <v>0</v>
      </c>
      <c r="Q1689" s="746">
        <f t="shared" si="573"/>
        <v>0</v>
      </c>
      <c r="R1689" s="1103" t="e">
        <f t="shared" si="565"/>
        <v>#DIV/0!</v>
      </c>
    </row>
    <row r="1690" spans="1:18" s="748" customFormat="1" x14ac:dyDescent="0.2">
      <c r="A1690" s="839" t="s">
        <v>4458</v>
      </c>
      <c r="B1690" s="839" t="s">
        <v>4120</v>
      </c>
      <c r="C1690" s="840">
        <v>1</v>
      </c>
      <c r="D1690" s="841" t="s">
        <v>3836</v>
      </c>
      <c r="E1690" s="835"/>
      <c r="F1690" s="835"/>
      <c r="G1690" s="835"/>
      <c r="H1690" s="81" t="e">
        <f t="shared" si="563"/>
        <v>#DIV/0!</v>
      </c>
      <c r="I1690" s="835"/>
      <c r="J1690" s="835"/>
      <c r="K1690" s="81" t="e">
        <f t="shared" si="564"/>
        <v>#DIV/0!</v>
      </c>
      <c r="L1690" s="835">
        <f t="shared" si="568"/>
        <v>0</v>
      </c>
      <c r="M1690" s="835">
        <f t="shared" si="569"/>
        <v>0</v>
      </c>
      <c r="N1690" s="835">
        <f t="shared" si="570"/>
        <v>0</v>
      </c>
      <c r="O1690" s="81" t="e">
        <f t="shared" si="571"/>
        <v>#DIV/0!</v>
      </c>
      <c r="P1690" s="835">
        <f t="shared" si="572"/>
        <v>0</v>
      </c>
      <c r="Q1690" s="835">
        <f t="shared" si="573"/>
        <v>0</v>
      </c>
      <c r="R1690" s="1103" t="e">
        <f t="shared" si="565"/>
        <v>#DIV/0!</v>
      </c>
    </row>
    <row r="1691" spans="1:18" s="748" customFormat="1" x14ac:dyDescent="0.2">
      <c r="A1691" s="839" t="s">
        <v>4459</v>
      </c>
      <c r="B1691" s="839" t="s">
        <v>4121</v>
      </c>
      <c r="C1691" s="840">
        <v>1</v>
      </c>
      <c r="D1691" s="841" t="s">
        <v>3835</v>
      </c>
      <c r="E1691" s="835"/>
      <c r="F1691" s="835"/>
      <c r="G1691" s="835"/>
      <c r="H1691" s="81" t="e">
        <f t="shared" si="563"/>
        <v>#DIV/0!</v>
      </c>
      <c r="I1691" s="835"/>
      <c r="J1691" s="835"/>
      <c r="K1691" s="81" t="e">
        <f t="shared" si="564"/>
        <v>#DIV/0!</v>
      </c>
      <c r="L1691" s="835">
        <f t="shared" si="568"/>
        <v>0</v>
      </c>
      <c r="M1691" s="835">
        <f t="shared" si="569"/>
        <v>0</v>
      </c>
      <c r="N1691" s="835">
        <f t="shared" si="570"/>
        <v>0</v>
      </c>
      <c r="O1691" s="81" t="e">
        <f t="shared" si="571"/>
        <v>#DIV/0!</v>
      </c>
      <c r="P1691" s="835">
        <f t="shared" si="572"/>
        <v>0</v>
      </c>
      <c r="Q1691" s="835">
        <f t="shared" si="573"/>
        <v>0</v>
      </c>
      <c r="R1691" s="1103" t="e">
        <f t="shared" si="565"/>
        <v>#DIV/0!</v>
      </c>
    </row>
    <row r="1692" spans="1:18" s="748" customFormat="1" x14ac:dyDescent="0.2">
      <c r="A1692" s="855" t="s">
        <v>4501</v>
      </c>
      <c r="B1692" s="839" t="s">
        <v>5875</v>
      </c>
      <c r="C1692" s="856">
        <v>3</v>
      </c>
      <c r="D1692" s="857" t="s">
        <v>4502</v>
      </c>
      <c r="E1692" s="835"/>
      <c r="F1692" s="835"/>
      <c r="G1692" s="835"/>
      <c r="H1692" s="81" t="e">
        <f t="shared" si="563"/>
        <v>#DIV/0!</v>
      </c>
      <c r="I1692" s="835"/>
      <c r="J1692" s="835"/>
      <c r="K1692" s="81" t="e">
        <f t="shared" si="564"/>
        <v>#DIV/0!</v>
      </c>
      <c r="L1692" s="835">
        <f t="shared" si="568"/>
        <v>0</v>
      </c>
      <c r="M1692" s="835">
        <f t="shared" si="569"/>
        <v>0</v>
      </c>
      <c r="N1692" s="835">
        <f t="shared" si="570"/>
        <v>0</v>
      </c>
      <c r="O1692" s="81" t="e">
        <f t="shared" si="571"/>
        <v>#DIV/0!</v>
      </c>
      <c r="P1692" s="835">
        <f t="shared" si="572"/>
        <v>0</v>
      </c>
      <c r="Q1692" s="835">
        <f t="shared" si="573"/>
        <v>0</v>
      </c>
      <c r="R1692" s="1103" t="e">
        <f t="shared" si="565"/>
        <v>#DIV/0!</v>
      </c>
    </row>
    <row r="1693" spans="1:18" s="748" customFormat="1" ht="25.5" x14ac:dyDescent="0.2">
      <c r="A1693" s="855" t="s">
        <v>4504</v>
      </c>
      <c r="B1693" s="839" t="s">
        <v>5876</v>
      </c>
      <c r="C1693" s="856">
        <v>3</v>
      </c>
      <c r="D1693" s="857" t="s">
        <v>4503</v>
      </c>
      <c r="E1693" s="835"/>
      <c r="F1693" s="835"/>
      <c r="G1693" s="835"/>
      <c r="H1693" s="81" t="e">
        <f t="shared" si="563"/>
        <v>#DIV/0!</v>
      </c>
      <c r="I1693" s="835"/>
      <c r="J1693" s="835"/>
      <c r="K1693" s="81" t="e">
        <f t="shared" si="564"/>
        <v>#DIV/0!</v>
      </c>
      <c r="L1693" s="835">
        <f t="shared" si="568"/>
        <v>0</v>
      </c>
      <c r="M1693" s="835">
        <f t="shared" si="569"/>
        <v>0</v>
      </c>
      <c r="N1693" s="835">
        <f t="shared" si="570"/>
        <v>0</v>
      </c>
      <c r="O1693" s="81" t="e">
        <f t="shared" si="571"/>
        <v>#DIV/0!</v>
      </c>
      <c r="P1693" s="835">
        <f t="shared" si="572"/>
        <v>0</v>
      </c>
      <c r="Q1693" s="835">
        <f t="shared" si="573"/>
        <v>0</v>
      </c>
      <c r="R1693" s="1103" t="e">
        <f t="shared" si="565"/>
        <v>#DIV/0!</v>
      </c>
    </row>
    <row r="1694" spans="1:18" s="748" customFormat="1" x14ac:dyDescent="0.2">
      <c r="A1694" s="858" t="s">
        <v>4827</v>
      </c>
      <c r="B1694" s="839" t="s">
        <v>5877</v>
      </c>
      <c r="C1694" s="859">
        <v>11</v>
      </c>
      <c r="D1694" s="860" t="s">
        <v>4826</v>
      </c>
      <c r="E1694" s="746"/>
      <c r="F1694" s="746"/>
      <c r="G1694" s="746"/>
      <c r="H1694" s="81" t="e">
        <f t="shared" si="563"/>
        <v>#DIV/0!</v>
      </c>
      <c r="I1694" s="746"/>
      <c r="J1694" s="746"/>
      <c r="K1694" s="81" t="e">
        <f t="shared" si="564"/>
        <v>#DIV/0!</v>
      </c>
      <c r="L1694" s="746">
        <f t="shared" si="568"/>
        <v>0</v>
      </c>
      <c r="M1694" s="746">
        <f t="shared" si="569"/>
        <v>0</v>
      </c>
      <c r="N1694" s="746">
        <f t="shared" si="570"/>
        <v>0</v>
      </c>
      <c r="O1694" s="81" t="e">
        <f t="shared" si="571"/>
        <v>#DIV/0!</v>
      </c>
      <c r="P1694" s="746">
        <f t="shared" si="572"/>
        <v>0</v>
      </c>
      <c r="Q1694" s="746">
        <f t="shared" si="573"/>
        <v>0</v>
      </c>
      <c r="R1694" s="1103" t="e">
        <f t="shared" si="565"/>
        <v>#DIV/0!</v>
      </c>
    </row>
    <row r="1695" spans="1:18" s="748" customFormat="1" x14ac:dyDescent="0.2">
      <c r="A1695" s="852"/>
      <c r="B1695" s="839" t="s">
        <v>5878</v>
      </c>
      <c r="C1695" s="853"/>
      <c r="D1695" s="854" t="s">
        <v>4694</v>
      </c>
      <c r="E1695" s="746">
        <f>SUM(E1696:E1699)</f>
        <v>0</v>
      </c>
      <c r="F1695" s="746">
        <f t="shared" ref="F1695:J1695" si="576">SUM(F1696:F1699)</f>
        <v>0</v>
      </c>
      <c r="G1695" s="746">
        <f t="shared" si="576"/>
        <v>0</v>
      </c>
      <c r="H1695" s="81" t="e">
        <f t="shared" si="563"/>
        <v>#DIV/0!</v>
      </c>
      <c r="I1695" s="746">
        <f t="shared" si="576"/>
        <v>0</v>
      </c>
      <c r="J1695" s="746">
        <f t="shared" si="576"/>
        <v>0</v>
      </c>
      <c r="K1695" s="81" t="e">
        <f t="shared" si="564"/>
        <v>#DIV/0!</v>
      </c>
      <c r="L1695" s="746">
        <f t="shared" si="568"/>
        <v>0</v>
      </c>
      <c r="M1695" s="746">
        <f t="shared" si="569"/>
        <v>0</v>
      </c>
      <c r="N1695" s="746">
        <f t="shared" si="570"/>
        <v>0</v>
      </c>
      <c r="O1695" s="81" t="e">
        <f t="shared" si="571"/>
        <v>#DIV/0!</v>
      </c>
      <c r="P1695" s="746">
        <f t="shared" si="572"/>
        <v>0</v>
      </c>
      <c r="Q1695" s="746">
        <f t="shared" si="573"/>
        <v>0</v>
      </c>
      <c r="R1695" s="1103" t="e">
        <f t="shared" si="565"/>
        <v>#DIV/0!</v>
      </c>
    </row>
    <row r="1696" spans="1:18" s="47" customFormat="1" x14ac:dyDescent="0.2">
      <c r="A1696" s="849" t="s">
        <v>3849</v>
      </c>
      <c r="B1696" s="849" t="s">
        <v>4122</v>
      </c>
      <c r="C1696" s="850">
        <v>6</v>
      </c>
      <c r="D1696" s="851" t="s">
        <v>3850</v>
      </c>
      <c r="E1696" s="46"/>
      <c r="F1696" s="46"/>
      <c r="G1696" s="46"/>
      <c r="H1696" s="81" t="e">
        <f t="shared" si="563"/>
        <v>#DIV/0!</v>
      </c>
      <c r="I1696" s="46"/>
      <c r="J1696" s="46"/>
      <c r="K1696" s="81" t="e">
        <f t="shared" si="564"/>
        <v>#DIV/0!</v>
      </c>
      <c r="L1696" s="46">
        <f t="shared" si="568"/>
        <v>0</v>
      </c>
      <c r="M1696" s="46">
        <f t="shared" si="569"/>
        <v>0</v>
      </c>
      <c r="N1696" s="46">
        <f t="shared" si="570"/>
        <v>0</v>
      </c>
      <c r="O1696" s="81" t="e">
        <f t="shared" si="571"/>
        <v>#DIV/0!</v>
      </c>
      <c r="P1696" s="46">
        <f t="shared" si="572"/>
        <v>0</v>
      </c>
      <c r="Q1696" s="46">
        <f t="shared" si="573"/>
        <v>0</v>
      </c>
      <c r="R1696" s="1103" t="e">
        <f t="shared" si="565"/>
        <v>#DIV/0!</v>
      </c>
    </row>
    <row r="1697" spans="1:19" s="47" customFormat="1" x14ac:dyDescent="0.2">
      <c r="A1697" s="849" t="s">
        <v>3851</v>
      </c>
      <c r="B1697" s="849" t="s">
        <v>4123</v>
      </c>
      <c r="C1697" s="850">
        <v>6</v>
      </c>
      <c r="D1697" s="851" t="s">
        <v>3852</v>
      </c>
      <c r="E1697" s="46"/>
      <c r="F1697" s="46"/>
      <c r="G1697" s="46"/>
      <c r="H1697" s="81" t="e">
        <f t="shared" si="563"/>
        <v>#DIV/0!</v>
      </c>
      <c r="I1697" s="46"/>
      <c r="J1697" s="46"/>
      <c r="K1697" s="81" t="e">
        <f t="shared" si="564"/>
        <v>#DIV/0!</v>
      </c>
      <c r="L1697" s="46">
        <f t="shared" si="568"/>
        <v>0</v>
      </c>
      <c r="M1697" s="46">
        <f t="shared" si="569"/>
        <v>0</v>
      </c>
      <c r="N1697" s="46">
        <f t="shared" si="570"/>
        <v>0</v>
      </c>
      <c r="O1697" s="81" t="e">
        <f t="shared" si="571"/>
        <v>#DIV/0!</v>
      </c>
      <c r="P1697" s="46">
        <f t="shared" si="572"/>
        <v>0</v>
      </c>
      <c r="Q1697" s="46">
        <f t="shared" si="573"/>
        <v>0</v>
      </c>
      <c r="R1697" s="1103" t="e">
        <f t="shared" si="565"/>
        <v>#DIV/0!</v>
      </c>
    </row>
    <row r="1698" spans="1:19" s="47" customFormat="1" ht="51" x14ac:dyDescent="0.2">
      <c r="A1698" s="849" t="s">
        <v>3853</v>
      </c>
      <c r="B1698" s="849" t="s">
        <v>4124</v>
      </c>
      <c r="C1698" s="850">
        <v>6</v>
      </c>
      <c r="D1698" s="851" t="s">
        <v>3854</v>
      </c>
      <c r="E1698" s="46"/>
      <c r="F1698" s="46"/>
      <c r="G1698" s="46"/>
      <c r="H1698" s="81" t="e">
        <f t="shared" si="563"/>
        <v>#DIV/0!</v>
      </c>
      <c r="I1698" s="46"/>
      <c r="J1698" s="46"/>
      <c r="K1698" s="81" t="e">
        <f t="shared" si="564"/>
        <v>#DIV/0!</v>
      </c>
      <c r="L1698" s="46">
        <f t="shared" si="568"/>
        <v>0</v>
      </c>
      <c r="M1698" s="46">
        <f t="shared" si="569"/>
        <v>0</v>
      </c>
      <c r="N1698" s="46">
        <f t="shared" si="570"/>
        <v>0</v>
      </c>
      <c r="O1698" s="81" t="e">
        <f t="shared" si="571"/>
        <v>#DIV/0!</v>
      </c>
      <c r="P1698" s="46">
        <f t="shared" si="572"/>
        <v>0</v>
      </c>
      <c r="Q1698" s="46">
        <f t="shared" si="573"/>
        <v>0</v>
      </c>
      <c r="R1698" s="1103" t="e">
        <f t="shared" si="565"/>
        <v>#DIV/0!</v>
      </c>
    </row>
    <row r="1699" spans="1:19" s="47" customFormat="1" ht="25.5" x14ac:dyDescent="0.2">
      <c r="A1699" s="849" t="s">
        <v>3855</v>
      </c>
      <c r="B1699" s="849" t="s">
        <v>4125</v>
      </c>
      <c r="C1699" s="850">
        <v>6</v>
      </c>
      <c r="D1699" s="851" t="s">
        <v>3856</v>
      </c>
      <c r="E1699" s="46"/>
      <c r="F1699" s="46"/>
      <c r="G1699" s="46"/>
      <c r="H1699" s="81" t="e">
        <f t="shared" si="563"/>
        <v>#DIV/0!</v>
      </c>
      <c r="I1699" s="46"/>
      <c r="J1699" s="46"/>
      <c r="K1699" s="81" t="e">
        <f t="shared" si="564"/>
        <v>#DIV/0!</v>
      </c>
      <c r="L1699" s="46">
        <f t="shared" si="568"/>
        <v>0</v>
      </c>
      <c r="M1699" s="46">
        <f t="shared" si="569"/>
        <v>0</v>
      </c>
      <c r="N1699" s="46">
        <f t="shared" si="570"/>
        <v>0</v>
      </c>
      <c r="O1699" s="81" t="e">
        <f t="shared" si="571"/>
        <v>#DIV/0!</v>
      </c>
      <c r="P1699" s="46">
        <f t="shared" si="572"/>
        <v>0</v>
      </c>
      <c r="Q1699" s="46">
        <f t="shared" si="573"/>
        <v>0</v>
      </c>
      <c r="R1699" s="1103" t="e">
        <f t="shared" si="565"/>
        <v>#DIV/0!</v>
      </c>
    </row>
    <row r="1700" spans="1:19" s="748" customFormat="1" ht="38.25" x14ac:dyDescent="0.2">
      <c r="A1700" s="852" t="s">
        <v>1791</v>
      </c>
      <c r="B1700" s="852" t="s">
        <v>4126</v>
      </c>
      <c r="C1700" s="853">
        <v>9</v>
      </c>
      <c r="D1700" s="854" t="s">
        <v>3897</v>
      </c>
      <c r="E1700" s="825"/>
      <c r="F1700" s="825"/>
      <c r="G1700" s="825"/>
      <c r="H1700" s="81" t="e">
        <f t="shared" si="563"/>
        <v>#DIV/0!</v>
      </c>
      <c r="I1700" s="825"/>
      <c r="J1700" s="825"/>
      <c r="K1700" s="81" t="e">
        <f t="shared" si="564"/>
        <v>#DIV/0!</v>
      </c>
      <c r="L1700" s="825">
        <f t="shared" si="568"/>
        <v>0</v>
      </c>
      <c r="M1700" s="825">
        <f t="shared" si="569"/>
        <v>0</v>
      </c>
      <c r="N1700" s="825">
        <f t="shared" si="570"/>
        <v>0</v>
      </c>
      <c r="O1700" s="81" t="e">
        <f t="shared" si="571"/>
        <v>#DIV/0!</v>
      </c>
      <c r="P1700" s="825">
        <f t="shared" si="572"/>
        <v>0</v>
      </c>
      <c r="Q1700" s="825">
        <f t="shared" si="573"/>
        <v>0</v>
      </c>
      <c r="R1700" s="1103" t="e">
        <f t="shared" si="565"/>
        <v>#DIV/0!</v>
      </c>
      <c r="S1700" s="861"/>
    </row>
    <row r="1701" spans="1:19" s="748" customFormat="1" ht="25.5" x14ac:dyDescent="0.2">
      <c r="A1701" s="852" t="s">
        <v>1836</v>
      </c>
      <c r="B1701" s="852" t="s">
        <v>4127</v>
      </c>
      <c r="C1701" s="853">
        <v>9</v>
      </c>
      <c r="D1701" s="854" t="s">
        <v>3898</v>
      </c>
      <c r="E1701" s="825"/>
      <c r="F1701" s="825"/>
      <c r="G1701" s="825"/>
      <c r="H1701" s="81" t="e">
        <f t="shared" si="563"/>
        <v>#DIV/0!</v>
      </c>
      <c r="I1701" s="825"/>
      <c r="J1701" s="825"/>
      <c r="K1701" s="81" t="e">
        <f t="shared" si="564"/>
        <v>#DIV/0!</v>
      </c>
      <c r="L1701" s="825">
        <f t="shared" si="568"/>
        <v>0</v>
      </c>
      <c r="M1701" s="825">
        <f t="shared" si="569"/>
        <v>0</v>
      </c>
      <c r="N1701" s="825">
        <f t="shared" si="570"/>
        <v>0</v>
      </c>
      <c r="O1701" s="81" t="e">
        <f t="shared" si="571"/>
        <v>#DIV/0!</v>
      </c>
      <c r="P1701" s="825">
        <f t="shared" si="572"/>
        <v>0</v>
      </c>
      <c r="Q1701" s="825">
        <f t="shared" si="573"/>
        <v>0</v>
      </c>
      <c r="R1701" s="1103" t="e">
        <f t="shared" si="565"/>
        <v>#DIV/0!</v>
      </c>
      <c r="S1701" s="861"/>
    </row>
    <row r="1702" spans="1:19" s="748" customFormat="1" ht="25.5" x14ac:dyDescent="0.2">
      <c r="A1702" s="852" t="s">
        <v>1789</v>
      </c>
      <c r="B1702" s="852" t="s">
        <v>4128</v>
      </c>
      <c r="C1702" s="853">
        <v>9</v>
      </c>
      <c r="D1702" s="854" t="s">
        <v>3899</v>
      </c>
      <c r="E1702" s="825"/>
      <c r="F1702" s="825"/>
      <c r="G1702" s="825"/>
      <c r="H1702" s="81" t="e">
        <f t="shared" si="563"/>
        <v>#DIV/0!</v>
      </c>
      <c r="I1702" s="825"/>
      <c r="J1702" s="825"/>
      <c r="K1702" s="81" t="e">
        <f t="shared" si="564"/>
        <v>#DIV/0!</v>
      </c>
      <c r="L1702" s="825">
        <f t="shared" si="568"/>
        <v>0</v>
      </c>
      <c r="M1702" s="825">
        <f t="shared" si="569"/>
        <v>0</v>
      </c>
      <c r="N1702" s="825">
        <f t="shared" si="570"/>
        <v>0</v>
      </c>
      <c r="O1702" s="81" t="e">
        <f t="shared" si="571"/>
        <v>#DIV/0!</v>
      </c>
      <c r="P1702" s="825">
        <f t="shared" si="572"/>
        <v>0</v>
      </c>
      <c r="Q1702" s="825">
        <f t="shared" si="573"/>
        <v>0</v>
      </c>
      <c r="R1702" s="1103" t="e">
        <f t="shared" si="565"/>
        <v>#DIV/0!</v>
      </c>
      <c r="S1702" s="861"/>
    </row>
    <row r="1703" spans="1:19" s="748" customFormat="1" ht="25.5" x14ac:dyDescent="0.2">
      <c r="A1703" s="852" t="s">
        <v>1790</v>
      </c>
      <c r="B1703" s="852" t="s">
        <v>4129</v>
      </c>
      <c r="C1703" s="853">
        <v>9</v>
      </c>
      <c r="D1703" s="854" t="s">
        <v>3900</v>
      </c>
      <c r="E1703" s="825"/>
      <c r="F1703" s="825"/>
      <c r="G1703" s="825"/>
      <c r="H1703" s="81" t="e">
        <f t="shared" si="563"/>
        <v>#DIV/0!</v>
      </c>
      <c r="I1703" s="825"/>
      <c r="J1703" s="825"/>
      <c r="K1703" s="81" t="e">
        <f t="shared" si="564"/>
        <v>#DIV/0!</v>
      </c>
      <c r="L1703" s="825">
        <f t="shared" si="568"/>
        <v>0</v>
      </c>
      <c r="M1703" s="825">
        <f t="shared" si="569"/>
        <v>0</v>
      </c>
      <c r="N1703" s="825">
        <f t="shared" si="570"/>
        <v>0</v>
      </c>
      <c r="O1703" s="81" t="e">
        <f t="shared" si="571"/>
        <v>#DIV/0!</v>
      </c>
      <c r="P1703" s="825">
        <f t="shared" si="572"/>
        <v>0</v>
      </c>
      <c r="Q1703" s="825">
        <f t="shared" si="573"/>
        <v>0</v>
      </c>
      <c r="R1703" s="1103" t="e">
        <f t="shared" si="565"/>
        <v>#DIV/0!</v>
      </c>
      <c r="S1703" s="861"/>
    </row>
    <row r="1704" spans="1:19" s="748" customFormat="1" ht="25.5" x14ac:dyDescent="0.2">
      <c r="A1704" s="852" t="s">
        <v>1778</v>
      </c>
      <c r="B1704" s="852" t="s">
        <v>4130</v>
      </c>
      <c r="C1704" s="853">
        <v>9</v>
      </c>
      <c r="D1704" s="854" t="s">
        <v>3901</v>
      </c>
      <c r="E1704" s="825"/>
      <c r="F1704" s="825"/>
      <c r="G1704" s="825"/>
      <c r="H1704" s="81" t="e">
        <f t="shared" si="563"/>
        <v>#DIV/0!</v>
      </c>
      <c r="I1704" s="825"/>
      <c r="J1704" s="825"/>
      <c r="K1704" s="81" t="e">
        <f t="shared" si="564"/>
        <v>#DIV/0!</v>
      </c>
      <c r="L1704" s="825">
        <f t="shared" si="568"/>
        <v>0</v>
      </c>
      <c r="M1704" s="825">
        <f t="shared" si="569"/>
        <v>0</v>
      </c>
      <c r="N1704" s="825">
        <f t="shared" si="570"/>
        <v>0</v>
      </c>
      <c r="O1704" s="81" t="e">
        <f t="shared" si="571"/>
        <v>#DIV/0!</v>
      </c>
      <c r="P1704" s="825">
        <f t="shared" si="572"/>
        <v>0</v>
      </c>
      <c r="Q1704" s="825">
        <f t="shared" si="573"/>
        <v>0</v>
      </c>
      <c r="R1704" s="1103" t="e">
        <f t="shared" si="565"/>
        <v>#DIV/0!</v>
      </c>
      <c r="S1704" s="861"/>
    </row>
    <row r="1705" spans="1:19" s="748" customFormat="1" x14ac:dyDescent="0.2">
      <c r="A1705" s="862" t="s">
        <v>2759</v>
      </c>
      <c r="B1705" s="852" t="s">
        <v>5879</v>
      </c>
      <c r="C1705" s="863">
        <v>9</v>
      </c>
      <c r="D1705" s="864" t="s">
        <v>4776</v>
      </c>
      <c r="E1705" s="825"/>
      <c r="F1705" s="825"/>
      <c r="G1705" s="825"/>
      <c r="H1705" s="81" t="e">
        <f t="shared" si="563"/>
        <v>#DIV/0!</v>
      </c>
      <c r="I1705" s="825"/>
      <c r="J1705" s="825"/>
      <c r="K1705" s="81" t="e">
        <f t="shared" si="564"/>
        <v>#DIV/0!</v>
      </c>
      <c r="L1705" s="825">
        <f t="shared" si="568"/>
        <v>0</v>
      </c>
      <c r="M1705" s="825">
        <f t="shared" si="569"/>
        <v>0</v>
      </c>
      <c r="N1705" s="825">
        <f t="shared" si="570"/>
        <v>0</v>
      </c>
      <c r="O1705" s="81" t="e">
        <f t="shared" si="571"/>
        <v>#DIV/0!</v>
      </c>
      <c r="P1705" s="825">
        <f t="shared" si="572"/>
        <v>0</v>
      </c>
      <c r="Q1705" s="825">
        <f t="shared" si="573"/>
        <v>0</v>
      </c>
      <c r="R1705" s="1103" t="e">
        <f t="shared" si="565"/>
        <v>#DIV/0!</v>
      </c>
      <c r="S1705" s="861"/>
    </row>
    <row r="1706" spans="1:19" s="748" customFormat="1" x14ac:dyDescent="0.2">
      <c r="A1706" s="865" t="s">
        <v>4777</v>
      </c>
      <c r="B1706" s="865" t="s">
        <v>4131</v>
      </c>
      <c r="C1706" s="866">
        <v>9</v>
      </c>
      <c r="D1706" s="867" t="s">
        <v>2330</v>
      </c>
      <c r="E1706" s="825"/>
      <c r="F1706" s="825"/>
      <c r="G1706" s="825"/>
      <c r="H1706" s="81" t="e">
        <f t="shared" si="563"/>
        <v>#DIV/0!</v>
      </c>
      <c r="I1706" s="825"/>
      <c r="J1706" s="825"/>
      <c r="K1706" s="81" t="e">
        <f t="shared" si="564"/>
        <v>#DIV/0!</v>
      </c>
      <c r="L1706" s="825">
        <f t="shared" si="568"/>
        <v>0</v>
      </c>
      <c r="M1706" s="825">
        <f t="shared" si="569"/>
        <v>0</v>
      </c>
      <c r="N1706" s="825">
        <f t="shared" si="570"/>
        <v>0</v>
      </c>
      <c r="O1706" s="81" t="e">
        <f t="shared" si="571"/>
        <v>#DIV/0!</v>
      </c>
      <c r="P1706" s="825">
        <f t="shared" si="572"/>
        <v>0</v>
      </c>
      <c r="Q1706" s="825">
        <f t="shared" si="573"/>
        <v>0</v>
      </c>
      <c r="R1706" s="1103" t="e">
        <f t="shared" si="565"/>
        <v>#DIV/0!</v>
      </c>
      <c r="S1706" s="861"/>
    </row>
    <row r="1707" spans="1:19" s="748" customFormat="1" x14ac:dyDescent="0.2">
      <c r="A1707" s="868" t="s">
        <v>4849</v>
      </c>
      <c r="B1707" s="865" t="s">
        <v>5880</v>
      </c>
      <c r="C1707" s="869">
        <v>12</v>
      </c>
      <c r="D1707" s="870" t="s">
        <v>4848</v>
      </c>
      <c r="E1707" s="802"/>
      <c r="F1707" s="802"/>
      <c r="G1707" s="802"/>
      <c r="H1707" s="81" t="e">
        <f t="shared" si="563"/>
        <v>#DIV/0!</v>
      </c>
      <c r="I1707" s="802"/>
      <c r="J1707" s="802"/>
      <c r="K1707" s="81" t="e">
        <f t="shared" si="564"/>
        <v>#DIV/0!</v>
      </c>
      <c r="L1707" s="802">
        <f t="shared" si="568"/>
        <v>0</v>
      </c>
      <c r="M1707" s="802">
        <f t="shared" si="569"/>
        <v>0</v>
      </c>
      <c r="N1707" s="802">
        <f t="shared" si="570"/>
        <v>0</v>
      </c>
      <c r="O1707" s="81" t="e">
        <f t="shared" si="571"/>
        <v>#DIV/0!</v>
      </c>
      <c r="P1707" s="802">
        <f t="shared" si="572"/>
        <v>0</v>
      </c>
      <c r="Q1707" s="802">
        <f t="shared" si="573"/>
        <v>0</v>
      </c>
      <c r="R1707" s="1103" t="e">
        <f t="shared" si="565"/>
        <v>#DIV/0!</v>
      </c>
      <c r="S1707" s="861"/>
    </row>
    <row r="1708" spans="1:19" s="748" customFormat="1" x14ac:dyDescent="0.2">
      <c r="A1708" s="842" t="s">
        <v>2044</v>
      </c>
      <c r="B1708" s="865" t="s">
        <v>5881</v>
      </c>
      <c r="C1708" s="843">
        <v>14</v>
      </c>
      <c r="D1708" s="755" t="s">
        <v>4887</v>
      </c>
      <c r="E1708" s="747"/>
      <c r="F1708" s="747"/>
      <c r="G1708" s="747"/>
      <c r="H1708" s="81" t="e">
        <f t="shared" si="563"/>
        <v>#DIV/0!</v>
      </c>
      <c r="I1708" s="747"/>
      <c r="J1708" s="747"/>
      <c r="K1708" s="81" t="e">
        <f t="shared" si="564"/>
        <v>#DIV/0!</v>
      </c>
      <c r="L1708" s="747">
        <f t="shared" si="568"/>
        <v>0</v>
      </c>
      <c r="M1708" s="747">
        <f t="shared" si="569"/>
        <v>0</v>
      </c>
      <c r="N1708" s="747">
        <f t="shared" si="570"/>
        <v>0</v>
      </c>
      <c r="O1708" s="81" t="e">
        <f t="shared" si="571"/>
        <v>#DIV/0!</v>
      </c>
      <c r="P1708" s="747">
        <f t="shared" si="572"/>
        <v>0</v>
      </c>
      <c r="Q1708" s="747">
        <f t="shared" si="573"/>
        <v>0</v>
      </c>
      <c r="R1708" s="1103" t="e">
        <f t="shared" si="565"/>
        <v>#DIV/0!</v>
      </c>
      <c r="S1708" s="861"/>
    </row>
    <row r="1709" spans="1:19" s="748" customFormat="1" x14ac:dyDescent="0.2">
      <c r="A1709" s="818" t="s">
        <v>4897</v>
      </c>
      <c r="B1709" s="865" t="s">
        <v>5882</v>
      </c>
      <c r="C1709" s="819">
        <v>15</v>
      </c>
      <c r="D1709" s="820" t="s">
        <v>4896</v>
      </c>
      <c r="E1709" s="746"/>
      <c r="F1709" s="746"/>
      <c r="G1709" s="746"/>
      <c r="H1709" s="81" t="e">
        <f t="shared" si="563"/>
        <v>#DIV/0!</v>
      </c>
      <c r="I1709" s="746"/>
      <c r="J1709" s="746"/>
      <c r="K1709" s="81" t="e">
        <f t="shared" si="564"/>
        <v>#DIV/0!</v>
      </c>
      <c r="L1709" s="746">
        <f t="shared" si="568"/>
        <v>0</v>
      </c>
      <c r="M1709" s="746">
        <f t="shared" si="569"/>
        <v>0</v>
      </c>
      <c r="N1709" s="746">
        <f t="shared" si="570"/>
        <v>0</v>
      </c>
      <c r="O1709" s="81" t="e">
        <f t="shared" si="571"/>
        <v>#DIV/0!</v>
      </c>
      <c r="P1709" s="746">
        <f t="shared" si="572"/>
        <v>0</v>
      </c>
      <c r="Q1709" s="746">
        <f t="shared" si="573"/>
        <v>0</v>
      </c>
      <c r="R1709" s="1103" t="e">
        <f t="shared" si="565"/>
        <v>#DIV/0!</v>
      </c>
      <c r="S1709" s="861"/>
    </row>
    <row r="1710" spans="1:19" s="748" customFormat="1" x14ac:dyDescent="0.2">
      <c r="A1710" s="871" t="s">
        <v>4911</v>
      </c>
      <c r="B1710" s="865" t="s">
        <v>5883</v>
      </c>
      <c r="C1710" s="872">
        <v>16</v>
      </c>
      <c r="D1710" s="873" t="s">
        <v>4910</v>
      </c>
      <c r="E1710" s="747"/>
      <c r="F1710" s="747"/>
      <c r="G1710" s="747"/>
      <c r="H1710" s="81" t="e">
        <f t="shared" si="563"/>
        <v>#DIV/0!</v>
      </c>
      <c r="I1710" s="747"/>
      <c r="J1710" s="747"/>
      <c r="K1710" s="81" t="e">
        <f t="shared" si="564"/>
        <v>#DIV/0!</v>
      </c>
      <c r="L1710" s="747">
        <f t="shared" si="568"/>
        <v>0</v>
      </c>
      <c r="M1710" s="747">
        <f t="shared" si="569"/>
        <v>0</v>
      </c>
      <c r="N1710" s="747">
        <f t="shared" si="570"/>
        <v>0</v>
      </c>
      <c r="O1710" s="81" t="e">
        <f t="shared" si="571"/>
        <v>#DIV/0!</v>
      </c>
      <c r="P1710" s="747">
        <f t="shared" si="572"/>
        <v>0</v>
      </c>
      <c r="Q1710" s="747">
        <f t="shared" si="573"/>
        <v>0</v>
      </c>
      <c r="R1710" s="1103" t="e">
        <f t="shared" si="565"/>
        <v>#DIV/0!</v>
      </c>
      <c r="S1710" s="861"/>
    </row>
    <row r="1711" spans="1:19" s="748" customFormat="1" x14ac:dyDescent="0.2">
      <c r="A1711" s="852" t="s">
        <v>3982</v>
      </c>
      <c r="B1711" s="852" t="s">
        <v>4132</v>
      </c>
      <c r="C1711" s="853">
        <v>16</v>
      </c>
      <c r="D1711" s="854" t="s">
        <v>3983</v>
      </c>
      <c r="E1711" s="747"/>
      <c r="F1711" s="747"/>
      <c r="G1711" s="747"/>
      <c r="H1711" s="81" t="e">
        <f t="shared" si="563"/>
        <v>#DIV/0!</v>
      </c>
      <c r="I1711" s="747"/>
      <c r="J1711" s="747"/>
      <c r="K1711" s="81" t="e">
        <f t="shared" si="564"/>
        <v>#DIV/0!</v>
      </c>
      <c r="L1711" s="747">
        <f t="shared" si="568"/>
        <v>0</v>
      </c>
      <c r="M1711" s="747">
        <f t="shared" si="569"/>
        <v>0</v>
      </c>
      <c r="N1711" s="747">
        <f t="shared" si="570"/>
        <v>0</v>
      </c>
      <c r="O1711" s="81" t="e">
        <f t="shared" si="571"/>
        <v>#DIV/0!</v>
      </c>
      <c r="P1711" s="747">
        <f t="shared" si="572"/>
        <v>0</v>
      </c>
      <c r="Q1711" s="747">
        <f t="shared" si="573"/>
        <v>0</v>
      </c>
      <c r="R1711" s="1103" t="e">
        <f t="shared" si="565"/>
        <v>#DIV/0!</v>
      </c>
      <c r="S1711" s="861"/>
    </row>
    <row r="1712" spans="1:19" s="748" customFormat="1" x14ac:dyDescent="0.2">
      <c r="A1712" s="852" t="s">
        <v>4023</v>
      </c>
      <c r="B1712" s="852" t="s">
        <v>4133</v>
      </c>
      <c r="C1712" s="853">
        <v>16</v>
      </c>
      <c r="D1712" s="854" t="s">
        <v>4022</v>
      </c>
      <c r="E1712" s="747"/>
      <c r="F1712" s="747"/>
      <c r="G1712" s="747"/>
      <c r="H1712" s="81" t="e">
        <f t="shared" si="563"/>
        <v>#DIV/0!</v>
      </c>
      <c r="I1712" s="747"/>
      <c r="J1712" s="747"/>
      <c r="K1712" s="81" t="e">
        <f t="shared" si="564"/>
        <v>#DIV/0!</v>
      </c>
      <c r="L1712" s="747">
        <f t="shared" si="568"/>
        <v>0</v>
      </c>
      <c r="M1712" s="747">
        <f t="shared" si="569"/>
        <v>0</v>
      </c>
      <c r="N1712" s="747">
        <f t="shared" si="570"/>
        <v>0</v>
      </c>
      <c r="O1712" s="81" t="e">
        <f t="shared" si="571"/>
        <v>#DIV/0!</v>
      </c>
      <c r="P1712" s="747">
        <f t="shared" si="572"/>
        <v>0</v>
      </c>
      <c r="Q1712" s="747">
        <f t="shared" si="573"/>
        <v>0</v>
      </c>
      <c r="R1712" s="1103" t="e">
        <f t="shared" si="565"/>
        <v>#DIV/0!</v>
      </c>
    </row>
    <row r="1713" spans="1:18" s="748" customFormat="1" ht="38.25" x14ac:dyDescent="0.2">
      <c r="A1713" s="842" t="s">
        <v>4473</v>
      </c>
      <c r="B1713" s="852" t="s">
        <v>5884</v>
      </c>
      <c r="C1713" s="843">
        <v>2</v>
      </c>
      <c r="D1713" s="755" t="s">
        <v>4474</v>
      </c>
      <c r="E1713" s="825"/>
      <c r="F1713" s="825"/>
      <c r="G1713" s="825"/>
      <c r="H1713" s="81" t="e">
        <f t="shared" si="563"/>
        <v>#DIV/0!</v>
      </c>
      <c r="I1713" s="825"/>
      <c r="J1713" s="825"/>
      <c r="K1713" s="81" t="e">
        <f t="shared" si="564"/>
        <v>#DIV/0!</v>
      </c>
      <c r="L1713" s="825">
        <f t="shared" si="568"/>
        <v>0</v>
      </c>
      <c r="M1713" s="825">
        <f t="shared" si="569"/>
        <v>0</v>
      </c>
      <c r="N1713" s="825">
        <f t="shared" si="570"/>
        <v>0</v>
      </c>
      <c r="O1713" s="81" t="e">
        <f t="shared" si="571"/>
        <v>#DIV/0!</v>
      </c>
      <c r="P1713" s="825">
        <f t="shared" si="572"/>
        <v>0</v>
      </c>
      <c r="Q1713" s="825">
        <f t="shared" si="573"/>
        <v>0</v>
      </c>
      <c r="R1713" s="1103" t="e">
        <f t="shared" si="565"/>
        <v>#DIV/0!</v>
      </c>
    </row>
    <row r="1714" spans="1:18" s="748" customFormat="1" ht="25.5" x14ac:dyDescent="0.2">
      <c r="A1714" s="871" t="s">
        <v>4041</v>
      </c>
      <c r="B1714" s="871" t="s">
        <v>4134</v>
      </c>
      <c r="C1714" s="872">
        <v>16</v>
      </c>
      <c r="D1714" s="873" t="s">
        <v>4043</v>
      </c>
      <c r="E1714" s="747"/>
      <c r="F1714" s="747"/>
      <c r="G1714" s="747"/>
      <c r="H1714" s="81" t="e">
        <f t="shared" si="563"/>
        <v>#DIV/0!</v>
      </c>
      <c r="I1714" s="747"/>
      <c r="J1714" s="747"/>
      <c r="K1714" s="81" t="e">
        <f t="shared" si="564"/>
        <v>#DIV/0!</v>
      </c>
      <c r="L1714" s="747">
        <f t="shared" si="568"/>
        <v>0</v>
      </c>
      <c r="M1714" s="747">
        <f t="shared" si="569"/>
        <v>0</v>
      </c>
      <c r="N1714" s="747">
        <f t="shared" si="570"/>
        <v>0</v>
      </c>
      <c r="O1714" s="81" t="e">
        <f t="shared" si="571"/>
        <v>#DIV/0!</v>
      </c>
      <c r="P1714" s="747">
        <f t="shared" si="572"/>
        <v>0</v>
      </c>
      <c r="Q1714" s="747">
        <f t="shared" si="573"/>
        <v>0</v>
      </c>
      <c r="R1714" s="1103" t="e">
        <f t="shared" si="565"/>
        <v>#DIV/0!</v>
      </c>
    </row>
    <row r="1715" spans="1:18" s="748" customFormat="1" x14ac:dyDescent="0.2">
      <c r="A1715" s="852" t="s">
        <v>5082</v>
      </c>
      <c r="B1715" s="871" t="s">
        <v>5885</v>
      </c>
      <c r="C1715" s="853">
        <v>8</v>
      </c>
      <c r="D1715" s="854" t="s">
        <v>4745</v>
      </c>
      <c r="E1715" s="746"/>
      <c r="F1715" s="746"/>
      <c r="G1715" s="746"/>
      <c r="H1715" s="81" t="e">
        <f t="shared" si="563"/>
        <v>#DIV/0!</v>
      </c>
      <c r="I1715" s="746"/>
      <c r="J1715" s="746"/>
      <c r="K1715" s="81" t="e">
        <f t="shared" si="564"/>
        <v>#DIV/0!</v>
      </c>
      <c r="L1715" s="746">
        <f t="shared" si="568"/>
        <v>0</v>
      </c>
      <c r="M1715" s="746">
        <f t="shared" si="569"/>
        <v>0</v>
      </c>
      <c r="N1715" s="746">
        <f t="shared" si="570"/>
        <v>0</v>
      </c>
      <c r="O1715" s="81" t="e">
        <f t="shared" si="571"/>
        <v>#DIV/0!</v>
      </c>
      <c r="P1715" s="746">
        <f t="shared" si="572"/>
        <v>0</v>
      </c>
      <c r="Q1715" s="746">
        <f t="shared" si="573"/>
        <v>0</v>
      </c>
      <c r="R1715" s="1103" t="e">
        <f t="shared" si="565"/>
        <v>#DIV/0!</v>
      </c>
    </row>
    <row r="1716" spans="1:18" s="748" customFormat="1" x14ac:dyDescent="0.2">
      <c r="A1716" s="874" t="s">
        <v>2922</v>
      </c>
      <c r="B1716" s="871" t="s">
        <v>5886</v>
      </c>
      <c r="C1716" s="837">
        <v>5</v>
      </c>
      <c r="D1716" s="875" t="s">
        <v>2542</v>
      </c>
      <c r="E1716" s="747"/>
      <c r="F1716" s="747"/>
      <c r="G1716" s="747"/>
      <c r="H1716" s="81" t="e">
        <f t="shared" si="563"/>
        <v>#DIV/0!</v>
      </c>
      <c r="I1716" s="747"/>
      <c r="J1716" s="747"/>
      <c r="K1716" s="81" t="e">
        <f t="shared" si="564"/>
        <v>#DIV/0!</v>
      </c>
      <c r="L1716" s="747">
        <f t="shared" si="568"/>
        <v>0</v>
      </c>
      <c r="M1716" s="747">
        <f t="shared" si="569"/>
        <v>0</v>
      </c>
      <c r="N1716" s="747">
        <f t="shared" si="570"/>
        <v>0</v>
      </c>
      <c r="O1716" s="81" t="e">
        <f t="shared" si="571"/>
        <v>#DIV/0!</v>
      </c>
      <c r="P1716" s="747">
        <f t="shared" si="572"/>
        <v>0</v>
      </c>
      <c r="Q1716" s="747">
        <f t="shared" si="573"/>
        <v>0</v>
      </c>
      <c r="R1716" s="1103" t="e">
        <f t="shared" si="565"/>
        <v>#DIV/0!</v>
      </c>
    </row>
    <row r="1717" spans="1:18" s="748" customFormat="1" x14ac:dyDescent="0.2">
      <c r="E1717" s="747"/>
      <c r="F1717" s="747"/>
      <c r="G1717" s="747"/>
      <c r="H1717" s="81" t="e">
        <f t="shared" si="563"/>
        <v>#DIV/0!</v>
      </c>
      <c r="I1717" s="747"/>
      <c r="J1717" s="747"/>
      <c r="K1717" s="81" t="e">
        <f t="shared" si="564"/>
        <v>#DIV/0!</v>
      </c>
      <c r="L1717" s="747">
        <f t="shared" si="568"/>
        <v>0</v>
      </c>
      <c r="M1717" s="747">
        <f t="shared" si="569"/>
        <v>0</v>
      </c>
      <c r="N1717" s="747">
        <f t="shared" si="570"/>
        <v>0</v>
      </c>
      <c r="O1717" s="81" t="e">
        <f t="shared" si="571"/>
        <v>#DIV/0!</v>
      </c>
      <c r="P1717" s="747">
        <f t="shared" si="572"/>
        <v>0</v>
      </c>
      <c r="Q1717" s="747">
        <f t="shared" si="573"/>
        <v>0</v>
      </c>
      <c r="R1717" s="1103" t="e">
        <f t="shared" si="565"/>
        <v>#DIV/0!</v>
      </c>
    </row>
    <row r="1718" spans="1:18" s="748" customFormat="1" x14ac:dyDescent="0.2">
      <c r="E1718" s="747"/>
      <c r="F1718" s="747"/>
      <c r="G1718" s="747"/>
      <c r="H1718" s="81" t="e">
        <f t="shared" si="563"/>
        <v>#DIV/0!</v>
      </c>
      <c r="I1718" s="747"/>
      <c r="J1718" s="747"/>
      <c r="K1718" s="81" t="e">
        <f t="shared" si="564"/>
        <v>#DIV/0!</v>
      </c>
      <c r="L1718" s="747">
        <f t="shared" si="568"/>
        <v>0</v>
      </c>
      <c r="M1718" s="747">
        <f t="shared" si="569"/>
        <v>0</v>
      </c>
      <c r="N1718" s="747">
        <f t="shared" si="570"/>
        <v>0</v>
      </c>
      <c r="O1718" s="81" t="e">
        <f t="shared" si="571"/>
        <v>#DIV/0!</v>
      </c>
      <c r="P1718" s="747">
        <f t="shared" si="572"/>
        <v>0</v>
      </c>
      <c r="Q1718" s="747">
        <f t="shared" si="573"/>
        <v>0</v>
      </c>
      <c r="R1718" s="1103" t="e">
        <f t="shared" si="565"/>
        <v>#DIV/0!</v>
      </c>
    </row>
    <row r="1719" spans="1:18" s="748" customFormat="1" x14ac:dyDescent="0.2">
      <c r="E1719" s="747"/>
      <c r="F1719" s="747"/>
      <c r="G1719" s="747"/>
      <c r="H1719" s="81" t="e">
        <f t="shared" si="563"/>
        <v>#DIV/0!</v>
      </c>
      <c r="I1719" s="747"/>
      <c r="J1719" s="747"/>
      <c r="K1719" s="81" t="e">
        <f t="shared" si="564"/>
        <v>#DIV/0!</v>
      </c>
      <c r="L1719" s="747">
        <f t="shared" si="568"/>
        <v>0</v>
      </c>
      <c r="M1719" s="747">
        <f t="shared" si="569"/>
        <v>0</v>
      </c>
      <c r="N1719" s="747">
        <f t="shared" si="570"/>
        <v>0</v>
      </c>
      <c r="O1719" s="81" t="e">
        <f t="shared" si="571"/>
        <v>#DIV/0!</v>
      </c>
      <c r="P1719" s="747">
        <f t="shared" si="572"/>
        <v>0</v>
      </c>
      <c r="Q1719" s="747">
        <f t="shared" si="573"/>
        <v>0</v>
      </c>
      <c r="R1719" s="1103" t="e">
        <f t="shared" si="565"/>
        <v>#DIV/0!</v>
      </c>
    </row>
    <row r="1720" spans="1:18" s="748" customFormat="1" x14ac:dyDescent="0.2">
      <c r="E1720" s="835"/>
      <c r="F1720" s="835"/>
      <c r="G1720" s="835"/>
      <c r="H1720" s="81" t="e">
        <f t="shared" si="563"/>
        <v>#DIV/0!</v>
      </c>
      <c r="I1720" s="835"/>
      <c r="J1720" s="835"/>
      <c r="K1720" s="81" t="e">
        <f t="shared" si="564"/>
        <v>#DIV/0!</v>
      </c>
      <c r="L1720" s="835">
        <f t="shared" si="568"/>
        <v>0</v>
      </c>
      <c r="M1720" s="835">
        <f t="shared" si="569"/>
        <v>0</v>
      </c>
      <c r="N1720" s="835">
        <f t="shared" si="570"/>
        <v>0</v>
      </c>
      <c r="O1720" s="81" t="e">
        <f t="shared" si="571"/>
        <v>#DIV/0!</v>
      </c>
      <c r="P1720" s="835">
        <f t="shared" si="572"/>
        <v>0</v>
      </c>
      <c r="Q1720" s="835">
        <f t="shared" si="573"/>
        <v>0</v>
      </c>
      <c r="R1720" s="1103" t="e">
        <f t="shared" si="565"/>
        <v>#DIV/0!</v>
      </c>
    </row>
    <row r="1721" spans="1:18" s="424" customFormat="1" ht="22.5" customHeight="1" x14ac:dyDescent="0.2">
      <c r="A1721" s="425"/>
      <c r="B1721" s="420"/>
      <c r="C1721" s="421"/>
      <c r="D1721" s="422" t="s">
        <v>5095</v>
      </c>
      <c r="E1721" s="423">
        <f>+E11+E1434</f>
        <v>0</v>
      </c>
      <c r="F1721" s="423">
        <f>+F11+F1434</f>
        <v>0</v>
      </c>
      <c r="G1721" s="423">
        <f>+G11+G1434</f>
        <v>0</v>
      </c>
      <c r="H1721" s="81" t="e">
        <f t="shared" si="563"/>
        <v>#DIV/0!</v>
      </c>
      <c r="I1721" s="423">
        <f>+I11+I1434</f>
        <v>0</v>
      </c>
      <c r="J1721" s="423">
        <f>+J11+J1434</f>
        <v>0</v>
      </c>
      <c r="K1721" s="81" t="e">
        <f t="shared" si="564"/>
        <v>#DIV/0!</v>
      </c>
      <c r="L1721" s="423">
        <f>+L11+L1434</f>
        <v>0</v>
      </c>
      <c r="M1721" s="423">
        <f>+M11+M1434</f>
        <v>0</v>
      </c>
      <c r="N1721" s="423">
        <f>+N11+N1434</f>
        <v>0</v>
      </c>
      <c r="O1721" s="81" t="e">
        <f t="shared" ref="O1721" si="577">+(M1721-N1721)/M1721</f>
        <v>#DIV/0!</v>
      </c>
      <c r="P1721" s="423">
        <f>+P11+P1434</f>
        <v>0</v>
      </c>
      <c r="Q1721" s="423">
        <f>+Q11+Q1434</f>
        <v>0</v>
      </c>
      <c r="R1721" s="1103" t="e">
        <f t="shared" si="565"/>
        <v>#DIV/0!</v>
      </c>
    </row>
  </sheetData>
  <sheetProtection formatCells="0" formatColumns="0" formatRows="0" insertHyperlinks="0"/>
  <autoFilter ref="A10:U1721" xr:uid="{00000000-0009-0000-0000-000001000000}">
    <filterColumn colId="0" showButton="0"/>
    <filterColumn colId="2" showButton="0"/>
  </autoFilter>
  <customSheetViews>
    <customSheetView guid="{E63C1B0C-3E1D-4C78-84EB-D6360673AA67}" scale="83" showPageBreaks="1" printArea="1" view="pageBreakPreview">
      <selection activeCell="C8" sqref="C8:C10"/>
      <rowBreaks count="22" manualBreakCount="22">
        <brk id="36" max="18" man="1"/>
        <brk id="76" max="18" man="1"/>
        <brk id="98" max="18" man="1"/>
        <brk id="138" max="18" man="1"/>
        <brk id="202" max="18" man="1"/>
        <brk id="303" max="18" man="1"/>
        <brk id="351" max="18" man="1"/>
        <brk id="381" max="18" man="1"/>
        <brk id="440" max="18" man="1"/>
        <brk id="501" max="18" man="1"/>
        <brk id="551" max="18" man="1"/>
        <brk id="636" max="18" man="1"/>
        <brk id="708" max="18" man="1"/>
        <brk id="778" max="18" man="1"/>
        <brk id="835" max="18" man="1"/>
        <brk id="859" max="18" man="1"/>
        <brk id="898" max="18" man="1"/>
        <brk id="940" max="18" man="1"/>
        <brk id="993" max="18" man="1"/>
        <brk id="1109" max="18" man="1"/>
        <brk id="1135" max="18" man="1"/>
        <brk id="1257" max="18" man="1"/>
      </rowBreaks>
      <pageMargins left="0" right="0" top="0" bottom="0.31496062992125984" header="0" footer="0"/>
      <printOptions horizontalCentered="1"/>
      <pageSetup paperSize="9" scale="66" pageOrder="overThenDown" orientation="landscape" r:id="rId1"/>
      <headerFooter alignWithMargins="0">
        <oddHeader>&amp;R&amp;"-,Bold"&amp;11ANNEX 3e</oddHeader>
        <oddFooter>&amp;CPage &amp;P of &amp;N</oddFooter>
      </headerFooter>
    </customSheetView>
  </customSheetViews>
  <mergeCells count="14">
    <mergeCell ref="A7:R7"/>
    <mergeCell ref="E8:K8"/>
    <mergeCell ref="E9:H9"/>
    <mergeCell ref="A8:B10"/>
    <mergeCell ref="C8:D10"/>
    <mergeCell ref="L8:R8"/>
    <mergeCell ref="L9:O9"/>
    <mergeCell ref="P9:R9"/>
    <mergeCell ref="I9:K9"/>
    <mergeCell ref="A1:R1"/>
    <mergeCell ref="A2:R2"/>
    <mergeCell ref="A3:R3"/>
    <mergeCell ref="A4:R4"/>
    <mergeCell ref="A5:R6"/>
  </mergeCells>
  <printOptions horizontalCentered="1"/>
  <pageMargins left="0" right="0" top="0" bottom="0.31496062992125984" header="0" footer="0.15748031496062992"/>
  <pageSetup paperSize="9" scale="51" fitToHeight="40" pageOrder="overThenDown" orientation="landscape" r:id="rId2"/>
  <headerFooter alignWithMargins="0">
    <oddHeader>&amp;R&amp;"-,Bold"&amp;11ANNEX 3e</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R518"/>
  <sheetViews>
    <sheetView view="pageBreakPreview" zoomScale="85" zoomScaleSheetLayoutView="85" workbookViewId="0">
      <selection activeCell="D22" sqref="D22"/>
    </sheetView>
  </sheetViews>
  <sheetFormatPr defaultColWidth="8.85546875" defaultRowHeight="15" x14ac:dyDescent="0.3"/>
  <cols>
    <col min="1" max="1" width="15.7109375" style="280" customWidth="1"/>
    <col min="2" max="3" width="13.42578125" style="281" customWidth="1"/>
    <col min="4" max="4" width="47" style="284" customWidth="1"/>
    <col min="5" max="5" width="7.28515625" style="282" customWidth="1"/>
    <col min="6" max="6" width="6.28515625" style="282" customWidth="1"/>
    <col min="7" max="7" width="6.7109375" style="282" customWidth="1"/>
    <col min="8" max="8" width="10" style="282" customWidth="1"/>
    <col min="9" max="9" width="11.28515625" style="409" customWidth="1"/>
    <col min="10" max="10" width="10.28515625" style="409" customWidth="1"/>
    <col min="11" max="11" width="10.140625" style="409" customWidth="1"/>
    <col min="12" max="12" width="6.85546875" style="409" customWidth="1"/>
    <col min="13" max="13" width="5.85546875" style="409" customWidth="1"/>
    <col min="14" max="14" width="7.5703125" style="409" customWidth="1"/>
    <col min="15" max="15" width="10" style="409" customWidth="1"/>
    <col min="16" max="16" width="12" style="409" customWidth="1"/>
    <col min="17" max="17" width="11" style="409" customWidth="1"/>
    <col min="18" max="18" width="9.7109375" style="409" customWidth="1"/>
    <col min="19" max="16384" width="8.85546875" style="275"/>
  </cols>
  <sheetData>
    <row r="1" spans="1:18" ht="15.75" customHeight="1" x14ac:dyDescent="0.3">
      <c r="A1" s="1194" t="s">
        <v>1442</v>
      </c>
      <c r="B1" s="1194"/>
      <c r="C1" s="1194"/>
      <c r="D1" s="1194"/>
      <c r="E1" s="1194"/>
      <c r="F1" s="1194"/>
      <c r="G1" s="1194"/>
      <c r="H1" s="1194"/>
      <c r="I1" s="1194"/>
      <c r="J1" s="1194"/>
      <c r="K1" s="1194"/>
      <c r="L1" s="1194"/>
      <c r="M1" s="1194"/>
      <c r="N1" s="1194"/>
      <c r="O1" s="1194"/>
      <c r="P1" s="1194"/>
      <c r="Q1" s="1194"/>
      <c r="R1" s="1194"/>
    </row>
    <row r="2" spans="1:18" ht="15.75" customHeight="1" x14ac:dyDescent="0.3">
      <c r="A2" s="1194" t="s">
        <v>1443</v>
      </c>
      <c r="B2" s="1194"/>
      <c r="C2" s="1194"/>
      <c r="D2" s="1194"/>
      <c r="E2" s="1194"/>
      <c r="F2" s="1194"/>
      <c r="G2" s="1194"/>
      <c r="H2" s="1194"/>
      <c r="I2" s="1194"/>
      <c r="J2" s="1194"/>
      <c r="K2" s="1194"/>
      <c r="L2" s="1194"/>
      <c r="M2" s="1194"/>
      <c r="N2" s="1194"/>
      <c r="O2" s="1194"/>
      <c r="P2" s="1194"/>
      <c r="Q2" s="1194"/>
      <c r="R2" s="1194"/>
    </row>
    <row r="3" spans="1:18" s="285" customFormat="1" ht="15.75" customHeight="1" x14ac:dyDescent="0.2">
      <c r="A3" s="1195" t="s">
        <v>3163</v>
      </c>
      <c r="B3" s="1196"/>
      <c r="C3" s="1196"/>
      <c r="D3" s="1196"/>
      <c r="E3" s="1196"/>
      <c r="F3" s="1196"/>
      <c r="G3" s="1196"/>
      <c r="H3" s="1196"/>
      <c r="I3" s="1196"/>
      <c r="J3" s="1196"/>
      <c r="K3" s="1196"/>
      <c r="L3" s="1196"/>
      <c r="M3" s="1196"/>
      <c r="N3" s="1196"/>
      <c r="O3" s="1196"/>
      <c r="P3" s="1196"/>
      <c r="Q3" s="1196"/>
      <c r="R3" s="1196"/>
    </row>
    <row r="4" spans="1:18" s="285" customFormat="1" ht="15.75" customHeight="1" x14ac:dyDescent="0.2">
      <c r="A4" s="1197" t="s">
        <v>5067</v>
      </c>
      <c r="B4" s="1197"/>
      <c r="C4" s="1197"/>
      <c r="D4" s="1197"/>
      <c r="E4" s="1197"/>
      <c r="F4" s="1197"/>
      <c r="G4" s="1197"/>
      <c r="H4" s="1197"/>
      <c r="I4" s="1197"/>
      <c r="J4" s="1197"/>
      <c r="K4" s="1197"/>
      <c r="L4" s="1197"/>
      <c r="M4" s="1197"/>
      <c r="N4" s="1197"/>
      <c r="O4" s="1197"/>
      <c r="P4" s="1197"/>
      <c r="Q4" s="1197"/>
      <c r="R4" s="1197"/>
    </row>
    <row r="5" spans="1:18" ht="12.75" customHeight="1" x14ac:dyDescent="0.3">
      <c r="A5" s="1198" t="s">
        <v>1444</v>
      </c>
      <c r="B5" s="1198"/>
      <c r="C5" s="1198"/>
      <c r="D5" s="1198"/>
      <c r="E5" s="1198"/>
      <c r="F5" s="1198"/>
      <c r="G5" s="1198"/>
      <c r="H5" s="1198"/>
      <c r="I5" s="1198"/>
      <c r="J5" s="1198"/>
      <c r="K5" s="1198"/>
      <c r="L5" s="1198"/>
      <c r="M5" s="1198"/>
      <c r="N5" s="1198"/>
      <c r="O5" s="1198"/>
      <c r="P5" s="1198"/>
      <c r="Q5" s="1198"/>
      <c r="R5" s="1198"/>
    </row>
    <row r="6" spans="1:18" ht="4.5" customHeight="1" x14ac:dyDescent="0.3">
      <c r="A6" s="1198"/>
      <c r="B6" s="1198"/>
      <c r="C6" s="1198"/>
      <c r="D6" s="1198"/>
      <c r="E6" s="1198"/>
      <c r="F6" s="1198"/>
      <c r="G6" s="1198"/>
      <c r="H6" s="1198"/>
      <c r="I6" s="1198"/>
      <c r="J6" s="1198"/>
      <c r="K6" s="1198"/>
      <c r="L6" s="1198"/>
      <c r="M6" s="1198"/>
      <c r="N6" s="1198"/>
      <c r="O6" s="1198"/>
      <c r="P6" s="1198"/>
      <c r="Q6" s="1198"/>
      <c r="R6" s="1198"/>
    </row>
    <row r="7" spans="1:18" ht="12.75" customHeight="1" x14ac:dyDescent="0.3">
      <c r="A7" s="1198"/>
      <c r="B7" s="1198"/>
      <c r="C7" s="1198"/>
      <c r="D7" s="1198"/>
      <c r="E7" s="1198"/>
      <c r="F7" s="1198"/>
      <c r="G7" s="1198"/>
      <c r="H7" s="1198"/>
      <c r="I7" s="1198"/>
      <c r="J7" s="1198"/>
      <c r="K7" s="1198"/>
      <c r="L7" s="1198"/>
      <c r="M7" s="1198"/>
      <c r="N7" s="1198"/>
      <c r="O7" s="1198"/>
      <c r="P7" s="1198"/>
      <c r="Q7" s="1198"/>
      <c r="R7" s="1198"/>
    </row>
    <row r="8" spans="1:18" x14ac:dyDescent="0.3">
      <c r="A8" s="1199" t="s">
        <v>1445</v>
      </c>
      <c r="B8" s="1199"/>
      <c r="C8" s="1199"/>
      <c r="D8" s="1199"/>
      <c r="E8" s="1199"/>
      <c r="F8" s="1199"/>
      <c r="G8" s="1199"/>
      <c r="H8" s="1199"/>
      <c r="I8" s="1199"/>
      <c r="J8" s="1199"/>
      <c r="K8" s="1199"/>
      <c r="L8" s="1199"/>
      <c r="M8" s="1199"/>
      <c r="N8" s="1199"/>
      <c r="O8" s="1199"/>
      <c r="P8" s="1199"/>
      <c r="Q8" s="1199"/>
      <c r="R8" s="1199"/>
    </row>
    <row r="9" spans="1:18" s="286" customFormat="1" ht="29.25" customHeight="1" x14ac:dyDescent="0.2">
      <c r="A9" s="1193" t="s">
        <v>6164</v>
      </c>
      <c r="B9" s="1201" t="s">
        <v>3164</v>
      </c>
      <c r="C9" s="1201" t="s">
        <v>5066</v>
      </c>
      <c r="D9" s="1202" t="s">
        <v>1451</v>
      </c>
      <c r="E9" s="1200" t="s">
        <v>1446</v>
      </c>
      <c r="F9" s="1200"/>
      <c r="G9" s="1200"/>
      <c r="H9" s="1200"/>
      <c r="I9" s="1200"/>
      <c r="J9" s="1200"/>
      <c r="K9" s="1200"/>
      <c r="L9" s="1200" t="s">
        <v>1543</v>
      </c>
      <c r="M9" s="1200"/>
      <c r="N9" s="1200"/>
      <c r="O9" s="1200"/>
      <c r="P9" s="1200"/>
      <c r="Q9" s="1200"/>
      <c r="R9" s="1200"/>
    </row>
    <row r="10" spans="1:18" s="286" customFormat="1" ht="21.75" customHeight="1" x14ac:dyDescent="0.2">
      <c r="A10" s="1193"/>
      <c r="B10" s="1201"/>
      <c r="C10" s="1201"/>
      <c r="D10" s="1203"/>
      <c r="E10" s="1200" t="s">
        <v>63</v>
      </c>
      <c r="F10" s="1200"/>
      <c r="G10" s="1200"/>
      <c r="H10" s="1200"/>
      <c r="I10" s="1200" t="s">
        <v>1541</v>
      </c>
      <c r="J10" s="1200"/>
      <c r="K10" s="1200"/>
      <c r="L10" s="1200" t="s">
        <v>63</v>
      </c>
      <c r="M10" s="1200"/>
      <c r="N10" s="1200"/>
      <c r="O10" s="1200"/>
      <c r="P10" s="1200" t="s">
        <v>1541</v>
      </c>
      <c r="Q10" s="1200"/>
      <c r="R10" s="1200"/>
    </row>
    <row r="11" spans="1:18" s="286" customFormat="1" ht="81" customHeight="1" x14ac:dyDescent="0.2">
      <c r="A11" s="1193"/>
      <c r="B11" s="1201"/>
      <c r="C11" s="1201"/>
      <c r="D11" s="1203"/>
      <c r="E11" s="287" t="s">
        <v>1</v>
      </c>
      <c r="F11" s="287" t="s">
        <v>1447</v>
      </c>
      <c r="G11" s="287" t="s">
        <v>1448</v>
      </c>
      <c r="H11" s="287" t="s">
        <v>1449</v>
      </c>
      <c r="I11" s="287" t="s">
        <v>1542</v>
      </c>
      <c r="J11" s="287" t="s">
        <v>1450</v>
      </c>
      <c r="K11" s="287" t="s">
        <v>1449</v>
      </c>
      <c r="L11" s="287" t="s">
        <v>1</v>
      </c>
      <c r="M11" s="287" t="s">
        <v>1447</v>
      </c>
      <c r="N11" s="287" t="s">
        <v>1448</v>
      </c>
      <c r="O11" s="287" t="s">
        <v>1449</v>
      </c>
      <c r="P11" s="287" t="s">
        <v>1542</v>
      </c>
      <c r="Q11" s="287" t="s">
        <v>1450</v>
      </c>
      <c r="R11" s="287" t="s">
        <v>1449</v>
      </c>
    </row>
    <row r="12" spans="1:18" s="289" customFormat="1" ht="25.5" x14ac:dyDescent="0.2">
      <c r="A12" s="135"/>
      <c r="B12" s="135" t="s">
        <v>307</v>
      </c>
      <c r="C12" s="135" t="s">
        <v>4405</v>
      </c>
      <c r="D12" s="288" t="s">
        <v>660</v>
      </c>
      <c r="E12" s="137">
        <f>+E13+E29</f>
        <v>0</v>
      </c>
      <c r="F12" s="137">
        <f t="shared" ref="F12:Q12" si="0">+F13+F29</f>
        <v>0</v>
      </c>
      <c r="G12" s="137">
        <f t="shared" si="0"/>
        <v>0</v>
      </c>
      <c r="H12" s="81" t="e">
        <f t="shared" ref="H12:H75" si="1">+(F12-G12)/F12</f>
        <v>#DIV/0!</v>
      </c>
      <c r="I12" s="137">
        <f t="shared" si="0"/>
        <v>0</v>
      </c>
      <c r="J12" s="137">
        <f t="shared" si="0"/>
        <v>0</v>
      </c>
      <c r="K12" s="81" t="e">
        <f t="shared" ref="K12:K75" si="2">+(I12-J12)/I12</f>
        <v>#DIV/0!</v>
      </c>
      <c r="L12" s="137">
        <f t="shared" si="0"/>
        <v>0</v>
      </c>
      <c r="M12" s="137">
        <f t="shared" si="0"/>
        <v>0</v>
      </c>
      <c r="N12" s="137">
        <f t="shared" si="0"/>
        <v>0</v>
      </c>
      <c r="O12" s="81" t="e">
        <f t="shared" ref="O12:O14" si="3">+(M12-N12)/M12</f>
        <v>#DIV/0!</v>
      </c>
      <c r="P12" s="137">
        <f t="shared" si="0"/>
        <v>0</v>
      </c>
      <c r="Q12" s="137">
        <f t="shared" si="0"/>
        <v>0</v>
      </c>
      <c r="R12" s="81" t="e">
        <f t="shared" ref="R12:R75" si="4">+(P12-Q12)/P12</f>
        <v>#DIV/0!</v>
      </c>
    </row>
    <row r="13" spans="1:18" s="300" customFormat="1" x14ac:dyDescent="0.3">
      <c r="A13" s="297"/>
      <c r="B13" s="297" t="s">
        <v>309</v>
      </c>
      <c r="C13" s="297"/>
      <c r="D13" s="298" t="s">
        <v>302</v>
      </c>
      <c r="E13" s="299">
        <f>+SUM(E14:E15)+SUM(E21:E23)+SUM(E25:E28)</f>
        <v>0</v>
      </c>
      <c r="F13" s="299">
        <f t="shared" ref="F13:Q13" si="5">+SUM(F14:F15)+SUM(F21:F23)+SUM(F25:F28)</f>
        <v>0</v>
      </c>
      <c r="G13" s="299">
        <f t="shared" si="5"/>
        <v>0</v>
      </c>
      <c r="H13" s="81" t="e">
        <f t="shared" si="1"/>
        <v>#DIV/0!</v>
      </c>
      <c r="I13" s="299">
        <f t="shared" si="5"/>
        <v>0</v>
      </c>
      <c r="J13" s="299">
        <f t="shared" si="5"/>
        <v>0</v>
      </c>
      <c r="K13" s="81" t="e">
        <f t="shared" si="2"/>
        <v>#DIV/0!</v>
      </c>
      <c r="L13" s="299">
        <f t="shared" si="5"/>
        <v>0</v>
      </c>
      <c r="M13" s="299">
        <f t="shared" si="5"/>
        <v>0</v>
      </c>
      <c r="N13" s="299">
        <f t="shared" si="5"/>
        <v>0</v>
      </c>
      <c r="O13" s="81" t="e">
        <f t="shared" si="3"/>
        <v>#DIV/0!</v>
      </c>
      <c r="P13" s="299">
        <f t="shared" si="5"/>
        <v>0</v>
      </c>
      <c r="Q13" s="299">
        <f t="shared" si="5"/>
        <v>0</v>
      </c>
      <c r="R13" s="81" t="e">
        <f t="shared" si="4"/>
        <v>#DIV/0!</v>
      </c>
    </row>
    <row r="14" spans="1:18" s="296" customFormat="1" ht="45" x14ac:dyDescent="0.3">
      <c r="A14" s="301" t="s">
        <v>2101</v>
      </c>
      <c r="B14" s="301" t="s">
        <v>668</v>
      </c>
      <c r="C14" s="301">
        <v>15</v>
      </c>
      <c r="D14" s="302" t="s">
        <v>4892</v>
      </c>
      <c r="E14" s="303"/>
      <c r="F14" s="303"/>
      <c r="G14" s="303"/>
      <c r="H14" s="81" t="e">
        <f t="shared" si="1"/>
        <v>#DIV/0!</v>
      </c>
      <c r="I14" s="303"/>
      <c r="J14" s="303"/>
      <c r="K14" s="81" t="e">
        <f t="shared" si="2"/>
        <v>#DIV/0!</v>
      </c>
      <c r="L14" s="303">
        <f>E14</f>
        <v>0</v>
      </c>
      <c r="M14" s="303">
        <f>F14</f>
        <v>0</v>
      </c>
      <c r="N14" s="303">
        <f>G14</f>
        <v>0</v>
      </c>
      <c r="O14" s="81" t="e">
        <f t="shared" si="3"/>
        <v>#DIV/0!</v>
      </c>
      <c r="P14" s="303">
        <f>I14</f>
        <v>0</v>
      </c>
      <c r="Q14" s="303">
        <f>J14</f>
        <v>0</v>
      </c>
      <c r="R14" s="81" t="e">
        <f t="shared" si="4"/>
        <v>#DIV/0!</v>
      </c>
    </row>
    <row r="15" spans="1:18" s="296" customFormat="1" x14ac:dyDescent="0.3">
      <c r="A15" s="304" t="s">
        <v>2102</v>
      </c>
      <c r="B15" s="304" t="s">
        <v>669</v>
      </c>
      <c r="C15" s="304"/>
      <c r="D15" s="305" t="s">
        <v>303</v>
      </c>
      <c r="E15" s="303">
        <f>+SUM(E16:E20)</f>
        <v>0</v>
      </c>
      <c r="F15" s="303">
        <f t="shared" ref="F15:J15" si="6">+SUM(F16:F20)</f>
        <v>0</v>
      </c>
      <c r="G15" s="303">
        <f t="shared" si="6"/>
        <v>0</v>
      </c>
      <c r="H15" s="81" t="e">
        <f t="shared" si="1"/>
        <v>#DIV/0!</v>
      </c>
      <c r="I15" s="303">
        <f t="shared" si="6"/>
        <v>0</v>
      </c>
      <c r="J15" s="303">
        <f t="shared" si="6"/>
        <v>0</v>
      </c>
      <c r="K15" s="81" t="e">
        <f t="shared" si="2"/>
        <v>#DIV/0!</v>
      </c>
      <c r="L15" s="303">
        <f t="shared" ref="L15:L78" si="7">E15</f>
        <v>0</v>
      </c>
      <c r="M15" s="303">
        <f t="shared" ref="M15:M78" si="8">F15</f>
        <v>0</v>
      </c>
      <c r="N15" s="303">
        <f t="shared" ref="N15:N78" si="9">G15</f>
        <v>0</v>
      </c>
      <c r="O15" s="81" t="e">
        <f t="shared" ref="O15:O78" si="10">+(M15-N15)/M15</f>
        <v>#DIV/0!</v>
      </c>
      <c r="P15" s="303">
        <f t="shared" ref="P15:P78" si="11">I15</f>
        <v>0</v>
      </c>
      <c r="Q15" s="303">
        <f t="shared" ref="Q15:Q78" si="12">J15</f>
        <v>0</v>
      </c>
      <c r="R15" s="81" t="e">
        <f t="shared" si="4"/>
        <v>#DIV/0!</v>
      </c>
    </row>
    <row r="16" spans="1:18" s="317" customFormat="1" x14ac:dyDescent="0.3">
      <c r="A16" s="314" t="s">
        <v>3001</v>
      </c>
      <c r="B16" s="314" t="s">
        <v>1466</v>
      </c>
      <c r="C16" s="314">
        <v>15</v>
      </c>
      <c r="D16" s="315" t="s">
        <v>661</v>
      </c>
      <c r="E16" s="316"/>
      <c r="F16" s="316"/>
      <c r="G16" s="316"/>
      <c r="H16" s="81" t="e">
        <f t="shared" si="1"/>
        <v>#DIV/0!</v>
      </c>
      <c r="I16" s="316"/>
      <c r="J16" s="316"/>
      <c r="K16" s="81" t="e">
        <f t="shared" si="2"/>
        <v>#DIV/0!</v>
      </c>
      <c r="L16" s="316">
        <f t="shared" si="7"/>
        <v>0</v>
      </c>
      <c r="M16" s="316">
        <f t="shared" si="8"/>
        <v>0</v>
      </c>
      <c r="N16" s="316">
        <f t="shared" si="9"/>
        <v>0</v>
      </c>
      <c r="O16" s="81" t="e">
        <f t="shared" si="10"/>
        <v>#DIV/0!</v>
      </c>
      <c r="P16" s="316">
        <f t="shared" si="11"/>
        <v>0</v>
      </c>
      <c r="Q16" s="316">
        <f t="shared" si="12"/>
        <v>0</v>
      </c>
      <c r="R16" s="81" t="e">
        <f t="shared" si="4"/>
        <v>#DIV/0!</v>
      </c>
    </row>
    <row r="17" spans="1:18" s="317" customFormat="1" x14ac:dyDescent="0.3">
      <c r="A17" s="314" t="s">
        <v>3002</v>
      </c>
      <c r="B17" s="314" t="s">
        <v>1467</v>
      </c>
      <c r="C17" s="314">
        <v>15</v>
      </c>
      <c r="D17" s="315" t="s">
        <v>662</v>
      </c>
      <c r="E17" s="316"/>
      <c r="F17" s="316"/>
      <c r="G17" s="316"/>
      <c r="H17" s="81" t="e">
        <f t="shared" si="1"/>
        <v>#DIV/0!</v>
      </c>
      <c r="I17" s="316"/>
      <c r="J17" s="316"/>
      <c r="K17" s="81" t="e">
        <f t="shared" si="2"/>
        <v>#DIV/0!</v>
      </c>
      <c r="L17" s="316">
        <f t="shared" si="7"/>
        <v>0</v>
      </c>
      <c r="M17" s="316">
        <f t="shared" si="8"/>
        <v>0</v>
      </c>
      <c r="N17" s="316">
        <f t="shared" si="9"/>
        <v>0</v>
      </c>
      <c r="O17" s="81" t="e">
        <f t="shared" si="10"/>
        <v>#DIV/0!</v>
      </c>
      <c r="P17" s="316">
        <f t="shared" si="11"/>
        <v>0</v>
      </c>
      <c r="Q17" s="316">
        <f t="shared" si="12"/>
        <v>0</v>
      </c>
      <c r="R17" s="81" t="e">
        <f t="shared" si="4"/>
        <v>#DIV/0!</v>
      </c>
    </row>
    <row r="18" spans="1:18" s="317" customFormat="1" x14ac:dyDescent="0.3">
      <c r="A18" s="314" t="s">
        <v>3003</v>
      </c>
      <c r="B18" s="314" t="s">
        <v>1468</v>
      </c>
      <c r="C18" s="314">
        <v>15</v>
      </c>
      <c r="D18" s="315" t="s">
        <v>663</v>
      </c>
      <c r="E18" s="316"/>
      <c r="F18" s="316"/>
      <c r="G18" s="316"/>
      <c r="H18" s="81" t="e">
        <f t="shared" si="1"/>
        <v>#DIV/0!</v>
      </c>
      <c r="I18" s="316"/>
      <c r="J18" s="316"/>
      <c r="K18" s="81" t="e">
        <f t="shared" si="2"/>
        <v>#DIV/0!</v>
      </c>
      <c r="L18" s="316">
        <f t="shared" si="7"/>
        <v>0</v>
      </c>
      <c r="M18" s="316">
        <f t="shared" si="8"/>
        <v>0</v>
      </c>
      <c r="N18" s="316">
        <f t="shared" si="9"/>
        <v>0</v>
      </c>
      <c r="O18" s="81" t="e">
        <f t="shared" si="10"/>
        <v>#DIV/0!</v>
      </c>
      <c r="P18" s="316">
        <f t="shared" si="11"/>
        <v>0</v>
      </c>
      <c r="Q18" s="316">
        <f t="shared" si="12"/>
        <v>0</v>
      </c>
      <c r="R18" s="81" t="e">
        <f t="shared" si="4"/>
        <v>#DIV/0!</v>
      </c>
    </row>
    <row r="19" spans="1:18" s="317" customFormat="1" x14ac:dyDescent="0.3">
      <c r="A19" s="314" t="s">
        <v>3004</v>
      </c>
      <c r="B19" s="314" t="s">
        <v>1469</v>
      </c>
      <c r="C19" s="314">
        <v>15</v>
      </c>
      <c r="D19" s="315" t="s">
        <v>664</v>
      </c>
      <c r="E19" s="316"/>
      <c r="F19" s="316"/>
      <c r="G19" s="316"/>
      <c r="H19" s="81" t="e">
        <f t="shared" si="1"/>
        <v>#DIV/0!</v>
      </c>
      <c r="I19" s="316"/>
      <c r="J19" s="316"/>
      <c r="K19" s="81" t="e">
        <f t="shared" si="2"/>
        <v>#DIV/0!</v>
      </c>
      <c r="L19" s="316">
        <f t="shared" si="7"/>
        <v>0</v>
      </c>
      <c r="M19" s="316">
        <f t="shared" si="8"/>
        <v>0</v>
      </c>
      <c r="N19" s="316">
        <f t="shared" si="9"/>
        <v>0</v>
      </c>
      <c r="O19" s="81" t="e">
        <f t="shared" si="10"/>
        <v>#DIV/0!</v>
      </c>
      <c r="P19" s="316">
        <f t="shared" si="11"/>
        <v>0</v>
      </c>
      <c r="Q19" s="316">
        <f t="shared" si="12"/>
        <v>0</v>
      </c>
      <c r="R19" s="81" t="e">
        <f t="shared" si="4"/>
        <v>#DIV/0!</v>
      </c>
    </row>
    <row r="20" spans="1:18" s="317" customFormat="1" x14ac:dyDescent="0.3">
      <c r="A20" s="314" t="s">
        <v>3005</v>
      </c>
      <c r="B20" s="314" t="s">
        <v>1470</v>
      </c>
      <c r="C20" s="314">
        <v>15</v>
      </c>
      <c r="D20" s="315" t="s">
        <v>665</v>
      </c>
      <c r="E20" s="316"/>
      <c r="F20" s="316"/>
      <c r="G20" s="316"/>
      <c r="H20" s="81" t="e">
        <f t="shared" si="1"/>
        <v>#DIV/0!</v>
      </c>
      <c r="I20" s="316"/>
      <c r="J20" s="316"/>
      <c r="K20" s="81" t="e">
        <f t="shared" si="2"/>
        <v>#DIV/0!</v>
      </c>
      <c r="L20" s="316">
        <f t="shared" si="7"/>
        <v>0</v>
      </c>
      <c r="M20" s="316">
        <f t="shared" si="8"/>
        <v>0</v>
      </c>
      <c r="N20" s="316">
        <f t="shared" si="9"/>
        <v>0</v>
      </c>
      <c r="O20" s="81" t="e">
        <f t="shared" si="10"/>
        <v>#DIV/0!</v>
      </c>
      <c r="P20" s="316">
        <f t="shared" si="11"/>
        <v>0</v>
      </c>
      <c r="Q20" s="316">
        <f t="shared" si="12"/>
        <v>0</v>
      </c>
      <c r="R20" s="81" t="e">
        <f t="shared" si="4"/>
        <v>#DIV/0!</v>
      </c>
    </row>
    <row r="21" spans="1:18" s="296" customFormat="1" ht="30" x14ac:dyDescent="0.3">
      <c r="A21" s="306" t="s">
        <v>2103</v>
      </c>
      <c r="B21" s="306" t="s">
        <v>670</v>
      </c>
      <c r="C21" s="306">
        <v>2</v>
      </c>
      <c r="D21" s="302" t="s">
        <v>4480</v>
      </c>
      <c r="E21" s="177"/>
      <c r="F21" s="177"/>
      <c r="G21" s="177"/>
      <c r="H21" s="81" t="e">
        <f t="shared" si="1"/>
        <v>#DIV/0!</v>
      </c>
      <c r="I21" s="177"/>
      <c r="J21" s="177"/>
      <c r="K21" s="81" t="e">
        <f t="shared" si="2"/>
        <v>#DIV/0!</v>
      </c>
      <c r="L21" s="177">
        <f t="shared" si="7"/>
        <v>0</v>
      </c>
      <c r="M21" s="177">
        <f t="shared" si="8"/>
        <v>0</v>
      </c>
      <c r="N21" s="177">
        <f t="shared" si="9"/>
        <v>0</v>
      </c>
      <c r="O21" s="81" t="e">
        <f t="shared" si="10"/>
        <v>#DIV/0!</v>
      </c>
      <c r="P21" s="177">
        <f t="shared" si="11"/>
        <v>0</v>
      </c>
      <c r="Q21" s="177">
        <f t="shared" si="12"/>
        <v>0</v>
      </c>
      <c r="R21" s="81" t="e">
        <f t="shared" si="4"/>
        <v>#DIV/0!</v>
      </c>
    </row>
    <row r="22" spans="1:18" s="296" customFormat="1" ht="12.75" customHeight="1" x14ac:dyDescent="0.3">
      <c r="A22" s="306" t="s">
        <v>2104</v>
      </c>
      <c r="B22" s="306" t="s">
        <v>671</v>
      </c>
      <c r="C22" s="306">
        <v>2</v>
      </c>
      <c r="D22" s="302" t="s">
        <v>4481</v>
      </c>
      <c r="E22" s="177"/>
      <c r="F22" s="177"/>
      <c r="G22" s="177"/>
      <c r="H22" s="81" t="e">
        <f t="shared" si="1"/>
        <v>#DIV/0!</v>
      </c>
      <c r="I22" s="177"/>
      <c r="J22" s="177"/>
      <c r="K22" s="81" t="e">
        <f t="shared" si="2"/>
        <v>#DIV/0!</v>
      </c>
      <c r="L22" s="177">
        <f t="shared" si="7"/>
        <v>0</v>
      </c>
      <c r="M22" s="177">
        <f t="shared" si="8"/>
        <v>0</v>
      </c>
      <c r="N22" s="177">
        <f t="shared" si="9"/>
        <v>0</v>
      </c>
      <c r="O22" s="81" t="e">
        <f t="shared" si="10"/>
        <v>#DIV/0!</v>
      </c>
      <c r="P22" s="177">
        <f t="shared" si="11"/>
        <v>0</v>
      </c>
      <c r="Q22" s="177">
        <f t="shared" si="12"/>
        <v>0</v>
      </c>
      <c r="R22" s="81" t="e">
        <f t="shared" si="4"/>
        <v>#DIV/0!</v>
      </c>
    </row>
    <row r="23" spans="1:18" s="296" customFormat="1" ht="15" customHeight="1" x14ac:dyDescent="0.3">
      <c r="A23" s="216"/>
      <c r="B23" s="216" t="s">
        <v>672</v>
      </c>
      <c r="C23" s="216"/>
      <c r="D23" s="295" t="s">
        <v>666</v>
      </c>
      <c r="E23" s="217">
        <f>+E24</f>
        <v>0</v>
      </c>
      <c r="F23" s="217">
        <f t="shared" ref="F23:J23" si="13">+F24</f>
        <v>0</v>
      </c>
      <c r="G23" s="217">
        <f t="shared" si="13"/>
        <v>0</v>
      </c>
      <c r="H23" s="81" t="e">
        <f t="shared" si="1"/>
        <v>#DIV/0!</v>
      </c>
      <c r="I23" s="217">
        <f t="shared" si="13"/>
        <v>0</v>
      </c>
      <c r="J23" s="217">
        <f t="shared" si="13"/>
        <v>0</v>
      </c>
      <c r="K23" s="81" t="e">
        <f t="shared" si="2"/>
        <v>#DIV/0!</v>
      </c>
      <c r="L23" s="217">
        <f t="shared" si="7"/>
        <v>0</v>
      </c>
      <c r="M23" s="217">
        <f t="shared" si="8"/>
        <v>0</v>
      </c>
      <c r="N23" s="217">
        <f t="shared" si="9"/>
        <v>0</v>
      </c>
      <c r="O23" s="81" t="e">
        <f t="shared" si="10"/>
        <v>#DIV/0!</v>
      </c>
      <c r="P23" s="217">
        <f t="shared" si="11"/>
        <v>0</v>
      </c>
      <c r="Q23" s="217">
        <f t="shared" si="12"/>
        <v>0</v>
      </c>
      <c r="R23" s="81" t="e">
        <f t="shared" si="4"/>
        <v>#DIV/0!</v>
      </c>
    </row>
    <row r="24" spans="1:18" s="317" customFormat="1" ht="30" x14ac:dyDescent="0.3">
      <c r="A24" s="318" t="s">
        <v>2105</v>
      </c>
      <c r="B24" s="318" t="s">
        <v>1471</v>
      </c>
      <c r="C24" s="318">
        <v>2</v>
      </c>
      <c r="D24" s="319" t="s">
        <v>3404</v>
      </c>
      <c r="E24" s="232"/>
      <c r="F24" s="232"/>
      <c r="G24" s="232"/>
      <c r="H24" s="81" t="e">
        <f t="shared" si="1"/>
        <v>#DIV/0!</v>
      </c>
      <c r="I24" s="232"/>
      <c r="J24" s="232"/>
      <c r="K24" s="81" t="e">
        <f t="shared" si="2"/>
        <v>#DIV/0!</v>
      </c>
      <c r="L24" s="232">
        <f t="shared" si="7"/>
        <v>0</v>
      </c>
      <c r="M24" s="232">
        <f t="shared" si="8"/>
        <v>0</v>
      </c>
      <c r="N24" s="232">
        <f t="shared" si="9"/>
        <v>0</v>
      </c>
      <c r="O24" s="81" t="e">
        <f t="shared" si="10"/>
        <v>#DIV/0!</v>
      </c>
      <c r="P24" s="232">
        <f t="shared" si="11"/>
        <v>0</v>
      </c>
      <c r="Q24" s="232">
        <f t="shared" si="12"/>
        <v>0</v>
      </c>
      <c r="R24" s="81" t="e">
        <f t="shared" si="4"/>
        <v>#DIV/0!</v>
      </c>
    </row>
    <row r="25" spans="1:18" s="296" customFormat="1" x14ac:dyDescent="0.3">
      <c r="A25" s="307" t="s">
        <v>2106</v>
      </c>
      <c r="B25" s="307" t="s">
        <v>673</v>
      </c>
      <c r="C25" s="307">
        <v>9</v>
      </c>
      <c r="D25" s="308" t="s">
        <v>3894</v>
      </c>
      <c r="E25" s="177"/>
      <c r="F25" s="177"/>
      <c r="G25" s="177"/>
      <c r="H25" s="81" t="e">
        <f t="shared" si="1"/>
        <v>#DIV/0!</v>
      </c>
      <c r="I25" s="177"/>
      <c r="J25" s="177"/>
      <c r="K25" s="81" t="e">
        <f t="shared" si="2"/>
        <v>#DIV/0!</v>
      </c>
      <c r="L25" s="177">
        <f t="shared" si="7"/>
        <v>0</v>
      </c>
      <c r="M25" s="177">
        <f t="shared" si="8"/>
        <v>0</v>
      </c>
      <c r="N25" s="177">
        <f t="shared" si="9"/>
        <v>0</v>
      </c>
      <c r="O25" s="81" t="e">
        <f t="shared" si="10"/>
        <v>#DIV/0!</v>
      </c>
      <c r="P25" s="177">
        <f t="shared" si="11"/>
        <v>0</v>
      </c>
      <c r="Q25" s="177">
        <f t="shared" si="12"/>
        <v>0</v>
      </c>
      <c r="R25" s="81" t="e">
        <f t="shared" si="4"/>
        <v>#DIV/0!</v>
      </c>
    </row>
    <row r="26" spans="1:18" s="296" customFormat="1" x14ac:dyDescent="0.3">
      <c r="A26" s="307" t="s">
        <v>3294</v>
      </c>
      <c r="B26" s="307" t="s">
        <v>5890</v>
      </c>
      <c r="C26" s="307">
        <v>9</v>
      </c>
      <c r="D26" s="308" t="s">
        <v>3161</v>
      </c>
      <c r="E26" s="177"/>
      <c r="F26" s="177"/>
      <c r="G26" s="177"/>
      <c r="H26" s="81" t="e">
        <f t="shared" si="1"/>
        <v>#DIV/0!</v>
      </c>
      <c r="I26" s="177"/>
      <c r="J26" s="177"/>
      <c r="K26" s="81" t="e">
        <f t="shared" si="2"/>
        <v>#DIV/0!</v>
      </c>
      <c r="L26" s="177">
        <f t="shared" si="7"/>
        <v>0</v>
      </c>
      <c r="M26" s="177">
        <f t="shared" si="8"/>
        <v>0</v>
      </c>
      <c r="N26" s="177">
        <f t="shared" si="9"/>
        <v>0</v>
      </c>
      <c r="O26" s="81" t="e">
        <f t="shared" si="10"/>
        <v>#DIV/0!</v>
      </c>
      <c r="P26" s="177">
        <f t="shared" si="11"/>
        <v>0</v>
      </c>
      <c r="Q26" s="177">
        <f t="shared" si="12"/>
        <v>0</v>
      </c>
      <c r="R26" s="81" t="e">
        <f t="shared" si="4"/>
        <v>#DIV/0!</v>
      </c>
    </row>
    <row r="27" spans="1:18" s="296" customFormat="1" ht="45" x14ac:dyDescent="0.3">
      <c r="A27" s="309" t="s">
        <v>4050</v>
      </c>
      <c r="B27" s="309" t="s">
        <v>674</v>
      </c>
      <c r="C27" s="309">
        <v>16</v>
      </c>
      <c r="D27" s="310" t="s">
        <v>1355</v>
      </c>
      <c r="E27" s="303"/>
      <c r="F27" s="303"/>
      <c r="G27" s="303"/>
      <c r="H27" s="81" t="e">
        <f t="shared" si="1"/>
        <v>#DIV/0!</v>
      </c>
      <c r="I27" s="303"/>
      <c r="J27" s="303"/>
      <c r="K27" s="81" t="e">
        <f t="shared" si="2"/>
        <v>#DIV/0!</v>
      </c>
      <c r="L27" s="303">
        <f t="shared" si="7"/>
        <v>0</v>
      </c>
      <c r="M27" s="303">
        <f t="shared" si="8"/>
        <v>0</v>
      </c>
      <c r="N27" s="303">
        <f t="shared" si="9"/>
        <v>0</v>
      </c>
      <c r="O27" s="81" t="e">
        <f t="shared" si="10"/>
        <v>#DIV/0!</v>
      </c>
      <c r="P27" s="303">
        <f t="shared" si="11"/>
        <v>0</v>
      </c>
      <c r="Q27" s="303">
        <f t="shared" si="12"/>
        <v>0</v>
      </c>
      <c r="R27" s="81" t="e">
        <f t="shared" si="4"/>
        <v>#DIV/0!</v>
      </c>
    </row>
    <row r="28" spans="1:18" s="296" customFormat="1" x14ac:dyDescent="0.3">
      <c r="A28" s="311" t="s">
        <v>4668</v>
      </c>
      <c r="B28" s="311" t="s">
        <v>667</v>
      </c>
      <c r="C28" s="311">
        <v>6</v>
      </c>
      <c r="D28" s="312" t="s">
        <v>3536</v>
      </c>
      <c r="E28" s="313"/>
      <c r="F28" s="313"/>
      <c r="G28" s="313"/>
      <c r="H28" s="81" t="e">
        <f t="shared" si="1"/>
        <v>#DIV/0!</v>
      </c>
      <c r="I28" s="313"/>
      <c r="J28" s="313"/>
      <c r="K28" s="81" t="e">
        <f t="shared" si="2"/>
        <v>#DIV/0!</v>
      </c>
      <c r="L28" s="313">
        <f t="shared" si="7"/>
        <v>0</v>
      </c>
      <c r="M28" s="313">
        <f t="shared" si="8"/>
        <v>0</v>
      </c>
      <c r="N28" s="313">
        <f t="shared" si="9"/>
        <v>0</v>
      </c>
      <c r="O28" s="81" t="e">
        <f t="shared" si="10"/>
        <v>#DIV/0!</v>
      </c>
      <c r="P28" s="313">
        <f t="shared" si="11"/>
        <v>0</v>
      </c>
      <c r="Q28" s="313">
        <f t="shared" si="12"/>
        <v>0</v>
      </c>
      <c r="R28" s="81" t="e">
        <f t="shared" si="4"/>
        <v>#DIV/0!</v>
      </c>
    </row>
    <row r="29" spans="1:18" s="300" customFormat="1" x14ac:dyDescent="0.3">
      <c r="A29" s="297"/>
      <c r="B29" s="297" t="s">
        <v>310</v>
      </c>
      <c r="C29" s="297"/>
      <c r="D29" s="298" t="s">
        <v>305</v>
      </c>
      <c r="E29" s="299">
        <f>+SUM(E30:E42)</f>
        <v>0</v>
      </c>
      <c r="F29" s="299">
        <f t="shared" ref="F29:J29" si="14">+SUM(F30:F42)</f>
        <v>0</v>
      </c>
      <c r="G29" s="299">
        <f t="shared" si="14"/>
        <v>0</v>
      </c>
      <c r="H29" s="81" t="e">
        <f t="shared" si="1"/>
        <v>#DIV/0!</v>
      </c>
      <c r="I29" s="299">
        <f t="shared" si="14"/>
        <v>0</v>
      </c>
      <c r="J29" s="299">
        <f t="shared" si="14"/>
        <v>0</v>
      </c>
      <c r="K29" s="81" t="e">
        <f t="shared" si="2"/>
        <v>#DIV/0!</v>
      </c>
      <c r="L29" s="299">
        <f t="shared" si="7"/>
        <v>0</v>
      </c>
      <c r="M29" s="299">
        <f t="shared" si="8"/>
        <v>0</v>
      </c>
      <c r="N29" s="299">
        <f t="shared" si="9"/>
        <v>0</v>
      </c>
      <c r="O29" s="81" t="e">
        <f t="shared" si="10"/>
        <v>#DIV/0!</v>
      </c>
      <c r="P29" s="299">
        <f t="shared" si="11"/>
        <v>0</v>
      </c>
      <c r="Q29" s="299">
        <f t="shared" si="12"/>
        <v>0</v>
      </c>
      <c r="R29" s="81" t="e">
        <f t="shared" si="4"/>
        <v>#DIV/0!</v>
      </c>
    </row>
    <row r="30" spans="1:18" s="296" customFormat="1" ht="30" x14ac:dyDescent="0.3">
      <c r="A30" s="311" t="s">
        <v>4616</v>
      </c>
      <c r="B30" s="311" t="s">
        <v>5891</v>
      </c>
      <c r="C30" s="311">
        <v>6</v>
      </c>
      <c r="D30" s="312" t="s">
        <v>4612</v>
      </c>
      <c r="E30" s="313"/>
      <c r="F30" s="313"/>
      <c r="G30" s="313"/>
      <c r="H30" s="81" t="e">
        <f t="shared" si="1"/>
        <v>#DIV/0!</v>
      </c>
      <c r="I30" s="313"/>
      <c r="J30" s="313"/>
      <c r="K30" s="81" t="e">
        <f t="shared" si="2"/>
        <v>#DIV/0!</v>
      </c>
      <c r="L30" s="313">
        <f t="shared" si="7"/>
        <v>0</v>
      </c>
      <c r="M30" s="313">
        <f t="shared" si="8"/>
        <v>0</v>
      </c>
      <c r="N30" s="313">
        <f t="shared" si="9"/>
        <v>0</v>
      </c>
      <c r="O30" s="81" t="e">
        <f t="shared" si="10"/>
        <v>#DIV/0!</v>
      </c>
      <c r="P30" s="313">
        <f t="shared" si="11"/>
        <v>0</v>
      </c>
      <c r="Q30" s="313">
        <f t="shared" si="12"/>
        <v>0</v>
      </c>
      <c r="R30" s="81" t="e">
        <f t="shared" si="4"/>
        <v>#DIV/0!</v>
      </c>
    </row>
    <row r="31" spans="1:18" s="296" customFormat="1" ht="30" x14ac:dyDescent="0.3">
      <c r="A31" s="311" t="s">
        <v>4617</v>
      </c>
      <c r="B31" s="311" t="s">
        <v>5892</v>
      </c>
      <c r="C31" s="311">
        <v>6</v>
      </c>
      <c r="D31" s="312" t="s">
        <v>4613</v>
      </c>
      <c r="E31" s="313"/>
      <c r="F31" s="313"/>
      <c r="G31" s="313"/>
      <c r="H31" s="81" t="e">
        <f t="shared" si="1"/>
        <v>#DIV/0!</v>
      </c>
      <c r="I31" s="313"/>
      <c r="J31" s="313"/>
      <c r="K31" s="81" t="e">
        <f t="shared" si="2"/>
        <v>#DIV/0!</v>
      </c>
      <c r="L31" s="313">
        <f t="shared" si="7"/>
        <v>0</v>
      </c>
      <c r="M31" s="313">
        <f t="shared" si="8"/>
        <v>0</v>
      </c>
      <c r="N31" s="313">
        <f t="shared" si="9"/>
        <v>0</v>
      </c>
      <c r="O31" s="81" t="e">
        <f t="shared" si="10"/>
        <v>#DIV/0!</v>
      </c>
      <c r="P31" s="313">
        <f t="shared" si="11"/>
        <v>0</v>
      </c>
      <c r="Q31" s="313">
        <f t="shared" si="12"/>
        <v>0</v>
      </c>
      <c r="R31" s="81" t="e">
        <f t="shared" si="4"/>
        <v>#DIV/0!</v>
      </c>
    </row>
    <row r="32" spans="1:18" s="296" customFormat="1" ht="30" x14ac:dyDescent="0.3">
      <c r="A32" s="311" t="s">
        <v>4618</v>
      </c>
      <c r="B32" s="311" t="s">
        <v>675</v>
      </c>
      <c r="C32" s="311">
        <v>6</v>
      </c>
      <c r="D32" s="312" t="s">
        <v>4614</v>
      </c>
      <c r="E32" s="313"/>
      <c r="F32" s="313"/>
      <c r="G32" s="313"/>
      <c r="H32" s="81" t="e">
        <f t="shared" si="1"/>
        <v>#DIV/0!</v>
      </c>
      <c r="I32" s="313"/>
      <c r="J32" s="313"/>
      <c r="K32" s="81" t="e">
        <f t="shared" si="2"/>
        <v>#DIV/0!</v>
      </c>
      <c r="L32" s="313">
        <f t="shared" si="7"/>
        <v>0</v>
      </c>
      <c r="M32" s="313">
        <f t="shared" si="8"/>
        <v>0</v>
      </c>
      <c r="N32" s="313">
        <f t="shared" si="9"/>
        <v>0</v>
      </c>
      <c r="O32" s="81" t="e">
        <f t="shared" si="10"/>
        <v>#DIV/0!</v>
      </c>
      <c r="P32" s="313">
        <f t="shared" si="11"/>
        <v>0</v>
      </c>
      <c r="Q32" s="313">
        <f t="shared" si="12"/>
        <v>0</v>
      </c>
      <c r="R32" s="81" t="e">
        <f t="shared" si="4"/>
        <v>#DIV/0!</v>
      </c>
    </row>
    <row r="33" spans="1:18" s="296" customFormat="1" ht="30" x14ac:dyDescent="0.3">
      <c r="A33" s="304" t="s">
        <v>3006</v>
      </c>
      <c r="B33" s="304" t="s">
        <v>4343</v>
      </c>
      <c r="C33" s="304">
        <v>15</v>
      </c>
      <c r="D33" s="305" t="s">
        <v>4893</v>
      </c>
      <c r="E33" s="303"/>
      <c r="F33" s="303"/>
      <c r="G33" s="303"/>
      <c r="H33" s="81" t="e">
        <f t="shared" si="1"/>
        <v>#DIV/0!</v>
      </c>
      <c r="I33" s="303"/>
      <c r="J33" s="303"/>
      <c r="K33" s="81" t="e">
        <f t="shared" si="2"/>
        <v>#DIV/0!</v>
      </c>
      <c r="L33" s="303">
        <f t="shared" si="7"/>
        <v>0</v>
      </c>
      <c r="M33" s="303">
        <f t="shared" si="8"/>
        <v>0</v>
      </c>
      <c r="N33" s="303">
        <f t="shared" si="9"/>
        <v>0</v>
      </c>
      <c r="O33" s="81" t="e">
        <f t="shared" si="10"/>
        <v>#DIV/0!</v>
      </c>
      <c r="P33" s="303">
        <f t="shared" si="11"/>
        <v>0</v>
      </c>
      <c r="Q33" s="303">
        <f t="shared" si="12"/>
        <v>0</v>
      </c>
      <c r="R33" s="81" t="e">
        <f t="shared" si="4"/>
        <v>#DIV/0!</v>
      </c>
    </row>
    <row r="34" spans="1:18" s="296" customFormat="1" ht="30" x14ac:dyDescent="0.3">
      <c r="A34" s="311" t="s">
        <v>4619</v>
      </c>
      <c r="B34" s="311" t="s">
        <v>676</v>
      </c>
      <c r="C34" s="311">
        <v>6</v>
      </c>
      <c r="D34" s="312" t="s">
        <v>4615</v>
      </c>
      <c r="E34" s="313"/>
      <c r="F34" s="313"/>
      <c r="G34" s="313"/>
      <c r="H34" s="81" t="e">
        <f t="shared" si="1"/>
        <v>#DIV/0!</v>
      </c>
      <c r="I34" s="313"/>
      <c r="J34" s="313"/>
      <c r="K34" s="81" t="e">
        <f t="shared" si="2"/>
        <v>#DIV/0!</v>
      </c>
      <c r="L34" s="313">
        <f t="shared" si="7"/>
        <v>0</v>
      </c>
      <c r="M34" s="313">
        <f t="shared" si="8"/>
        <v>0</v>
      </c>
      <c r="N34" s="313">
        <f t="shared" si="9"/>
        <v>0</v>
      </c>
      <c r="O34" s="81" t="e">
        <f t="shared" si="10"/>
        <v>#DIV/0!</v>
      </c>
      <c r="P34" s="313">
        <f t="shared" si="11"/>
        <v>0</v>
      </c>
      <c r="Q34" s="313">
        <f t="shared" si="12"/>
        <v>0</v>
      </c>
      <c r="R34" s="81" t="e">
        <f t="shared" si="4"/>
        <v>#DIV/0!</v>
      </c>
    </row>
    <row r="35" spans="1:18" s="296" customFormat="1" ht="30" x14ac:dyDescent="0.3">
      <c r="A35" s="311" t="s">
        <v>4621</v>
      </c>
      <c r="B35" s="311" t="s">
        <v>677</v>
      </c>
      <c r="C35" s="311">
        <v>6</v>
      </c>
      <c r="D35" s="312" t="s">
        <v>4620</v>
      </c>
      <c r="E35" s="313"/>
      <c r="F35" s="313"/>
      <c r="G35" s="313"/>
      <c r="H35" s="81" t="e">
        <f t="shared" si="1"/>
        <v>#DIV/0!</v>
      </c>
      <c r="I35" s="313"/>
      <c r="J35" s="313"/>
      <c r="K35" s="81" t="e">
        <f t="shared" si="2"/>
        <v>#DIV/0!</v>
      </c>
      <c r="L35" s="313">
        <f t="shared" si="7"/>
        <v>0</v>
      </c>
      <c r="M35" s="313">
        <f t="shared" si="8"/>
        <v>0</v>
      </c>
      <c r="N35" s="313">
        <f t="shared" si="9"/>
        <v>0</v>
      </c>
      <c r="O35" s="81" t="e">
        <f t="shared" si="10"/>
        <v>#DIV/0!</v>
      </c>
      <c r="P35" s="313">
        <f t="shared" si="11"/>
        <v>0</v>
      </c>
      <c r="Q35" s="313">
        <f t="shared" si="12"/>
        <v>0</v>
      </c>
      <c r="R35" s="81" t="e">
        <f t="shared" si="4"/>
        <v>#DIV/0!</v>
      </c>
    </row>
    <row r="36" spans="1:18" s="296" customFormat="1" ht="33" customHeight="1" x14ac:dyDescent="0.3">
      <c r="A36" s="301" t="s">
        <v>2107</v>
      </c>
      <c r="B36" s="301" t="s">
        <v>678</v>
      </c>
      <c r="C36" s="301">
        <v>15</v>
      </c>
      <c r="D36" s="302" t="s">
        <v>4894</v>
      </c>
      <c r="E36" s="303"/>
      <c r="F36" s="303"/>
      <c r="G36" s="303"/>
      <c r="H36" s="81" t="e">
        <f t="shared" si="1"/>
        <v>#DIV/0!</v>
      </c>
      <c r="I36" s="303"/>
      <c r="J36" s="303"/>
      <c r="K36" s="81" t="e">
        <f t="shared" si="2"/>
        <v>#DIV/0!</v>
      </c>
      <c r="L36" s="303">
        <f t="shared" si="7"/>
        <v>0</v>
      </c>
      <c r="M36" s="303">
        <f t="shared" si="8"/>
        <v>0</v>
      </c>
      <c r="N36" s="303">
        <f t="shared" si="9"/>
        <v>0</v>
      </c>
      <c r="O36" s="81" t="e">
        <f t="shared" si="10"/>
        <v>#DIV/0!</v>
      </c>
      <c r="P36" s="303">
        <f t="shared" si="11"/>
        <v>0</v>
      </c>
      <c r="Q36" s="303">
        <f t="shared" si="12"/>
        <v>0</v>
      </c>
      <c r="R36" s="81" t="e">
        <f t="shared" si="4"/>
        <v>#DIV/0!</v>
      </c>
    </row>
    <row r="37" spans="1:18" s="296" customFormat="1" ht="37.5" customHeight="1" x14ac:dyDescent="0.3">
      <c r="A37" s="266" t="s">
        <v>4525</v>
      </c>
      <c r="B37" s="266" t="s">
        <v>679</v>
      </c>
      <c r="C37" s="266">
        <v>5</v>
      </c>
      <c r="D37" s="320" t="s">
        <v>3452</v>
      </c>
      <c r="E37" s="174"/>
      <c r="F37" s="174"/>
      <c r="G37" s="174"/>
      <c r="H37" s="81" t="e">
        <f t="shared" si="1"/>
        <v>#DIV/0!</v>
      </c>
      <c r="I37" s="174"/>
      <c r="J37" s="174"/>
      <c r="K37" s="81" t="e">
        <f t="shared" si="2"/>
        <v>#DIV/0!</v>
      </c>
      <c r="L37" s="174">
        <f t="shared" si="7"/>
        <v>0</v>
      </c>
      <c r="M37" s="174">
        <f t="shared" si="8"/>
        <v>0</v>
      </c>
      <c r="N37" s="174">
        <f t="shared" si="9"/>
        <v>0</v>
      </c>
      <c r="O37" s="81" t="e">
        <f t="shared" si="10"/>
        <v>#DIV/0!</v>
      </c>
      <c r="P37" s="174">
        <f t="shared" si="11"/>
        <v>0</v>
      </c>
      <c r="Q37" s="174">
        <f t="shared" si="12"/>
        <v>0</v>
      </c>
      <c r="R37" s="81" t="e">
        <f t="shared" si="4"/>
        <v>#DIV/0!</v>
      </c>
    </row>
    <row r="38" spans="1:18" s="296" customFormat="1" ht="30" x14ac:dyDescent="0.3">
      <c r="A38" s="321" t="s">
        <v>2108</v>
      </c>
      <c r="B38" s="321" t="s">
        <v>680</v>
      </c>
      <c r="C38" s="321">
        <v>2</v>
      </c>
      <c r="D38" s="322" t="s">
        <v>4479</v>
      </c>
      <c r="E38" s="169"/>
      <c r="F38" s="169"/>
      <c r="G38" s="169"/>
      <c r="H38" s="81" t="e">
        <f t="shared" si="1"/>
        <v>#DIV/0!</v>
      </c>
      <c r="I38" s="169"/>
      <c r="J38" s="169"/>
      <c r="K38" s="81" t="e">
        <f t="shared" si="2"/>
        <v>#DIV/0!</v>
      </c>
      <c r="L38" s="169">
        <f t="shared" si="7"/>
        <v>0</v>
      </c>
      <c r="M38" s="169">
        <f t="shared" si="8"/>
        <v>0</v>
      </c>
      <c r="N38" s="169">
        <f t="shared" si="9"/>
        <v>0</v>
      </c>
      <c r="O38" s="81" t="e">
        <f t="shared" si="10"/>
        <v>#DIV/0!</v>
      </c>
      <c r="P38" s="169">
        <f t="shared" si="11"/>
        <v>0</v>
      </c>
      <c r="Q38" s="169">
        <f t="shared" si="12"/>
        <v>0</v>
      </c>
      <c r="R38" s="81" t="e">
        <f t="shared" si="4"/>
        <v>#DIV/0!</v>
      </c>
    </row>
    <row r="39" spans="1:18" s="296" customFormat="1" x14ac:dyDescent="0.3">
      <c r="A39" s="266" t="s">
        <v>4804</v>
      </c>
      <c r="B39" s="321" t="s">
        <v>5893</v>
      </c>
      <c r="C39" s="266">
        <v>10</v>
      </c>
      <c r="D39" s="320" t="s">
        <v>2330</v>
      </c>
      <c r="E39" s="174"/>
      <c r="F39" s="174"/>
      <c r="G39" s="174"/>
      <c r="H39" s="81" t="e">
        <f t="shared" si="1"/>
        <v>#DIV/0!</v>
      </c>
      <c r="I39" s="174"/>
      <c r="J39" s="174"/>
      <c r="K39" s="81" t="e">
        <f t="shared" si="2"/>
        <v>#DIV/0!</v>
      </c>
      <c r="L39" s="174">
        <f t="shared" si="7"/>
        <v>0</v>
      </c>
      <c r="M39" s="174">
        <f t="shared" si="8"/>
        <v>0</v>
      </c>
      <c r="N39" s="174">
        <f t="shared" si="9"/>
        <v>0</v>
      </c>
      <c r="O39" s="81" t="e">
        <f t="shared" si="10"/>
        <v>#DIV/0!</v>
      </c>
      <c r="P39" s="174">
        <f t="shared" si="11"/>
        <v>0</v>
      </c>
      <c r="Q39" s="174">
        <f t="shared" si="12"/>
        <v>0</v>
      </c>
      <c r="R39" s="81" t="e">
        <f t="shared" si="4"/>
        <v>#DIV/0!</v>
      </c>
    </row>
    <row r="40" spans="1:18" s="296" customFormat="1" x14ac:dyDescent="0.3">
      <c r="A40" s="301" t="s">
        <v>3332</v>
      </c>
      <c r="B40" s="321" t="s">
        <v>5894</v>
      </c>
      <c r="C40" s="301">
        <v>15</v>
      </c>
      <c r="D40" s="302" t="s">
        <v>2330</v>
      </c>
      <c r="E40" s="303"/>
      <c r="F40" s="303"/>
      <c r="G40" s="303"/>
      <c r="H40" s="81" t="e">
        <f t="shared" si="1"/>
        <v>#DIV/0!</v>
      </c>
      <c r="I40" s="303"/>
      <c r="J40" s="303"/>
      <c r="K40" s="81" t="e">
        <f t="shared" si="2"/>
        <v>#DIV/0!</v>
      </c>
      <c r="L40" s="303">
        <f t="shared" si="7"/>
        <v>0</v>
      </c>
      <c r="M40" s="303">
        <f t="shared" si="8"/>
        <v>0</v>
      </c>
      <c r="N40" s="303">
        <f t="shared" si="9"/>
        <v>0</v>
      </c>
      <c r="O40" s="81" t="e">
        <f t="shared" si="10"/>
        <v>#DIV/0!</v>
      </c>
      <c r="P40" s="303">
        <f t="shared" si="11"/>
        <v>0</v>
      </c>
      <c r="Q40" s="303">
        <f t="shared" si="12"/>
        <v>0</v>
      </c>
      <c r="R40" s="81" t="e">
        <f t="shared" si="4"/>
        <v>#DIV/0!</v>
      </c>
    </row>
    <row r="41" spans="1:18" s="296" customFormat="1" ht="45" x14ac:dyDescent="0.3">
      <c r="A41" s="212">
        <v>17.100000000000001</v>
      </c>
      <c r="B41" s="212" t="s">
        <v>681</v>
      </c>
      <c r="C41" s="212">
        <v>17</v>
      </c>
      <c r="D41" s="295" t="s">
        <v>682</v>
      </c>
      <c r="E41" s="169"/>
      <c r="F41" s="169"/>
      <c r="G41" s="169"/>
      <c r="H41" s="81" t="e">
        <f t="shared" si="1"/>
        <v>#DIV/0!</v>
      </c>
      <c r="I41" s="169"/>
      <c r="J41" s="169"/>
      <c r="K41" s="81" t="e">
        <f t="shared" si="2"/>
        <v>#DIV/0!</v>
      </c>
      <c r="L41" s="169">
        <f t="shared" si="7"/>
        <v>0</v>
      </c>
      <c r="M41" s="169">
        <f t="shared" si="8"/>
        <v>0</v>
      </c>
      <c r="N41" s="169">
        <f t="shared" si="9"/>
        <v>0</v>
      </c>
      <c r="O41" s="81" t="e">
        <f t="shared" si="10"/>
        <v>#DIV/0!</v>
      </c>
      <c r="P41" s="169">
        <f t="shared" si="11"/>
        <v>0</v>
      </c>
      <c r="Q41" s="169">
        <f t="shared" si="12"/>
        <v>0</v>
      </c>
      <c r="R41" s="81" t="e">
        <f t="shared" si="4"/>
        <v>#DIV/0!</v>
      </c>
    </row>
    <row r="42" spans="1:18" s="296" customFormat="1" x14ac:dyDescent="0.3">
      <c r="A42" s="266" t="s">
        <v>4803</v>
      </c>
      <c r="B42" s="212" t="s">
        <v>5895</v>
      </c>
      <c r="C42" s="266">
        <v>10</v>
      </c>
      <c r="D42" s="320" t="s">
        <v>4795</v>
      </c>
      <c r="E42" s="174"/>
      <c r="F42" s="174"/>
      <c r="G42" s="174"/>
      <c r="H42" s="81" t="e">
        <f t="shared" si="1"/>
        <v>#DIV/0!</v>
      </c>
      <c r="I42" s="174"/>
      <c r="J42" s="174"/>
      <c r="K42" s="81" t="e">
        <f t="shared" si="2"/>
        <v>#DIV/0!</v>
      </c>
      <c r="L42" s="174">
        <f t="shared" si="7"/>
        <v>0</v>
      </c>
      <c r="M42" s="174">
        <f t="shared" si="8"/>
        <v>0</v>
      </c>
      <c r="N42" s="174">
        <f t="shared" si="9"/>
        <v>0</v>
      </c>
      <c r="O42" s="81" t="e">
        <f t="shared" si="10"/>
        <v>#DIV/0!</v>
      </c>
      <c r="P42" s="174">
        <f t="shared" si="11"/>
        <v>0</v>
      </c>
      <c r="Q42" s="174">
        <f t="shared" si="12"/>
        <v>0</v>
      </c>
      <c r="R42" s="81" t="e">
        <f t="shared" si="4"/>
        <v>#DIV/0!</v>
      </c>
    </row>
    <row r="43" spans="1:18" s="289" customFormat="1" ht="12.75" x14ac:dyDescent="0.2">
      <c r="A43" s="135"/>
      <c r="B43" s="135" t="s">
        <v>417</v>
      </c>
      <c r="C43" s="135"/>
      <c r="D43" s="288" t="s">
        <v>535</v>
      </c>
      <c r="E43" s="137">
        <f>+E44</f>
        <v>0</v>
      </c>
      <c r="F43" s="137">
        <f t="shared" ref="F43:J43" si="15">+F44</f>
        <v>0</v>
      </c>
      <c r="G43" s="137">
        <f t="shared" si="15"/>
        <v>0</v>
      </c>
      <c r="H43" s="81" t="e">
        <f t="shared" si="1"/>
        <v>#DIV/0!</v>
      </c>
      <c r="I43" s="137">
        <f t="shared" si="15"/>
        <v>0</v>
      </c>
      <c r="J43" s="137">
        <f t="shared" si="15"/>
        <v>0</v>
      </c>
      <c r="K43" s="81" t="e">
        <f t="shared" si="2"/>
        <v>#DIV/0!</v>
      </c>
      <c r="L43" s="137">
        <f t="shared" si="7"/>
        <v>0</v>
      </c>
      <c r="M43" s="137">
        <f t="shared" si="8"/>
        <v>0</v>
      </c>
      <c r="N43" s="137">
        <f t="shared" si="9"/>
        <v>0</v>
      </c>
      <c r="O43" s="81" t="e">
        <f t="shared" si="10"/>
        <v>#DIV/0!</v>
      </c>
      <c r="P43" s="137">
        <f t="shared" si="11"/>
        <v>0</v>
      </c>
      <c r="Q43" s="137">
        <f t="shared" si="12"/>
        <v>0</v>
      </c>
      <c r="R43" s="81" t="e">
        <f t="shared" si="4"/>
        <v>#DIV/0!</v>
      </c>
    </row>
    <row r="44" spans="1:18" s="300" customFormat="1" x14ac:dyDescent="0.3">
      <c r="A44" s="297"/>
      <c r="B44" s="297" t="s">
        <v>418</v>
      </c>
      <c r="C44" s="297"/>
      <c r="D44" s="298" t="s">
        <v>683</v>
      </c>
      <c r="E44" s="299">
        <f>+E45+SUM(E50:E59)</f>
        <v>0</v>
      </c>
      <c r="F44" s="299">
        <f t="shared" ref="F44:J44" si="16">+F45+SUM(F50:F59)</f>
        <v>0</v>
      </c>
      <c r="G44" s="299">
        <f t="shared" si="16"/>
        <v>0</v>
      </c>
      <c r="H44" s="81" t="e">
        <f t="shared" si="1"/>
        <v>#DIV/0!</v>
      </c>
      <c r="I44" s="299">
        <f t="shared" si="16"/>
        <v>0</v>
      </c>
      <c r="J44" s="299">
        <f t="shared" si="16"/>
        <v>0</v>
      </c>
      <c r="K44" s="81" t="e">
        <f t="shared" si="2"/>
        <v>#DIV/0!</v>
      </c>
      <c r="L44" s="299">
        <f t="shared" si="7"/>
        <v>0</v>
      </c>
      <c r="M44" s="299">
        <f t="shared" si="8"/>
        <v>0</v>
      </c>
      <c r="N44" s="299">
        <f t="shared" si="9"/>
        <v>0</v>
      </c>
      <c r="O44" s="81" t="e">
        <f t="shared" si="10"/>
        <v>#DIV/0!</v>
      </c>
      <c r="P44" s="299">
        <f t="shared" si="11"/>
        <v>0</v>
      </c>
      <c r="Q44" s="299">
        <f t="shared" si="12"/>
        <v>0</v>
      </c>
      <c r="R44" s="81" t="e">
        <f t="shared" si="4"/>
        <v>#DIV/0!</v>
      </c>
    </row>
    <row r="45" spans="1:18" s="296" customFormat="1" x14ac:dyDescent="0.3">
      <c r="A45" s="216"/>
      <c r="B45" s="216" t="s">
        <v>429</v>
      </c>
      <c r="C45" s="216"/>
      <c r="D45" s="295" t="s">
        <v>684</v>
      </c>
      <c r="E45" s="217">
        <f>+E46+E48</f>
        <v>0</v>
      </c>
      <c r="F45" s="217">
        <f t="shared" ref="F45:J45" si="17">+F46+F48</f>
        <v>0</v>
      </c>
      <c r="G45" s="217">
        <f t="shared" si="17"/>
        <v>0</v>
      </c>
      <c r="H45" s="81" t="e">
        <f t="shared" si="1"/>
        <v>#DIV/0!</v>
      </c>
      <c r="I45" s="217">
        <f t="shared" si="17"/>
        <v>0</v>
      </c>
      <c r="J45" s="217">
        <f t="shared" si="17"/>
        <v>0</v>
      </c>
      <c r="K45" s="81" t="e">
        <f t="shared" si="2"/>
        <v>#DIV/0!</v>
      </c>
      <c r="L45" s="217">
        <f t="shared" si="7"/>
        <v>0</v>
      </c>
      <c r="M45" s="217">
        <f t="shared" si="8"/>
        <v>0</v>
      </c>
      <c r="N45" s="217">
        <f t="shared" si="9"/>
        <v>0</v>
      </c>
      <c r="O45" s="81" t="e">
        <f t="shared" si="10"/>
        <v>#DIV/0!</v>
      </c>
      <c r="P45" s="217">
        <f t="shared" si="11"/>
        <v>0</v>
      </c>
      <c r="Q45" s="217">
        <f t="shared" si="12"/>
        <v>0</v>
      </c>
      <c r="R45" s="81" t="e">
        <f t="shared" si="4"/>
        <v>#DIV/0!</v>
      </c>
    </row>
    <row r="46" spans="1:18" s="317" customFormat="1" ht="14.25" customHeight="1" x14ac:dyDescent="0.3">
      <c r="A46" s="328"/>
      <c r="B46" s="328" t="s">
        <v>1472</v>
      </c>
      <c r="C46" s="328"/>
      <c r="D46" s="329" t="s">
        <v>2980</v>
      </c>
      <c r="E46" s="330">
        <f>+E47</f>
        <v>0</v>
      </c>
      <c r="F46" s="330">
        <f t="shared" ref="F46:J46" si="18">+F47</f>
        <v>0</v>
      </c>
      <c r="G46" s="330">
        <f t="shared" si="18"/>
        <v>0</v>
      </c>
      <c r="H46" s="81" t="e">
        <f t="shared" si="1"/>
        <v>#DIV/0!</v>
      </c>
      <c r="I46" s="330">
        <f t="shared" si="18"/>
        <v>0</v>
      </c>
      <c r="J46" s="330">
        <f t="shared" si="18"/>
        <v>0</v>
      </c>
      <c r="K46" s="81" t="e">
        <f t="shared" si="2"/>
        <v>#DIV/0!</v>
      </c>
      <c r="L46" s="330">
        <f t="shared" si="7"/>
        <v>0</v>
      </c>
      <c r="M46" s="330">
        <f t="shared" si="8"/>
        <v>0</v>
      </c>
      <c r="N46" s="330">
        <f t="shared" si="9"/>
        <v>0</v>
      </c>
      <c r="O46" s="81" t="e">
        <f t="shared" si="10"/>
        <v>#DIV/0!</v>
      </c>
      <c r="P46" s="330">
        <f t="shared" si="11"/>
        <v>0</v>
      </c>
      <c r="Q46" s="330">
        <f t="shared" si="12"/>
        <v>0</v>
      </c>
      <c r="R46" s="81" t="e">
        <f t="shared" si="4"/>
        <v>#DIV/0!</v>
      </c>
    </row>
    <row r="47" spans="1:18" s="336" customFormat="1" ht="29.25" customHeight="1" x14ac:dyDescent="0.3">
      <c r="A47" s="334" t="s">
        <v>2982</v>
      </c>
      <c r="B47" s="334" t="s">
        <v>4344</v>
      </c>
      <c r="C47" s="334">
        <v>5</v>
      </c>
      <c r="D47" s="335" t="s">
        <v>2981</v>
      </c>
      <c r="E47" s="185"/>
      <c r="F47" s="185"/>
      <c r="G47" s="185"/>
      <c r="H47" s="81" t="e">
        <f t="shared" si="1"/>
        <v>#DIV/0!</v>
      </c>
      <c r="I47" s="185"/>
      <c r="J47" s="185"/>
      <c r="K47" s="81" t="e">
        <f t="shared" si="2"/>
        <v>#DIV/0!</v>
      </c>
      <c r="L47" s="185">
        <f t="shared" si="7"/>
        <v>0</v>
      </c>
      <c r="M47" s="185">
        <f t="shared" si="8"/>
        <v>0</v>
      </c>
      <c r="N47" s="185">
        <f t="shared" si="9"/>
        <v>0</v>
      </c>
      <c r="O47" s="81" t="e">
        <f t="shared" si="10"/>
        <v>#DIV/0!</v>
      </c>
      <c r="P47" s="185">
        <f t="shared" si="11"/>
        <v>0</v>
      </c>
      <c r="Q47" s="185">
        <f t="shared" si="12"/>
        <v>0</v>
      </c>
      <c r="R47" s="81" t="e">
        <f t="shared" si="4"/>
        <v>#DIV/0!</v>
      </c>
    </row>
    <row r="48" spans="1:18" s="317" customFormat="1" ht="30" x14ac:dyDescent="0.3">
      <c r="A48" s="331" t="s">
        <v>3926</v>
      </c>
      <c r="B48" s="331" t="s">
        <v>1473</v>
      </c>
      <c r="C48" s="331">
        <v>16</v>
      </c>
      <c r="D48" s="332" t="s">
        <v>5094</v>
      </c>
      <c r="E48" s="316">
        <f>+E49</f>
        <v>0</v>
      </c>
      <c r="F48" s="316">
        <f t="shared" ref="F48:J48" si="19">+F49</f>
        <v>0</v>
      </c>
      <c r="G48" s="316">
        <f t="shared" si="19"/>
        <v>0</v>
      </c>
      <c r="H48" s="81" t="e">
        <f t="shared" si="1"/>
        <v>#DIV/0!</v>
      </c>
      <c r="I48" s="316">
        <f t="shared" si="19"/>
        <v>0</v>
      </c>
      <c r="J48" s="316">
        <f t="shared" si="19"/>
        <v>0</v>
      </c>
      <c r="K48" s="81" t="e">
        <f t="shared" si="2"/>
        <v>#DIV/0!</v>
      </c>
      <c r="L48" s="316">
        <f t="shared" si="7"/>
        <v>0</v>
      </c>
      <c r="M48" s="316">
        <f t="shared" si="8"/>
        <v>0</v>
      </c>
      <c r="N48" s="316">
        <f t="shared" si="9"/>
        <v>0</v>
      </c>
      <c r="O48" s="81" t="e">
        <f t="shared" si="10"/>
        <v>#DIV/0!</v>
      </c>
      <c r="P48" s="316">
        <f t="shared" si="11"/>
        <v>0</v>
      </c>
      <c r="Q48" s="316">
        <f t="shared" si="12"/>
        <v>0</v>
      </c>
      <c r="R48" s="81" t="e">
        <f t="shared" si="4"/>
        <v>#DIV/0!</v>
      </c>
    </row>
    <row r="49" spans="1:18" s="336" customFormat="1" x14ac:dyDescent="0.3">
      <c r="A49" s="337" t="s">
        <v>3927</v>
      </c>
      <c r="B49" s="932" t="s">
        <v>5896</v>
      </c>
      <c r="C49" s="337">
        <v>16</v>
      </c>
      <c r="D49" s="338" t="s">
        <v>769</v>
      </c>
      <c r="E49" s="339"/>
      <c r="F49" s="339"/>
      <c r="G49" s="339"/>
      <c r="H49" s="81" t="e">
        <f t="shared" si="1"/>
        <v>#DIV/0!</v>
      </c>
      <c r="I49" s="339"/>
      <c r="J49" s="339"/>
      <c r="K49" s="81" t="e">
        <f t="shared" si="2"/>
        <v>#DIV/0!</v>
      </c>
      <c r="L49" s="339">
        <f t="shared" si="7"/>
        <v>0</v>
      </c>
      <c r="M49" s="339">
        <f t="shared" si="8"/>
        <v>0</v>
      </c>
      <c r="N49" s="339">
        <f t="shared" si="9"/>
        <v>0</v>
      </c>
      <c r="O49" s="81" t="e">
        <f t="shared" si="10"/>
        <v>#DIV/0!</v>
      </c>
      <c r="P49" s="339">
        <f t="shared" si="11"/>
        <v>0</v>
      </c>
      <c r="Q49" s="339">
        <f t="shared" si="12"/>
        <v>0</v>
      </c>
      <c r="R49" s="81" t="e">
        <f t="shared" si="4"/>
        <v>#DIV/0!</v>
      </c>
    </row>
    <row r="50" spans="1:18" s="296" customFormat="1" ht="45" x14ac:dyDescent="0.3">
      <c r="A50" s="307" t="s">
        <v>2109</v>
      </c>
      <c r="B50" s="307" t="s">
        <v>687</v>
      </c>
      <c r="C50" s="307">
        <v>9</v>
      </c>
      <c r="D50" s="308" t="s">
        <v>3646</v>
      </c>
      <c r="E50" s="177"/>
      <c r="F50" s="177"/>
      <c r="G50" s="177"/>
      <c r="H50" s="81" t="e">
        <f t="shared" si="1"/>
        <v>#DIV/0!</v>
      </c>
      <c r="I50" s="177"/>
      <c r="J50" s="177"/>
      <c r="K50" s="81" t="e">
        <f t="shared" si="2"/>
        <v>#DIV/0!</v>
      </c>
      <c r="L50" s="177">
        <f t="shared" si="7"/>
        <v>0</v>
      </c>
      <c r="M50" s="177">
        <f t="shared" si="8"/>
        <v>0</v>
      </c>
      <c r="N50" s="177">
        <f t="shared" si="9"/>
        <v>0</v>
      </c>
      <c r="O50" s="81" t="e">
        <f t="shared" si="10"/>
        <v>#DIV/0!</v>
      </c>
      <c r="P50" s="177">
        <f t="shared" si="11"/>
        <v>0</v>
      </c>
      <c r="Q50" s="177">
        <f t="shared" si="12"/>
        <v>0</v>
      </c>
      <c r="R50" s="81" t="e">
        <f t="shared" si="4"/>
        <v>#DIV/0!</v>
      </c>
    </row>
    <row r="51" spans="1:18" s="296" customFormat="1" x14ac:dyDescent="0.3">
      <c r="A51" s="307" t="s">
        <v>3295</v>
      </c>
      <c r="B51" s="307" t="s">
        <v>4345</v>
      </c>
      <c r="C51" s="307">
        <v>9</v>
      </c>
      <c r="D51" s="308" t="s">
        <v>3161</v>
      </c>
      <c r="E51" s="177"/>
      <c r="F51" s="177"/>
      <c r="G51" s="177"/>
      <c r="H51" s="81" t="e">
        <f t="shared" si="1"/>
        <v>#DIV/0!</v>
      </c>
      <c r="I51" s="177"/>
      <c r="J51" s="177"/>
      <c r="K51" s="81" t="e">
        <f t="shared" si="2"/>
        <v>#DIV/0!</v>
      </c>
      <c r="L51" s="177">
        <f t="shared" si="7"/>
        <v>0</v>
      </c>
      <c r="M51" s="177">
        <f t="shared" si="8"/>
        <v>0</v>
      </c>
      <c r="N51" s="177">
        <f t="shared" si="9"/>
        <v>0</v>
      </c>
      <c r="O51" s="81" t="e">
        <f t="shared" si="10"/>
        <v>#DIV/0!</v>
      </c>
      <c r="P51" s="177">
        <f t="shared" si="11"/>
        <v>0</v>
      </c>
      <c r="Q51" s="177">
        <f t="shared" si="12"/>
        <v>0</v>
      </c>
      <c r="R51" s="81" t="e">
        <f t="shared" si="4"/>
        <v>#DIV/0!</v>
      </c>
    </row>
    <row r="52" spans="1:18" s="296" customFormat="1" ht="45" x14ac:dyDescent="0.3">
      <c r="A52" s="323" t="s">
        <v>2977</v>
      </c>
      <c r="B52" s="323" t="s">
        <v>688</v>
      </c>
      <c r="C52" s="323">
        <v>3</v>
      </c>
      <c r="D52" s="324" t="s">
        <v>2978</v>
      </c>
      <c r="E52" s="177"/>
      <c r="F52" s="177"/>
      <c r="G52" s="177"/>
      <c r="H52" s="81" t="e">
        <f t="shared" si="1"/>
        <v>#DIV/0!</v>
      </c>
      <c r="I52" s="177"/>
      <c r="J52" s="177"/>
      <c r="K52" s="81" t="e">
        <f t="shared" si="2"/>
        <v>#DIV/0!</v>
      </c>
      <c r="L52" s="177">
        <f t="shared" si="7"/>
        <v>0</v>
      </c>
      <c r="M52" s="177">
        <f t="shared" si="8"/>
        <v>0</v>
      </c>
      <c r="N52" s="177">
        <f t="shared" si="9"/>
        <v>0</v>
      </c>
      <c r="O52" s="81" t="e">
        <f t="shared" si="10"/>
        <v>#DIV/0!</v>
      </c>
      <c r="P52" s="177">
        <f t="shared" si="11"/>
        <v>0</v>
      </c>
      <c r="Q52" s="177">
        <f t="shared" si="12"/>
        <v>0</v>
      </c>
      <c r="R52" s="81" t="e">
        <f t="shared" si="4"/>
        <v>#DIV/0!</v>
      </c>
    </row>
    <row r="53" spans="1:18" s="296" customFormat="1" ht="75" x14ac:dyDescent="0.3">
      <c r="A53" s="306" t="s">
        <v>2976</v>
      </c>
      <c r="B53" s="306" t="s">
        <v>4346</v>
      </c>
      <c r="C53" s="306">
        <v>2</v>
      </c>
      <c r="D53" s="302" t="s">
        <v>2513</v>
      </c>
      <c r="E53" s="177"/>
      <c r="F53" s="177"/>
      <c r="G53" s="177"/>
      <c r="H53" s="81" t="e">
        <f t="shared" si="1"/>
        <v>#DIV/0!</v>
      </c>
      <c r="I53" s="177"/>
      <c r="J53" s="177"/>
      <c r="K53" s="81" t="e">
        <f t="shared" si="2"/>
        <v>#DIV/0!</v>
      </c>
      <c r="L53" s="177">
        <f t="shared" si="7"/>
        <v>0</v>
      </c>
      <c r="M53" s="177">
        <f t="shared" si="8"/>
        <v>0</v>
      </c>
      <c r="N53" s="177">
        <f t="shared" si="9"/>
        <v>0</v>
      </c>
      <c r="O53" s="81" t="e">
        <f t="shared" si="10"/>
        <v>#DIV/0!</v>
      </c>
      <c r="P53" s="177">
        <f t="shared" si="11"/>
        <v>0</v>
      </c>
      <c r="Q53" s="177">
        <f t="shared" si="12"/>
        <v>0</v>
      </c>
      <c r="R53" s="81" t="e">
        <f t="shared" si="4"/>
        <v>#DIV/0!</v>
      </c>
    </row>
    <row r="54" spans="1:18" s="296" customFormat="1" x14ac:dyDescent="0.3">
      <c r="A54" s="311" t="s">
        <v>4622</v>
      </c>
      <c r="B54" s="311" t="s">
        <v>689</v>
      </c>
      <c r="C54" s="311">
        <v>6</v>
      </c>
      <c r="D54" s="312" t="s">
        <v>628</v>
      </c>
      <c r="E54" s="313"/>
      <c r="F54" s="313"/>
      <c r="G54" s="313"/>
      <c r="H54" s="81" t="e">
        <f t="shared" si="1"/>
        <v>#DIV/0!</v>
      </c>
      <c r="I54" s="313"/>
      <c r="J54" s="313"/>
      <c r="K54" s="81" t="e">
        <f t="shared" si="2"/>
        <v>#DIV/0!</v>
      </c>
      <c r="L54" s="313">
        <f t="shared" si="7"/>
        <v>0</v>
      </c>
      <c r="M54" s="313">
        <f t="shared" si="8"/>
        <v>0</v>
      </c>
      <c r="N54" s="313">
        <f t="shared" si="9"/>
        <v>0</v>
      </c>
      <c r="O54" s="81" t="e">
        <f t="shared" si="10"/>
        <v>#DIV/0!</v>
      </c>
      <c r="P54" s="313">
        <f t="shared" si="11"/>
        <v>0</v>
      </c>
      <c r="Q54" s="313">
        <f t="shared" si="12"/>
        <v>0</v>
      </c>
      <c r="R54" s="81" t="e">
        <f t="shared" si="4"/>
        <v>#DIV/0!</v>
      </c>
    </row>
    <row r="55" spans="1:18" s="296" customFormat="1" ht="30" x14ac:dyDescent="0.3">
      <c r="A55" s="325" t="s">
        <v>4029</v>
      </c>
      <c r="B55" s="325" t="s">
        <v>690</v>
      </c>
      <c r="C55" s="325">
        <v>16</v>
      </c>
      <c r="D55" s="326" t="s">
        <v>685</v>
      </c>
      <c r="E55" s="303"/>
      <c r="F55" s="303"/>
      <c r="G55" s="303"/>
      <c r="H55" s="81" t="e">
        <f t="shared" si="1"/>
        <v>#DIV/0!</v>
      </c>
      <c r="I55" s="303"/>
      <c r="J55" s="303"/>
      <c r="K55" s="81" t="e">
        <f t="shared" si="2"/>
        <v>#DIV/0!</v>
      </c>
      <c r="L55" s="303">
        <f t="shared" si="7"/>
        <v>0</v>
      </c>
      <c r="M55" s="303">
        <f t="shared" si="8"/>
        <v>0</v>
      </c>
      <c r="N55" s="303">
        <f t="shared" si="9"/>
        <v>0</v>
      </c>
      <c r="O55" s="81" t="e">
        <f t="shared" si="10"/>
        <v>#DIV/0!</v>
      </c>
      <c r="P55" s="303">
        <f t="shared" si="11"/>
        <v>0</v>
      </c>
      <c r="Q55" s="303">
        <f t="shared" si="12"/>
        <v>0</v>
      </c>
      <c r="R55" s="81" t="e">
        <f t="shared" si="4"/>
        <v>#DIV/0!</v>
      </c>
    </row>
    <row r="56" spans="1:18" s="296" customFormat="1" x14ac:dyDescent="0.3">
      <c r="A56" s="325" t="s">
        <v>3007</v>
      </c>
      <c r="B56" s="325" t="s">
        <v>5897</v>
      </c>
      <c r="C56" s="325">
        <v>15</v>
      </c>
      <c r="D56" s="326" t="s">
        <v>3008</v>
      </c>
      <c r="E56" s="303"/>
      <c r="F56" s="303"/>
      <c r="G56" s="303"/>
      <c r="H56" s="81" t="e">
        <f t="shared" si="1"/>
        <v>#DIV/0!</v>
      </c>
      <c r="I56" s="303"/>
      <c r="J56" s="303"/>
      <c r="K56" s="81" t="e">
        <f t="shared" si="2"/>
        <v>#DIV/0!</v>
      </c>
      <c r="L56" s="303">
        <f t="shared" si="7"/>
        <v>0</v>
      </c>
      <c r="M56" s="303">
        <f t="shared" si="8"/>
        <v>0</v>
      </c>
      <c r="N56" s="303">
        <f t="shared" si="9"/>
        <v>0</v>
      </c>
      <c r="O56" s="81" t="e">
        <f t="shared" si="10"/>
        <v>#DIV/0!</v>
      </c>
      <c r="P56" s="303">
        <f t="shared" si="11"/>
        <v>0</v>
      </c>
      <c r="Q56" s="303">
        <f t="shared" si="12"/>
        <v>0</v>
      </c>
      <c r="R56" s="81" t="e">
        <f t="shared" si="4"/>
        <v>#DIV/0!</v>
      </c>
    </row>
    <row r="57" spans="1:18" s="296" customFormat="1" x14ac:dyDescent="0.3">
      <c r="A57" s="325" t="s">
        <v>4030</v>
      </c>
      <c r="B57" s="325" t="s">
        <v>691</v>
      </c>
      <c r="C57" s="325">
        <v>16</v>
      </c>
      <c r="D57" s="326" t="s">
        <v>2887</v>
      </c>
      <c r="E57" s="303"/>
      <c r="F57" s="303"/>
      <c r="G57" s="303"/>
      <c r="H57" s="81" t="e">
        <f t="shared" si="1"/>
        <v>#DIV/0!</v>
      </c>
      <c r="I57" s="303"/>
      <c r="J57" s="303"/>
      <c r="K57" s="81" t="e">
        <f t="shared" si="2"/>
        <v>#DIV/0!</v>
      </c>
      <c r="L57" s="303">
        <f t="shared" si="7"/>
        <v>0</v>
      </c>
      <c r="M57" s="303">
        <f t="shared" si="8"/>
        <v>0</v>
      </c>
      <c r="N57" s="303">
        <f t="shared" si="9"/>
        <v>0</v>
      </c>
      <c r="O57" s="81" t="e">
        <f t="shared" si="10"/>
        <v>#DIV/0!</v>
      </c>
      <c r="P57" s="303">
        <f t="shared" si="11"/>
        <v>0</v>
      </c>
      <c r="Q57" s="303">
        <f t="shared" si="12"/>
        <v>0</v>
      </c>
      <c r="R57" s="81" t="e">
        <f t="shared" si="4"/>
        <v>#DIV/0!</v>
      </c>
    </row>
    <row r="58" spans="1:18" s="296" customFormat="1" x14ac:dyDescent="0.3">
      <c r="A58" s="325" t="s">
        <v>4000</v>
      </c>
      <c r="B58" s="325" t="s">
        <v>5898</v>
      </c>
      <c r="C58" s="325">
        <v>16</v>
      </c>
      <c r="D58" s="326" t="s">
        <v>2876</v>
      </c>
      <c r="E58" s="303"/>
      <c r="F58" s="303"/>
      <c r="G58" s="303"/>
      <c r="H58" s="81" t="e">
        <f t="shared" si="1"/>
        <v>#DIV/0!</v>
      </c>
      <c r="I58" s="303"/>
      <c r="J58" s="303"/>
      <c r="K58" s="81" t="e">
        <f t="shared" si="2"/>
        <v>#DIV/0!</v>
      </c>
      <c r="L58" s="303">
        <f t="shared" si="7"/>
        <v>0</v>
      </c>
      <c r="M58" s="303">
        <f t="shared" si="8"/>
        <v>0</v>
      </c>
      <c r="N58" s="303">
        <f t="shared" si="9"/>
        <v>0</v>
      </c>
      <c r="O58" s="81" t="e">
        <f t="shared" si="10"/>
        <v>#DIV/0!</v>
      </c>
      <c r="P58" s="303">
        <f t="shared" si="11"/>
        <v>0</v>
      </c>
      <c r="Q58" s="303">
        <f t="shared" si="12"/>
        <v>0</v>
      </c>
      <c r="R58" s="81" t="e">
        <f t="shared" si="4"/>
        <v>#DIV/0!</v>
      </c>
    </row>
    <row r="59" spans="1:18" s="296" customFormat="1" x14ac:dyDescent="0.3">
      <c r="A59" s="266">
        <v>7.7</v>
      </c>
      <c r="B59" s="325" t="s">
        <v>5899</v>
      </c>
      <c r="C59" s="327">
        <v>7</v>
      </c>
      <c r="D59" s="320" t="s">
        <v>686</v>
      </c>
      <c r="E59" s="303"/>
      <c r="F59" s="303"/>
      <c r="G59" s="303"/>
      <c r="H59" s="81" t="e">
        <f t="shared" si="1"/>
        <v>#DIV/0!</v>
      </c>
      <c r="I59" s="303"/>
      <c r="J59" s="303"/>
      <c r="K59" s="81" t="e">
        <f t="shared" si="2"/>
        <v>#DIV/0!</v>
      </c>
      <c r="L59" s="303">
        <f t="shared" si="7"/>
        <v>0</v>
      </c>
      <c r="M59" s="303">
        <f t="shared" si="8"/>
        <v>0</v>
      </c>
      <c r="N59" s="303">
        <f t="shared" si="9"/>
        <v>0</v>
      </c>
      <c r="O59" s="81" t="e">
        <f t="shared" si="10"/>
        <v>#DIV/0!</v>
      </c>
      <c r="P59" s="303">
        <f t="shared" si="11"/>
        <v>0</v>
      </c>
      <c r="Q59" s="303">
        <f t="shared" si="12"/>
        <v>0</v>
      </c>
      <c r="R59" s="81" t="e">
        <f t="shared" si="4"/>
        <v>#DIV/0!</v>
      </c>
    </row>
    <row r="60" spans="1:18" s="289" customFormat="1" ht="25.5" x14ac:dyDescent="0.2">
      <c r="A60" s="135"/>
      <c r="B60" s="135" t="s">
        <v>516</v>
      </c>
      <c r="C60" s="135"/>
      <c r="D60" s="288" t="s">
        <v>536</v>
      </c>
      <c r="E60" s="137">
        <f>+E61+E72</f>
        <v>0</v>
      </c>
      <c r="F60" s="137">
        <f t="shared" ref="F60:J60" si="20">+F61+F72</f>
        <v>0</v>
      </c>
      <c r="G60" s="137">
        <f t="shared" si="20"/>
        <v>0</v>
      </c>
      <c r="H60" s="81" t="e">
        <f t="shared" si="1"/>
        <v>#DIV/0!</v>
      </c>
      <c r="I60" s="137">
        <f t="shared" si="20"/>
        <v>0</v>
      </c>
      <c r="J60" s="137">
        <f t="shared" si="20"/>
        <v>0</v>
      </c>
      <c r="K60" s="81" t="e">
        <f t="shared" si="2"/>
        <v>#DIV/0!</v>
      </c>
      <c r="L60" s="137">
        <f t="shared" si="7"/>
        <v>0</v>
      </c>
      <c r="M60" s="137">
        <f t="shared" si="8"/>
        <v>0</v>
      </c>
      <c r="N60" s="137">
        <f t="shared" si="9"/>
        <v>0</v>
      </c>
      <c r="O60" s="81" t="e">
        <f t="shared" si="10"/>
        <v>#DIV/0!</v>
      </c>
      <c r="P60" s="137">
        <f t="shared" si="11"/>
        <v>0</v>
      </c>
      <c r="Q60" s="137">
        <f t="shared" si="12"/>
        <v>0</v>
      </c>
      <c r="R60" s="81" t="e">
        <f t="shared" si="4"/>
        <v>#DIV/0!</v>
      </c>
    </row>
    <row r="61" spans="1:18" s="300" customFormat="1" x14ac:dyDescent="0.3">
      <c r="A61" s="297"/>
      <c r="B61" s="297" t="s">
        <v>517</v>
      </c>
      <c r="C61" s="297"/>
      <c r="D61" s="298" t="s">
        <v>692</v>
      </c>
      <c r="E61" s="299">
        <f>+E62+E65+E67+E70</f>
        <v>0</v>
      </c>
      <c r="F61" s="299">
        <f t="shared" ref="F61:J61" si="21">+F62+F65+F67+F70</f>
        <v>0</v>
      </c>
      <c r="G61" s="299">
        <f t="shared" si="21"/>
        <v>0</v>
      </c>
      <c r="H61" s="81" t="e">
        <f t="shared" si="1"/>
        <v>#DIV/0!</v>
      </c>
      <c r="I61" s="299">
        <f t="shared" si="21"/>
        <v>0</v>
      </c>
      <c r="J61" s="299">
        <f t="shared" si="21"/>
        <v>0</v>
      </c>
      <c r="K61" s="81" t="e">
        <f t="shared" si="2"/>
        <v>#DIV/0!</v>
      </c>
      <c r="L61" s="299">
        <f t="shared" si="7"/>
        <v>0</v>
      </c>
      <c r="M61" s="299">
        <f t="shared" si="8"/>
        <v>0</v>
      </c>
      <c r="N61" s="299">
        <f t="shared" si="9"/>
        <v>0</v>
      </c>
      <c r="O61" s="81" t="e">
        <f t="shared" si="10"/>
        <v>#DIV/0!</v>
      </c>
      <c r="P61" s="299">
        <f t="shared" si="11"/>
        <v>0</v>
      </c>
      <c r="Q61" s="299">
        <f t="shared" si="12"/>
        <v>0</v>
      </c>
      <c r="R61" s="81" t="e">
        <f t="shared" si="4"/>
        <v>#DIV/0!</v>
      </c>
    </row>
    <row r="62" spans="1:18" s="296" customFormat="1" x14ac:dyDescent="0.3">
      <c r="A62" s="216"/>
      <c r="B62" s="216" t="s">
        <v>518</v>
      </c>
      <c r="C62" s="216"/>
      <c r="D62" s="295" t="s">
        <v>693</v>
      </c>
      <c r="E62" s="217">
        <f>+SUM(E63:E64)</f>
        <v>0</v>
      </c>
      <c r="F62" s="217">
        <f t="shared" ref="F62:J62" si="22">+SUM(F63:F64)</f>
        <v>0</v>
      </c>
      <c r="G62" s="217">
        <f t="shared" si="22"/>
        <v>0</v>
      </c>
      <c r="H62" s="81" t="e">
        <f t="shared" si="1"/>
        <v>#DIV/0!</v>
      </c>
      <c r="I62" s="217">
        <f t="shared" si="22"/>
        <v>0</v>
      </c>
      <c r="J62" s="217">
        <f t="shared" si="22"/>
        <v>0</v>
      </c>
      <c r="K62" s="81" t="e">
        <f t="shared" si="2"/>
        <v>#DIV/0!</v>
      </c>
      <c r="L62" s="217">
        <f t="shared" si="7"/>
        <v>0</v>
      </c>
      <c r="M62" s="217">
        <f t="shared" si="8"/>
        <v>0</v>
      </c>
      <c r="N62" s="217">
        <f t="shared" si="9"/>
        <v>0</v>
      </c>
      <c r="O62" s="81" t="e">
        <f t="shared" si="10"/>
        <v>#DIV/0!</v>
      </c>
      <c r="P62" s="217">
        <f t="shared" si="11"/>
        <v>0</v>
      </c>
      <c r="Q62" s="217">
        <f t="shared" si="12"/>
        <v>0</v>
      </c>
      <c r="R62" s="81" t="e">
        <f t="shared" si="4"/>
        <v>#DIV/0!</v>
      </c>
    </row>
    <row r="63" spans="1:18" s="317" customFormat="1" x14ac:dyDescent="0.3">
      <c r="A63" s="341" t="s">
        <v>4623</v>
      </c>
      <c r="B63" s="341" t="s">
        <v>519</v>
      </c>
      <c r="C63" s="341">
        <v>6</v>
      </c>
      <c r="D63" s="342" t="s">
        <v>3862</v>
      </c>
      <c r="E63" s="343"/>
      <c r="F63" s="343"/>
      <c r="G63" s="343"/>
      <c r="H63" s="81" t="e">
        <f t="shared" si="1"/>
        <v>#DIV/0!</v>
      </c>
      <c r="I63" s="343"/>
      <c r="J63" s="343"/>
      <c r="K63" s="81" t="e">
        <f t="shared" si="2"/>
        <v>#DIV/0!</v>
      </c>
      <c r="L63" s="343">
        <f t="shared" si="7"/>
        <v>0</v>
      </c>
      <c r="M63" s="343">
        <f t="shared" si="8"/>
        <v>0</v>
      </c>
      <c r="N63" s="343">
        <f t="shared" si="9"/>
        <v>0</v>
      </c>
      <c r="O63" s="81" t="e">
        <f t="shared" si="10"/>
        <v>#DIV/0!</v>
      </c>
      <c r="P63" s="343">
        <f t="shared" si="11"/>
        <v>0</v>
      </c>
      <c r="Q63" s="343">
        <f t="shared" si="12"/>
        <v>0</v>
      </c>
      <c r="R63" s="81" t="e">
        <f t="shared" si="4"/>
        <v>#DIV/0!</v>
      </c>
    </row>
    <row r="64" spans="1:18" s="317" customFormat="1" ht="30" x14ac:dyDescent="0.3">
      <c r="A64" s="331" t="s">
        <v>2110</v>
      </c>
      <c r="B64" s="331" t="s">
        <v>520</v>
      </c>
      <c r="C64" s="331">
        <v>9</v>
      </c>
      <c r="D64" s="332" t="s">
        <v>4756</v>
      </c>
      <c r="E64" s="232"/>
      <c r="F64" s="232"/>
      <c r="G64" s="232"/>
      <c r="H64" s="81" t="e">
        <f t="shared" si="1"/>
        <v>#DIV/0!</v>
      </c>
      <c r="I64" s="232"/>
      <c r="J64" s="232"/>
      <c r="K64" s="81" t="e">
        <f t="shared" si="2"/>
        <v>#DIV/0!</v>
      </c>
      <c r="L64" s="232">
        <f t="shared" si="7"/>
        <v>0</v>
      </c>
      <c r="M64" s="232">
        <f t="shared" si="8"/>
        <v>0</v>
      </c>
      <c r="N64" s="232">
        <f t="shared" si="9"/>
        <v>0</v>
      </c>
      <c r="O64" s="81" t="e">
        <f t="shared" si="10"/>
        <v>#DIV/0!</v>
      </c>
      <c r="P64" s="232">
        <f t="shared" si="11"/>
        <v>0</v>
      </c>
      <c r="Q64" s="232">
        <f t="shared" si="12"/>
        <v>0</v>
      </c>
      <c r="R64" s="81" t="e">
        <f t="shared" si="4"/>
        <v>#DIV/0!</v>
      </c>
    </row>
    <row r="65" spans="1:18" s="296" customFormat="1" x14ac:dyDescent="0.3">
      <c r="A65" s="216"/>
      <c r="B65" s="216" t="s">
        <v>521</v>
      </c>
      <c r="C65" s="216"/>
      <c r="D65" s="295" t="s">
        <v>694</v>
      </c>
      <c r="E65" s="217">
        <f>+E66</f>
        <v>0</v>
      </c>
      <c r="F65" s="217">
        <f t="shared" ref="F65:J65" si="23">+F66</f>
        <v>0</v>
      </c>
      <c r="G65" s="217">
        <f t="shared" si="23"/>
        <v>0</v>
      </c>
      <c r="H65" s="81" t="e">
        <f t="shared" si="1"/>
        <v>#DIV/0!</v>
      </c>
      <c r="I65" s="217">
        <f t="shared" si="23"/>
        <v>0</v>
      </c>
      <c r="J65" s="217">
        <f t="shared" si="23"/>
        <v>0</v>
      </c>
      <c r="K65" s="81" t="e">
        <f t="shared" si="2"/>
        <v>#DIV/0!</v>
      </c>
      <c r="L65" s="217">
        <f t="shared" si="7"/>
        <v>0</v>
      </c>
      <c r="M65" s="217">
        <f t="shared" si="8"/>
        <v>0</v>
      </c>
      <c r="N65" s="217">
        <f t="shared" si="9"/>
        <v>0</v>
      </c>
      <c r="O65" s="81" t="e">
        <f t="shared" si="10"/>
        <v>#DIV/0!</v>
      </c>
      <c r="P65" s="217">
        <f t="shared" si="11"/>
        <v>0</v>
      </c>
      <c r="Q65" s="217">
        <f t="shared" si="12"/>
        <v>0</v>
      </c>
      <c r="R65" s="81" t="e">
        <f t="shared" si="4"/>
        <v>#DIV/0!</v>
      </c>
    </row>
    <row r="66" spans="1:18" s="317" customFormat="1" ht="30" x14ac:dyDescent="0.3">
      <c r="A66" s="331" t="s">
        <v>2111</v>
      </c>
      <c r="B66" s="331" t="s">
        <v>522</v>
      </c>
      <c r="C66" s="331">
        <v>9</v>
      </c>
      <c r="D66" s="332" t="s">
        <v>4757</v>
      </c>
      <c r="E66" s="232"/>
      <c r="F66" s="232"/>
      <c r="G66" s="232"/>
      <c r="H66" s="81" t="e">
        <f t="shared" si="1"/>
        <v>#DIV/0!</v>
      </c>
      <c r="I66" s="232"/>
      <c r="J66" s="232"/>
      <c r="K66" s="81" t="e">
        <f t="shared" si="2"/>
        <v>#DIV/0!</v>
      </c>
      <c r="L66" s="232">
        <f t="shared" si="7"/>
        <v>0</v>
      </c>
      <c r="M66" s="232">
        <f t="shared" si="8"/>
        <v>0</v>
      </c>
      <c r="N66" s="232">
        <f t="shared" si="9"/>
        <v>0</v>
      </c>
      <c r="O66" s="81" t="e">
        <f t="shared" si="10"/>
        <v>#DIV/0!</v>
      </c>
      <c r="P66" s="232">
        <f t="shared" si="11"/>
        <v>0</v>
      </c>
      <c r="Q66" s="232">
        <f t="shared" si="12"/>
        <v>0</v>
      </c>
      <c r="R66" s="81" t="e">
        <f t="shared" si="4"/>
        <v>#DIV/0!</v>
      </c>
    </row>
    <row r="67" spans="1:18" s="296" customFormat="1" x14ac:dyDescent="0.3">
      <c r="A67" s="216"/>
      <c r="B67" s="216" t="s">
        <v>523</v>
      </c>
      <c r="C67" s="216"/>
      <c r="D67" s="295" t="s">
        <v>695</v>
      </c>
      <c r="E67" s="217">
        <f>+SUM(E68:E69)</f>
        <v>0</v>
      </c>
      <c r="F67" s="217">
        <f t="shared" ref="F67:J67" si="24">+SUM(F68:F69)</f>
        <v>0</v>
      </c>
      <c r="G67" s="217">
        <f t="shared" si="24"/>
        <v>0</v>
      </c>
      <c r="H67" s="81" t="e">
        <f t="shared" si="1"/>
        <v>#DIV/0!</v>
      </c>
      <c r="I67" s="217">
        <f t="shared" si="24"/>
        <v>0</v>
      </c>
      <c r="J67" s="217">
        <f t="shared" si="24"/>
        <v>0</v>
      </c>
      <c r="K67" s="81" t="e">
        <f t="shared" si="2"/>
        <v>#DIV/0!</v>
      </c>
      <c r="L67" s="217">
        <f t="shared" si="7"/>
        <v>0</v>
      </c>
      <c r="M67" s="217">
        <f t="shared" si="8"/>
        <v>0</v>
      </c>
      <c r="N67" s="217">
        <f t="shared" si="9"/>
        <v>0</v>
      </c>
      <c r="O67" s="81" t="e">
        <f t="shared" si="10"/>
        <v>#DIV/0!</v>
      </c>
      <c r="P67" s="217">
        <f t="shared" si="11"/>
        <v>0</v>
      </c>
      <c r="Q67" s="217">
        <f t="shared" si="12"/>
        <v>0</v>
      </c>
      <c r="R67" s="81" t="e">
        <f t="shared" si="4"/>
        <v>#DIV/0!</v>
      </c>
    </row>
    <row r="68" spans="1:18" s="317" customFormat="1" ht="30" x14ac:dyDescent="0.3">
      <c r="A68" s="331" t="s">
        <v>2112</v>
      </c>
      <c r="B68" s="331" t="s">
        <v>5900</v>
      </c>
      <c r="C68" s="331">
        <v>9</v>
      </c>
      <c r="D68" s="332" t="s">
        <v>4758</v>
      </c>
      <c r="E68" s="232"/>
      <c r="F68" s="232"/>
      <c r="G68" s="232"/>
      <c r="H68" s="81" t="e">
        <f t="shared" si="1"/>
        <v>#DIV/0!</v>
      </c>
      <c r="I68" s="232"/>
      <c r="J68" s="232"/>
      <c r="K68" s="81" t="e">
        <f t="shared" si="2"/>
        <v>#DIV/0!</v>
      </c>
      <c r="L68" s="232">
        <f t="shared" si="7"/>
        <v>0</v>
      </c>
      <c r="M68" s="232">
        <f t="shared" si="8"/>
        <v>0</v>
      </c>
      <c r="N68" s="232">
        <f t="shared" si="9"/>
        <v>0</v>
      </c>
      <c r="O68" s="81" t="e">
        <f t="shared" si="10"/>
        <v>#DIV/0!</v>
      </c>
      <c r="P68" s="232">
        <f t="shared" si="11"/>
        <v>0</v>
      </c>
      <c r="Q68" s="232">
        <f t="shared" si="12"/>
        <v>0</v>
      </c>
      <c r="R68" s="81" t="e">
        <f t="shared" si="4"/>
        <v>#DIV/0!</v>
      </c>
    </row>
    <row r="69" spans="1:18" s="317" customFormat="1" x14ac:dyDescent="0.3">
      <c r="A69" s="331" t="s">
        <v>3296</v>
      </c>
      <c r="B69" s="331" t="s">
        <v>5901</v>
      </c>
      <c r="C69" s="331">
        <v>9</v>
      </c>
      <c r="D69" s="332" t="s">
        <v>3161</v>
      </c>
      <c r="E69" s="232"/>
      <c r="F69" s="232"/>
      <c r="G69" s="232"/>
      <c r="H69" s="81" t="e">
        <f t="shared" si="1"/>
        <v>#DIV/0!</v>
      </c>
      <c r="I69" s="232"/>
      <c r="J69" s="232"/>
      <c r="K69" s="81" t="e">
        <f t="shared" si="2"/>
        <v>#DIV/0!</v>
      </c>
      <c r="L69" s="232">
        <f t="shared" si="7"/>
        <v>0</v>
      </c>
      <c r="M69" s="232">
        <f t="shared" si="8"/>
        <v>0</v>
      </c>
      <c r="N69" s="232">
        <f t="shared" si="9"/>
        <v>0</v>
      </c>
      <c r="O69" s="81" t="e">
        <f t="shared" si="10"/>
        <v>#DIV/0!</v>
      </c>
      <c r="P69" s="232">
        <f t="shared" si="11"/>
        <v>0</v>
      </c>
      <c r="Q69" s="232">
        <f t="shared" si="12"/>
        <v>0</v>
      </c>
      <c r="R69" s="81" t="e">
        <f t="shared" si="4"/>
        <v>#DIV/0!</v>
      </c>
    </row>
    <row r="70" spans="1:18" s="296" customFormat="1" x14ac:dyDescent="0.3">
      <c r="A70" s="216"/>
      <c r="B70" s="216" t="s">
        <v>524</v>
      </c>
      <c r="C70" s="216"/>
      <c r="D70" s="295" t="s">
        <v>4624</v>
      </c>
      <c r="E70" s="217">
        <f>+E71</f>
        <v>0</v>
      </c>
      <c r="F70" s="217">
        <f t="shared" ref="F70:J70" si="25">+F71</f>
        <v>0</v>
      </c>
      <c r="G70" s="217">
        <f t="shared" si="25"/>
        <v>0</v>
      </c>
      <c r="H70" s="81" t="e">
        <f t="shared" si="1"/>
        <v>#DIV/0!</v>
      </c>
      <c r="I70" s="217">
        <f t="shared" si="25"/>
        <v>0</v>
      </c>
      <c r="J70" s="217">
        <f t="shared" si="25"/>
        <v>0</v>
      </c>
      <c r="K70" s="81" t="e">
        <f t="shared" si="2"/>
        <v>#DIV/0!</v>
      </c>
      <c r="L70" s="217">
        <f t="shared" si="7"/>
        <v>0</v>
      </c>
      <c r="M70" s="217">
        <f t="shared" si="8"/>
        <v>0</v>
      </c>
      <c r="N70" s="217">
        <f t="shared" si="9"/>
        <v>0</v>
      </c>
      <c r="O70" s="81" t="e">
        <f t="shared" si="10"/>
        <v>#DIV/0!</v>
      </c>
      <c r="P70" s="217">
        <f t="shared" si="11"/>
        <v>0</v>
      </c>
      <c r="Q70" s="217">
        <f t="shared" si="12"/>
        <v>0</v>
      </c>
      <c r="R70" s="81" t="e">
        <f t="shared" si="4"/>
        <v>#DIV/0!</v>
      </c>
    </row>
    <row r="71" spans="1:18" s="317" customFormat="1" x14ac:dyDescent="0.3">
      <c r="A71" s="341" t="s">
        <v>4625</v>
      </c>
      <c r="B71" s="341" t="s">
        <v>525</v>
      </c>
      <c r="C71" s="341">
        <v>6</v>
      </c>
      <c r="D71" s="342" t="s">
        <v>3863</v>
      </c>
      <c r="E71" s="343"/>
      <c r="F71" s="343"/>
      <c r="G71" s="343"/>
      <c r="H71" s="81" t="e">
        <f t="shared" si="1"/>
        <v>#DIV/0!</v>
      </c>
      <c r="I71" s="343"/>
      <c r="J71" s="343"/>
      <c r="K71" s="81" t="e">
        <f t="shared" si="2"/>
        <v>#DIV/0!</v>
      </c>
      <c r="L71" s="343">
        <f t="shared" si="7"/>
        <v>0</v>
      </c>
      <c r="M71" s="343">
        <f t="shared" si="8"/>
        <v>0</v>
      </c>
      <c r="N71" s="343">
        <f t="shared" si="9"/>
        <v>0</v>
      </c>
      <c r="O71" s="81" t="e">
        <f t="shared" si="10"/>
        <v>#DIV/0!</v>
      </c>
      <c r="P71" s="343">
        <f t="shared" si="11"/>
        <v>0</v>
      </c>
      <c r="Q71" s="343">
        <f t="shared" si="12"/>
        <v>0</v>
      </c>
      <c r="R71" s="81" t="e">
        <f t="shared" si="4"/>
        <v>#DIV/0!</v>
      </c>
    </row>
    <row r="72" spans="1:18" s="300" customFormat="1" x14ac:dyDescent="0.3">
      <c r="A72" s="297"/>
      <c r="B72" s="297" t="s">
        <v>526</v>
      </c>
      <c r="C72" s="297"/>
      <c r="D72" s="298" t="s">
        <v>696</v>
      </c>
      <c r="E72" s="299">
        <f>+E73+E79+E81</f>
        <v>0</v>
      </c>
      <c r="F72" s="299">
        <f t="shared" ref="F72:J72" si="26">+F73+F79+F81</f>
        <v>0</v>
      </c>
      <c r="G72" s="299">
        <f t="shared" si="26"/>
        <v>0</v>
      </c>
      <c r="H72" s="81" t="e">
        <f t="shared" si="1"/>
        <v>#DIV/0!</v>
      </c>
      <c r="I72" s="299">
        <f t="shared" si="26"/>
        <v>0</v>
      </c>
      <c r="J72" s="299">
        <f t="shared" si="26"/>
        <v>0</v>
      </c>
      <c r="K72" s="81" t="e">
        <f t="shared" si="2"/>
        <v>#DIV/0!</v>
      </c>
      <c r="L72" s="299">
        <f t="shared" si="7"/>
        <v>0</v>
      </c>
      <c r="M72" s="299">
        <f t="shared" si="8"/>
        <v>0</v>
      </c>
      <c r="N72" s="299">
        <f t="shared" si="9"/>
        <v>0</v>
      </c>
      <c r="O72" s="81" t="e">
        <f t="shared" si="10"/>
        <v>#DIV/0!</v>
      </c>
      <c r="P72" s="299">
        <f t="shared" si="11"/>
        <v>0</v>
      </c>
      <c r="Q72" s="299">
        <f t="shared" si="12"/>
        <v>0</v>
      </c>
      <c r="R72" s="81" t="e">
        <f t="shared" si="4"/>
        <v>#DIV/0!</v>
      </c>
    </row>
    <row r="73" spans="1:18" s="296" customFormat="1" x14ac:dyDescent="0.3">
      <c r="A73" s="216"/>
      <c r="B73" s="216" t="s">
        <v>527</v>
      </c>
      <c r="C73" s="216"/>
      <c r="D73" s="295" t="s">
        <v>693</v>
      </c>
      <c r="E73" s="217">
        <f>+E74+E78</f>
        <v>0</v>
      </c>
      <c r="F73" s="217">
        <f t="shared" ref="F73:J73" si="27">+F74+F78</f>
        <v>0</v>
      </c>
      <c r="G73" s="217">
        <f t="shared" si="27"/>
        <v>0</v>
      </c>
      <c r="H73" s="81" t="e">
        <f t="shared" si="1"/>
        <v>#DIV/0!</v>
      </c>
      <c r="I73" s="217">
        <f t="shared" si="27"/>
        <v>0</v>
      </c>
      <c r="J73" s="217">
        <f t="shared" si="27"/>
        <v>0</v>
      </c>
      <c r="K73" s="81" t="e">
        <f t="shared" si="2"/>
        <v>#DIV/0!</v>
      </c>
      <c r="L73" s="217">
        <f t="shared" si="7"/>
        <v>0</v>
      </c>
      <c r="M73" s="217">
        <f t="shared" si="8"/>
        <v>0</v>
      </c>
      <c r="N73" s="217">
        <f t="shared" si="9"/>
        <v>0</v>
      </c>
      <c r="O73" s="81" t="e">
        <f t="shared" si="10"/>
        <v>#DIV/0!</v>
      </c>
      <c r="P73" s="217">
        <f t="shared" si="11"/>
        <v>0</v>
      </c>
      <c r="Q73" s="217">
        <f t="shared" si="12"/>
        <v>0</v>
      </c>
      <c r="R73" s="81" t="e">
        <f t="shared" si="4"/>
        <v>#DIV/0!</v>
      </c>
    </row>
    <row r="74" spans="1:18" s="317" customFormat="1" ht="60" x14ac:dyDescent="0.3">
      <c r="A74" s="344"/>
      <c r="B74" s="344" t="s">
        <v>528</v>
      </c>
      <c r="C74" s="344"/>
      <c r="D74" s="345" t="s">
        <v>697</v>
      </c>
      <c r="E74" s="190">
        <f>+SUM(E75:E77)</f>
        <v>0</v>
      </c>
      <c r="F74" s="190">
        <f t="shared" ref="F74:J74" si="28">+SUM(F75:F77)</f>
        <v>0</v>
      </c>
      <c r="G74" s="190">
        <f t="shared" si="28"/>
        <v>0</v>
      </c>
      <c r="H74" s="81" t="e">
        <f t="shared" si="1"/>
        <v>#DIV/0!</v>
      </c>
      <c r="I74" s="190">
        <f t="shared" si="28"/>
        <v>0</v>
      </c>
      <c r="J74" s="190">
        <f t="shared" si="28"/>
        <v>0</v>
      </c>
      <c r="K74" s="81" t="e">
        <f t="shared" si="2"/>
        <v>#DIV/0!</v>
      </c>
      <c r="L74" s="190">
        <f t="shared" si="7"/>
        <v>0</v>
      </c>
      <c r="M74" s="190">
        <f t="shared" si="8"/>
        <v>0</v>
      </c>
      <c r="N74" s="190">
        <f t="shared" si="9"/>
        <v>0</v>
      </c>
      <c r="O74" s="81" t="e">
        <f t="shared" si="10"/>
        <v>#DIV/0!</v>
      </c>
      <c r="P74" s="190">
        <f t="shared" si="11"/>
        <v>0</v>
      </c>
      <c r="Q74" s="190">
        <f t="shared" si="12"/>
        <v>0</v>
      </c>
      <c r="R74" s="81" t="e">
        <f t="shared" si="4"/>
        <v>#DIV/0!</v>
      </c>
    </row>
    <row r="75" spans="1:18" s="336" customFormat="1" ht="30" customHeight="1" x14ac:dyDescent="0.3">
      <c r="A75" s="334" t="s">
        <v>2113</v>
      </c>
      <c r="B75" s="334" t="s">
        <v>5902</v>
      </c>
      <c r="C75" s="334">
        <v>5</v>
      </c>
      <c r="D75" s="335" t="s">
        <v>2602</v>
      </c>
      <c r="E75" s="185"/>
      <c r="F75" s="185"/>
      <c r="G75" s="185"/>
      <c r="H75" s="81" t="e">
        <f t="shared" si="1"/>
        <v>#DIV/0!</v>
      </c>
      <c r="I75" s="185"/>
      <c r="J75" s="185"/>
      <c r="K75" s="81" t="e">
        <f t="shared" si="2"/>
        <v>#DIV/0!</v>
      </c>
      <c r="L75" s="185">
        <f t="shared" si="7"/>
        <v>0</v>
      </c>
      <c r="M75" s="185">
        <f t="shared" si="8"/>
        <v>0</v>
      </c>
      <c r="N75" s="185">
        <f t="shared" si="9"/>
        <v>0</v>
      </c>
      <c r="O75" s="81" t="e">
        <f t="shared" si="10"/>
        <v>#DIV/0!</v>
      </c>
      <c r="P75" s="185">
        <f t="shared" si="11"/>
        <v>0</v>
      </c>
      <c r="Q75" s="185">
        <f t="shared" si="12"/>
        <v>0</v>
      </c>
      <c r="R75" s="81" t="e">
        <f t="shared" si="4"/>
        <v>#DIV/0!</v>
      </c>
    </row>
    <row r="76" spans="1:18" s="336" customFormat="1" ht="30" x14ac:dyDescent="0.3">
      <c r="A76" s="348" t="s">
        <v>4658</v>
      </c>
      <c r="B76" s="348" t="s">
        <v>5903</v>
      </c>
      <c r="C76" s="348">
        <v>6</v>
      </c>
      <c r="D76" s="349" t="s">
        <v>2603</v>
      </c>
      <c r="E76" s="350"/>
      <c r="F76" s="350"/>
      <c r="G76" s="350"/>
      <c r="H76" s="81" t="e">
        <f t="shared" ref="H76:H139" si="29">+(F76-G76)/F76</f>
        <v>#DIV/0!</v>
      </c>
      <c r="I76" s="350"/>
      <c r="J76" s="350"/>
      <c r="K76" s="81" t="e">
        <f t="shared" ref="K76:K139" si="30">+(I76-J76)/I76</f>
        <v>#DIV/0!</v>
      </c>
      <c r="L76" s="350">
        <f t="shared" si="7"/>
        <v>0</v>
      </c>
      <c r="M76" s="350">
        <f t="shared" si="8"/>
        <v>0</v>
      </c>
      <c r="N76" s="350">
        <f t="shared" si="9"/>
        <v>0</v>
      </c>
      <c r="O76" s="81" t="e">
        <f t="shared" si="10"/>
        <v>#DIV/0!</v>
      </c>
      <c r="P76" s="350">
        <f t="shared" si="11"/>
        <v>0</v>
      </c>
      <c r="Q76" s="350">
        <f t="shared" si="12"/>
        <v>0</v>
      </c>
      <c r="R76" s="81" t="e">
        <f t="shared" ref="R76:R139" si="31">+(P76-Q76)/P76</f>
        <v>#DIV/0!</v>
      </c>
    </row>
    <row r="77" spans="1:18" s="336" customFormat="1" x14ac:dyDescent="0.3">
      <c r="A77" s="351" t="s">
        <v>4659</v>
      </c>
      <c r="B77" s="348" t="s">
        <v>5904</v>
      </c>
      <c r="C77" s="351">
        <v>6</v>
      </c>
      <c r="D77" s="352" t="s">
        <v>2389</v>
      </c>
      <c r="E77" s="246"/>
      <c r="F77" s="246"/>
      <c r="G77" s="246"/>
      <c r="H77" s="81" t="e">
        <f t="shared" si="29"/>
        <v>#DIV/0!</v>
      </c>
      <c r="I77" s="246"/>
      <c r="J77" s="246"/>
      <c r="K77" s="81" t="e">
        <f t="shared" si="30"/>
        <v>#DIV/0!</v>
      </c>
      <c r="L77" s="246">
        <f t="shared" si="7"/>
        <v>0</v>
      </c>
      <c r="M77" s="246">
        <f t="shared" si="8"/>
        <v>0</v>
      </c>
      <c r="N77" s="246">
        <f t="shared" si="9"/>
        <v>0</v>
      </c>
      <c r="O77" s="81" t="e">
        <f t="shared" si="10"/>
        <v>#DIV/0!</v>
      </c>
      <c r="P77" s="246">
        <f t="shared" si="11"/>
        <v>0</v>
      </c>
      <c r="Q77" s="246">
        <f t="shared" si="12"/>
        <v>0</v>
      </c>
      <c r="R77" s="81" t="e">
        <f t="shared" si="31"/>
        <v>#DIV/0!</v>
      </c>
    </row>
    <row r="78" spans="1:18" s="317" customFormat="1" x14ac:dyDescent="0.3">
      <c r="A78" s="341" t="s">
        <v>4626</v>
      </c>
      <c r="B78" s="341" t="s">
        <v>529</v>
      </c>
      <c r="C78" s="341">
        <v>6</v>
      </c>
      <c r="D78" s="342" t="s">
        <v>3862</v>
      </c>
      <c r="E78" s="343"/>
      <c r="F78" s="343"/>
      <c r="G78" s="343"/>
      <c r="H78" s="81" t="e">
        <f t="shared" si="29"/>
        <v>#DIV/0!</v>
      </c>
      <c r="I78" s="343"/>
      <c r="J78" s="343"/>
      <c r="K78" s="81" t="e">
        <f t="shared" si="30"/>
        <v>#DIV/0!</v>
      </c>
      <c r="L78" s="343">
        <f t="shared" si="7"/>
        <v>0</v>
      </c>
      <c r="M78" s="343">
        <f t="shared" si="8"/>
        <v>0</v>
      </c>
      <c r="N78" s="343">
        <f t="shared" si="9"/>
        <v>0</v>
      </c>
      <c r="O78" s="81" t="e">
        <f t="shared" si="10"/>
        <v>#DIV/0!</v>
      </c>
      <c r="P78" s="343">
        <f t="shared" si="11"/>
        <v>0</v>
      </c>
      <c r="Q78" s="343">
        <f t="shared" si="12"/>
        <v>0</v>
      </c>
      <c r="R78" s="81" t="e">
        <f t="shared" si="31"/>
        <v>#DIV/0!</v>
      </c>
    </row>
    <row r="79" spans="1:18" s="296" customFormat="1" x14ac:dyDescent="0.3">
      <c r="A79" s="216"/>
      <c r="B79" s="216" t="s">
        <v>530</v>
      </c>
      <c r="C79" s="216"/>
      <c r="D79" s="295" t="s">
        <v>694</v>
      </c>
      <c r="E79" s="217">
        <f>+E80</f>
        <v>0</v>
      </c>
      <c r="F79" s="217">
        <f t="shared" ref="F79:J79" si="32">+F80</f>
        <v>0</v>
      </c>
      <c r="G79" s="217">
        <f t="shared" si="32"/>
        <v>0</v>
      </c>
      <c r="H79" s="81" t="e">
        <f t="shared" si="29"/>
        <v>#DIV/0!</v>
      </c>
      <c r="I79" s="217">
        <f t="shared" si="32"/>
        <v>0</v>
      </c>
      <c r="J79" s="217">
        <f t="shared" si="32"/>
        <v>0</v>
      </c>
      <c r="K79" s="81" t="e">
        <f t="shared" si="30"/>
        <v>#DIV/0!</v>
      </c>
      <c r="L79" s="217">
        <f t="shared" ref="L79:L142" si="33">E79</f>
        <v>0</v>
      </c>
      <c r="M79" s="217">
        <f t="shared" ref="M79:M142" si="34">F79</f>
        <v>0</v>
      </c>
      <c r="N79" s="217">
        <f t="shared" ref="N79:N142" si="35">G79</f>
        <v>0</v>
      </c>
      <c r="O79" s="81" t="e">
        <f t="shared" ref="O79:O142" si="36">+(M79-N79)/M79</f>
        <v>#DIV/0!</v>
      </c>
      <c r="P79" s="217">
        <f t="shared" ref="P79:P142" si="37">I79</f>
        <v>0</v>
      </c>
      <c r="Q79" s="217">
        <f t="shared" ref="Q79:Q142" si="38">J79</f>
        <v>0</v>
      </c>
      <c r="R79" s="81" t="e">
        <f t="shared" si="31"/>
        <v>#DIV/0!</v>
      </c>
    </row>
    <row r="80" spans="1:18" s="317" customFormat="1" x14ac:dyDescent="0.3">
      <c r="A80" s="341" t="s">
        <v>4627</v>
      </c>
      <c r="B80" s="341" t="s">
        <v>1474</v>
      </c>
      <c r="C80" s="341">
        <v>6</v>
      </c>
      <c r="D80" s="342" t="s">
        <v>3862</v>
      </c>
      <c r="E80" s="343"/>
      <c r="F80" s="343"/>
      <c r="G80" s="343"/>
      <c r="H80" s="81" t="e">
        <f t="shared" si="29"/>
        <v>#DIV/0!</v>
      </c>
      <c r="I80" s="343"/>
      <c r="J80" s="343"/>
      <c r="K80" s="81" t="e">
        <f t="shared" si="30"/>
        <v>#DIV/0!</v>
      </c>
      <c r="L80" s="343">
        <f t="shared" si="33"/>
        <v>0</v>
      </c>
      <c r="M80" s="343">
        <f t="shared" si="34"/>
        <v>0</v>
      </c>
      <c r="N80" s="343">
        <f t="shared" si="35"/>
        <v>0</v>
      </c>
      <c r="O80" s="81" t="e">
        <f t="shared" si="36"/>
        <v>#DIV/0!</v>
      </c>
      <c r="P80" s="343">
        <f t="shared" si="37"/>
        <v>0</v>
      </c>
      <c r="Q80" s="343">
        <f t="shared" si="38"/>
        <v>0</v>
      </c>
      <c r="R80" s="81" t="e">
        <f t="shared" si="31"/>
        <v>#DIV/0!</v>
      </c>
    </row>
    <row r="81" spans="1:18" s="296" customFormat="1" x14ac:dyDescent="0.3">
      <c r="A81" s="216"/>
      <c r="B81" s="216" t="s">
        <v>531</v>
      </c>
      <c r="C81" s="216"/>
      <c r="D81" s="295" t="s">
        <v>695</v>
      </c>
      <c r="E81" s="217">
        <f>+SUM(E82:E86)</f>
        <v>0</v>
      </c>
      <c r="F81" s="217">
        <f t="shared" ref="F81:J81" si="39">+SUM(F82:F86)</f>
        <v>0</v>
      </c>
      <c r="G81" s="217">
        <f t="shared" si="39"/>
        <v>0</v>
      </c>
      <c r="H81" s="81" t="e">
        <f t="shared" si="29"/>
        <v>#DIV/0!</v>
      </c>
      <c r="I81" s="217">
        <f t="shared" si="39"/>
        <v>0</v>
      </c>
      <c r="J81" s="217">
        <f t="shared" si="39"/>
        <v>0</v>
      </c>
      <c r="K81" s="81" t="e">
        <f t="shared" si="30"/>
        <v>#DIV/0!</v>
      </c>
      <c r="L81" s="217">
        <f t="shared" si="33"/>
        <v>0</v>
      </c>
      <c r="M81" s="217">
        <f t="shared" si="34"/>
        <v>0</v>
      </c>
      <c r="N81" s="217">
        <f t="shared" si="35"/>
        <v>0</v>
      </c>
      <c r="O81" s="81" t="e">
        <f t="shared" si="36"/>
        <v>#DIV/0!</v>
      </c>
      <c r="P81" s="217">
        <f t="shared" si="37"/>
        <v>0</v>
      </c>
      <c r="Q81" s="217">
        <f t="shared" si="38"/>
        <v>0</v>
      </c>
      <c r="R81" s="81" t="e">
        <f t="shared" si="31"/>
        <v>#DIV/0!</v>
      </c>
    </row>
    <row r="82" spans="1:18" s="317" customFormat="1" x14ac:dyDescent="0.3">
      <c r="A82" s="341" t="s">
        <v>4628</v>
      </c>
      <c r="B82" s="341" t="s">
        <v>1475</v>
      </c>
      <c r="C82" s="341">
        <v>6</v>
      </c>
      <c r="D82" s="342" t="s">
        <v>3862</v>
      </c>
      <c r="E82" s="343"/>
      <c r="F82" s="343"/>
      <c r="G82" s="343"/>
      <c r="H82" s="81" t="e">
        <f t="shared" si="29"/>
        <v>#DIV/0!</v>
      </c>
      <c r="I82" s="343"/>
      <c r="J82" s="343"/>
      <c r="K82" s="81" t="e">
        <f t="shared" si="30"/>
        <v>#DIV/0!</v>
      </c>
      <c r="L82" s="343">
        <f t="shared" si="33"/>
        <v>0</v>
      </c>
      <c r="M82" s="343">
        <f t="shared" si="34"/>
        <v>0</v>
      </c>
      <c r="N82" s="343">
        <f t="shared" si="35"/>
        <v>0</v>
      </c>
      <c r="O82" s="81" t="e">
        <f t="shared" si="36"/>
        <v>#DIV/0!</v>
      </c>
      <c r="P82" s="343">
        <f t="shared" si="37"/>
        <v>0</v>
      </c>
      <c r="Q82" s="343">
        <f t="shared" si="38"/>
        <v>0</v>
      </c>
      <c r="R82" s="81" t="e">
        <f t="shared" si="31"/>
        <v>#DIV/0!</v>
      </c>
    </row>
    <row r="83" spans="1:18" s="317" customFormat="1" x14ac:dyDescent="0.3">
      <c r="A83" s="341" t="s">
        <v>4629</v>
      </c>
      <c r="B83" s="341" t="s">
        <v>5905</v>
      </c>
      <c r="C83" s="341">
        <v>6</v>
      </c>
      <c r="D83" s="342" t="s">
        <v>2389</v>
      </c>
      <c r="E83" s="343"/>
      <c r="F83" s="343"/>
      <c r="G83" s="343"/>
      <c r="H83" s="81" t="e">
        <f t="shared" si="29"/>
        <v>#DIV/0!</v>
      </c>
      <c r="I83" s="343"/>
      <c r="J83" s="343"/>
      <c r="K83" s="81" t="e">
        <f t="shared" si="30"/>
        <v>#DIV/0!</v>
      </c>
      <c r="L83" s="343">
        <f t="shared" si="33"/>
        <v>0</v>
      </c>
      <c r="M83" s="343">
        <f t="shared" si="34"/>
        <v>0</v>
      </c>
      <c r="N83" s="343">
        <f t="shared" si="35"/>
        <v>0</v>
      </c>
      <c r="O83" s="81" t="e">
        <f t="shared" si="36"/>
        <v>#DIV/0!</v>
      </c>
      <c r="P83" s="343">
        <f t="shared" si="37"/>
        <v>0</v>
      </c>
      <c r="Q83" s="343">
        <f t="shared" si="38"/>
        <v>0</v>
      </c>
      <c r="R83" s="81" t="e">
        <f t="shared" si="31"/>
        <v>#DIV/0!</v>
      </c>
    </row>
    <row r="84" spans="1:18" s="317" customFormat="1" ht="30" x14ac:dyDescent="0.3">
      <c r="A84" s="353" t="s">
        <v>4482</v>
      </c>
      <c r="B84" s="341" t="s">
        <v>5906</v>
      </c>
      <c r="C84" s="353">
        <v>2</v>
      </c>
      <c r="D84" s="354" t="s">
        <v>4483</v>
      </c>
      <c r="E84" s="202"/>
      <c r="F84" s="202"/>
      <c r="G84" s="202"/>
      <c r="H84" s="81" t="e">
        <f t="shared" si="29"/>
        <v>#DIV/0!</v>
      </c>
      <c r="I84" s="202"/>
      <c r="J84" s="202"/>
      <c r="K84" s="81" t="e">
        <f t="shared" si="30"/>
        <v>#DIV/0!</v>
      </c>
      <c r="L84" s="202">
        <f t="shared" si="33"/>
        <v>0</v>
      </c>
      <c r="M84" s="202">
        <f t="shared" si="34"/>
        <v>0</v>
      </c>
      <c r="N84" s="202">
        <f t="shared" si="35"/>
        <v>0</v>
      </c>
      <c r="O84" s="81" t="e">
        <f t="shared" si="36"/>
        <v>#DIV/0!</v>
      </c>
      <c r="P84" s="202">
        <f t="shared" si="37"/>
        <v>0</v>
      </c>
      <c r="Q84" s="202">
        <f t="shared" si="38"/>
        <v>0</v>
      </c>
      <c r="R84" s="81" t="e">
        <f t="shared" si="31"/>
        <v>#DIV/0!</v>
      </c>
    </row>
    <row r="85" spans="1:18" s="317" customFormat="1" ht="30" x14ac:dyDescent="0.3">
      <c r="A85" s="355" t="s">
        <v>4913</v>
      </c>
      <c r="B85" s="341" t="s">
        <v>5907</v>
      </c>
      <c r="C85" s="355">
        <v>16</v>
      </c>
      <c r="D85" s="356" t="s">
        <v>4912</v>
      </c>
      <c r="E85" s="316"/>
      <c r="F85" s="316"/>
      <c r="G85" s="316"/>
      <c r="H85" s="81" t="e">
        <f t="shared" si="29"/>
        <v>#DIV/0!</v>
      </c>
      <c r="I85" s="316"/>
      <c r="J85" s="316"/>
      <c r="K85" s="81" t="e">
        <f t="shared" si="30"/>
        <v>#DIV/0!</v>
      </c>
      <c r="L85" s="316">
        <f t="shared" si="33"/>
        <v>0</v>
      </c>
      <c r="M85" s="316">
        <f t="shared" si="34"/>
        <v>0</v>
      </c>
      <c r="N85" s="316">
        <f t="shared" si="35"/>
        <v>0</v>
      </c>
      <c r="O85" s="81" t="e">
        <f t="shared" si="36"/>
        <v>#DIV/0!</v>
      </c>
      <c r="P85" s="316">
        <f t="shared" si="37"/>
        <v>0</v>
      </c>
      <c r="Q85" s="316">
        <f t="shared" si="38"/>
        <v>0</v>
      </c>
      <c r="R85" s="81" t="e">
        <f t="shared" si="31"/>
        <v>#DIV/0!</v>
      </c>
    </row>
    <row r="86" spans="1:18" s="317" customFormat="1" x14ac:dyDescent="0.3">
      <c r="A86" s="357" t="s">
        <v>4792</v>
      </c>
      <c r="B86" s="341" t="s">
        <v>5908</v>
      </c>
      <c r="C86" s="358">
        <v>10</v>
      </c>
      <c r="D86" s="359" t="s">
        <v>4793</v>
      </c>
      <c r="E86" s="258"/>
      <c r="F86" s="258"/>
      <c r="G86" s="258"/>
      <c r="H86" s="81" t="e">
        <f t="shared" si="29"/>
        <v>#DIV/0!</v>
      </c>
      <c r="I86" s="258"/>
      <c r="J86" s="258"/>
      <c r="K86" s="81" t="e">
        <f t="shared" si="30"/>
        <v>#DIV/0!</v>
      </c>
      <c r="L86" s="258">
        <f t="shared" si="33"/>
        <v>0</v>
      </c>
      <c r="M86" s="258">
        <f t="shared" si="34"/>
        <v>0</v>
      </c>
      <c r="N86" s="258">
        <f t="shared" si="35"/>
        <v>0</v>
      </c>
      <c r="O86" s="81" t="e">
        <f t="shared" si="36"/>
        <v>#DIV/0!</v>
      </c>
      <c r="P86" s="258">
        <f t="shared" si="37"/>
        <v>0</v>
      </c>
      <c r="Q86" s="258">
        <f t="shared" si="38"/>
        <v>0</v>
      </c>
      <c r="R86" s="81" t="e">
        <f t="shared" si="31"/>
        <v>#DIV/0!</v>
      </c>
    </row>
    <row r="87" spans="1:18" s="289" customFormat="1" ht="12.75" x14ac:dyDescent="0.2">
      <c r="A87" s="135"/>
      <c r="B87" s="135" t="s">
        <v>532</v>
      </c>
      <c r="C87" s="135"/>
      <c r="D87" s="288" t="s">
        <v>537</v>
      </c>
      <c r="E87" s="137">
        <f>+E88+E112+E121</f>
        <v>0</v>
      </c>
      <c r="F87" s="137">
        <f t="shared" ref="F87:J87" si="40">+F88+F112+F121</f>
        <v>0</v>
      </c>
      <c r="G87" s="137">
        <f t="shared" si="40"/>
        <v>0</v>
      </c>
      <c r="H87" s="81" t="e">
        <f t="shared" si="29"/>
        <v>#DIV/0!</v>
      </c>
      <c r="I87" s="137">
        <f t="shared" si="40"/>
        <v>0</v>
      </c>
      <c r="J87" s="137">
        <f t="shared" si="40"/>
        <v>0</v>
      </c>
      <c r="K87" s="81" t="e">
        <f t="shared" si="30"/>
        <v>#DIV/0!</v>
      </c>
      <c r="L87" s="137">
        <f t="shared" si="33"/>
        <v>0</v>
      </c>
      <c r="M87" s="137">
        <f t="shared" si="34"/>
        <v>0</v>
      </c>
      <c r="N87" s="137">
        <f t="shared" si="35"/>
        <v>0</v>
      </c>
      <c r="O87" s="81" t="e">
        <f t="shared" si="36"/>
        <v>#DIV/0!</v>
      </c>
      <c r="P87" s="137">
        <f t="shared" si="37"/>
        <v>0</v>
      </c>
      <c r="Q87" s="137">
        <f t="shared" si="38"/>
        <v>0</v>
      </c>
      <c r="R87" s="81" t="e">
        <f t="shared" si="31"/>
        <v>#DIV/0!</v>
      </c>
    </row>
    <row r="88" spans="1:18" s="300" customFormat="1" x14ac:dyDescent="0.3">
      <c r="A88" s="297"/>
      <c r="B88" s="297" t="s">
        <v>702</v>
      </c>
      <c r="C88" s="297"/>
      <c r="D88" s="298" t="s">
        <v>703</v>
      </c>
      <c r="E88" s="299">
        <f>+E89+E95+E101+E107+E109</f>
        <v>0</v>
      </c>
      <c r="F88" s="299">
        <f t="shared" ref="F88:J88" si="41">+F89+F95+F101+F107+F109</f>
        <v>0</v>
      </c>
      <c r="G88" s="299">
        <f t="shared" si="41"/>
        <v>0</v>
      </c>
      <c r="H88" s="81" t="e">
        <f t="shared" si="29"/>
        <v>#DIV/0!</v>
      </c>
      <c r="I88" s="299">
        <f t="shared" si="41"/>
        <v>0</v>
      </c>
      <c r="J88" s="299">
        <f t="shared" si="41"/>
        <v>0</v>
      </c>
      <c r="K88" s="81" t="e">
        <f t="shared" si="30"/>
        <v>#DIV/0!</v>
      </c>
      <c r="L88" s="299">
        <f t="shared" si="33"/>
        <v>0</v>
      </c>
      <c r="M88" s="299">
        <f t="shared" si="34"/>
        <v>0</v>
      </c>
      <c r="N88" s="299">
        <f t="shared" si="35"/>
        <v>0</v>
      </c>
      <c r="O88" s="81" t="e">
        <f t="shared" si="36"/>
        <v>#DIV/0!</v>
      </c>
      <c r="P88" s="299">
        <f t="shared" si="37"/>
        <v>0</v>
      </c>
      <c r="Q88" s="299">
        <f t="shared" si="38"/>
        <v>0</v>
      </c>
      <c r="R88" s="81" t="e">
        <f t="shared" si="31"/>
        <v>#DIV/0!</v>
      </c>
    </row>
    <row r="89" spans="1:18" s="296" customFormat="1" x14ac:dyDescent="0.3">
      <c r="A89" s="216"/>
      <c r="B89" s="216" t="s">
        <v>704</v>
      </c>
      <c r="C89" s="216"/>
      <c r="D89" s="295" t="s">
        <v>705</v>
      </c>
      <c r="E89" s="217">
        <f>+SUM(E90:E94)</f>
        <v>0</v>
      </c>
      <c r="F89" s="217">
        <f t="shared" ref="F89:J89" si="42">+SUM(F90:F94)</f>
        <v>0</v>
      </c>
      <c r="G89" s="217">
        <f t="shared" si="42"/>
        <v>0</v>
      </c>
      <c r="H89" s="81" t="e">
        <f t="shared" si="29"/>
        <v>#DIV/0!</v>
      </c>
      <c r="I89" s="217">
        <f t="shared" si="42"/>
        <v>0</v>
      </c>
      <c r="J89" s="217">
        <f t="shared" si="42"/>
        <v>0</v>
      </c>
      <c r="K89" s="81" t="e">
        <f t="shared" si="30"/>
        <v>#DIV/0!</v>
      </c>
      <c r="L89" s="217">
        <f t="shared" si="33"/>
        <v>0</v>
      </c>
      <c r="M89" s="217">
        <f t="shared" si="34"/>
        <v>0</v>
      </c>
      <c r="N89" s="217">
        <f t="shared" si="35"/>
        <v>0</v>
      </c>
      <c r="O89" s="81" t="e">
        <f t="shared" si="36"/>
        <v>#DIV/0!</v>
      </c>
      <c r="P89" s="217">
        <f t="shared" si="37"/>
        <v>0</v>
      </c>
      <c r="Q89" s="217">
        <f t="shared" si="38"/>
        <v>0</v>
      </c>
      <c r="R89" s="81" t="e">
        <f t="shared" si="31"/>
        <v>#DIV/0!</v>
      </c>
    </row>
    <row r="90" spans="1:18" s="317" customFormat="1" x14ac:dyDescent="0.3">
      <c r="A90" s="256" t="s">
        <v>4759</v>
      </c>
      <c r="B90" s="256" t="s">
        <v>706</v>
      </c>
      <c r="C90" s="256">
        <v>9</v>
      </c>
      <c r="D90" s="360" t="s">
        <v>707</v>
      </c>
      <c r="E90" s="258"/>
      <c r="F90" s="258"/>
      <c r="G90" s="258"/>
      <c r="H90" s="81" t="e">
        <f t="shared" si="29"/>
        <v>#DIV/0!</v>
      </c>
      <c r="I90" s="258"/>
      <c r="J90" s="258"/>
      <c r="K90" s="81" t="e">
        <f t="shared" si="30"/>
        <v>#DIV/0!</v>
      </c>
      <c r="L90" s="258">
        <f t="shared" si="33"/>
        <v>0</v>
      </c>
      <c r="M90" s="258">
        <f t="shared" si="34"/>
        <v>0</v>
      </c>
      <c r="N90" s="258">
        <f t="shared" si="35"/>
        <v>0</v>
      </c>
      <c r="O90" s="81" t="e">
        <f t="shared" si="36"/>
        <v>#DIV/0!</v>
      </c>
      <c r="P90" s="258">
        <f t="shared" si="37"/>
        <v>0</v>
      </c>
      <c r="Q90" s="258">
        <f t="shared" si="38"/>
        <v>0</v>
      </c>
      <c r="R90" s="81" t="e">
        <f t="shared" si="31"/>
        <v>#DIV/0!</v>
      </c>
    </row>
    <row r="91" spans="1:18" s="317" customFormat="1" x14ac:dyDescent="0.3">
      <c r="A91" s="256" t="s">
        <v>4760</v>
      </c>
      <c r="B91" s="256" t="s">
        <v>708</v>
      </c>
      <c r="C91" s="256">
        <v>9</v>
      </c>
      <c r="D91" s="360" t="s">
        <v>709</v>
      </c>
      <c r="E91" s="258"/>
      <c r="F91" s="258"/>
      <c r="G91" s="258"/>
      <c r="H91" s="81" t="e">
        <f t="shared" si="29"/>
        <v>#DIV/0!</v>
      </c>
      <c r="I91" s="258"/>
      <c r="J91" s="258"/>
      <c r="K91" s="81" t="e">
        <f t="shared" si="30"/>
        <v>#DIV/0!</v>
      </c>
      <c r="L91" s="258">
        <f t="shared" si="33"/>
        <v>0</v>
      </c>
      <c r="M91" s="258">
        <f t="shared" si="34"/>
        <v>0</v>
      </c>
      <c r="N91" s="258">
        <f t="shared" si="35"/>
        <v>0</v>
      </c>
      <c r="O91" s="81" t="e">
        <f t="shared" si="36"/>
        <v>#DIV/0!</v>
      </c>
      <c r="P91" s="258">
        <f t="shared" si="37"/>
        <v>0</v>
      </c>
      <c r="Q91" s="258">
        <f t="shared" si="38"/>
        <v>0</v>
      </c>
      <c r="R91" s="81" t="e">
        <f t="shared" si="31"/>
        <v>#DIV/0!</v>
      </c>
    </row>
    <row r="92" spans="1:18" s="317" customFormat="1" x14ac:dyDescent="0.3">
      <c r="A92" s="256" t="s">
        <v>4761</v>
      </c>
      <c r="B92" s="256" t="s">
        <v>710</v>
      </c>
      <c r="C92" s="256">
        <v>9</v>
      </c>
      <c r="D92" s="360" t="s">
        <v>711</v>
      </c>
      <c r="E92" s="258"/>
      <c r="F92" s="258"/>
      <c r="G92" s="258"/>
      <c r="H92" s="81" t="e">
        <f t="shared" si="29"/>
        <v>#DIV/0!</v>
      </c>
      <c r="I92" s="258"/>
      <c r="J92" s="258"/>
      <c r="K92" s="81" t="e">
        <f t="shared" si="30"/>
        <v>#DIV/0!</v>
      </c>
      <c r="L92" s="258">
        <f t="shared" si="33"/>
        <v>0</v>
      </c>
      <c r="M92" s="258">
        <f t="shared" si="34"/>
        <v>0</v>
      </c>
      <c r="N92" s="258">
        <f t="shared" si="35"/>
        <v>0</v>
      </c>
      <c r="O92" s="81" t="e">
        <f t="shared" si="36"/>
        <v>#DIV/0!</v>
      </c>
      <c r="P92" s="258">
        <f t="shared" si="37"/>
        <v>0</v>
      </c>
      <c r="Q92" s="258">
        <f t="shared" si="38"/>
        <v>0</v>
      </c>
      <c r="R92" s="81" t="e">
        <f t="shared" si="31"/>
        <v>#DIV/0!</v>
      </c>
    </row>
    <row r="93" spans="1:18" s="317" customFormat="1" ht="45" x14ac:dyDescent="0.3">
      <c r="A93" s="218" t="s">
        <v>2952</v>
      </c>
      <c r="B93" s="218" t="s">
        <v>712</v>
      </c>
      <c r="C93" s="218">
        <v>3</v>
      </c>
      <c r="D93" s="361" t="s">
        <v>713</v>
      </c>
      <c r="E93" s="190"/>
      <c r="F93" s="190"/>
      <c r="G93" s="190"/>
      <c r="H93" s="81" t="e">
        <f t="shared" si="29"/>
        <v>#DIV/0!</v>
      </c>
      <c r="I93" s="190"/>
      <c r="J93" s="190"/>
      <c r="K93" s="81" t="e">
        <f t="shared" si="30"/>
        <v>#DIV/0!</v>
      </c>
      <c r="L93" s="190">
        <f t="shared" si="33"/>
        <v>0</v>
      </c>
      <c r="M93" s="190">
        <f t="shared" si="34"/>
        <v>0</v>
      </c>
      <c r="N93" s="190">
        <f t="shared" si="35"/>
        <v>0</v>
      </c>
      <c r="O93" s="81" t="e">
        <f t="shared" si="36"/>
        <v>#DIV/0!</v>
      </c>
      <c r="P93" s="190">
        <f t="shared" si="37"/>
        <v>0</v>
      </c>
      <c r="Q93" s="190">
        <f t="shared" si="38"/>
        <v>0</v>
      </c>
      <c r="R93" s="81" t="e">
        <f t="shared" si="31"/>
        <v>#DIV/0!</v>
      </c>
    </row>
    <row r="94" spans="1:18" s="317" customFormat="1" ht="30" x14ac:dyDescent="0.3">
      <c r="A94" s="256" t="s">
        <v>4762</v>
      </c>
      <c r="B94" s="256" t="s">
        <v>714</v>
      </c>
      <c r="C94" s="256">
        <v>9</v>
      </c>
      <c r="D94" s="360" t="s">
        <v>715</v>
      </c>
      <c r="E94" s="258"/>
      <c r="F94" s="258"/>
      <c r="G94" s="258"/>
      <c r="H94" s="81" t="e">
        <f t="shared" si="29"/>
        <v>#DIV/0!</v>
      </c>
      <c r="I94" s="258"/>
      <c r="J94" s="258"/>
      <c r="K94" s="81" t="e">
        <f t="shared" si="30"/>
        <v>#DIV/0!</v>
      </c>
      <c r="L94" s="258">
        <f t="shared" si="33"/>
        <v>0</v>
      </c>
      <c r="M94" s="258">
        <f t="shared" si="34"/>
        <v>0</v>
      </c>
      <c r="N94" s="258">
        <f t="shared" si="35"/>
        <v>0</v>
      </c>
      <c r="O94" s="81" t="e">
        <f t="shared" si="36"/>
        <v>#DIV/0!</v>
      </c>
      <c r="P94" s="258">
        <f t="shared" si="37"/>
        <v>0</v>
      </c>
      <c r="Q94" s="258">
        <f t="shared" si="38"/>
        <v>0</v>
      </c>
      <c r="R94" s="81" t="e">
        <f t="shared" si="31"/>
        <v>#DIV/0!</v>
      </c>
    </row>
    <row r="95" spans="1:18" s="296" customFormat="1" x14ac:dyDescent="0.3">
      <c r="A95" s="216"/>
      <c r="B95" s="216" t="s">
        <v>716</v>
      </c>
      <c r="C95" s="216"/>
      <c r="D95" s="295" t="s">
        <v>721</v>
      </c>
      <c r="E95" s="217">
        <f>+SUM(E96:E100)</f>
        <v>0</v>
      </c>
      <c r="F95" s="217">
        <f t="shared" ref="F95:J95" si="43">+SUM(F96:F100)</f>
        <v>0</v>
      </c>
      <c r="G95" s="217">
        <f t="shared" si="43"/>
        <v>0</v>
      </c>
      <c r="H95" s="81" t="e">
        <f t="shared" si="29"/>
        <v>#DIV/0!</v>
      </c>
      <c r="I95" s="217">
        <f t="shared" si="43"/>
        <v>0</v>
      </c>
      <c r="J95" s="217">
        <f t="shared" si="43"/>
        <v>0</v>
      </c>
      <c r="K95" s="81" t="e">
        <f t="shared" si="30"/>
        <v>#DIV/0!</v>
      </c>
      <c r="L95" s="217">
        <f t="shared" si="33"/>
        <v>0</v>
      </c>
      <c r="M95" s="217">
        <f t="shared" si="34"/>
        <v>0</v>
      </c>
      <c r="N95" s="217">
        <f t="shared" si="35"/>
        <v>0</v>
      </c>
      <c r="O95" s="81" t="e">
        <f t="shared" si="36"/>
        <v>#DIV/0!</v>
      </c>
      <c r="P95" s="217">
        <f t="shared" si="37"/>
        <v>0</v>
      </c>
      <c r="Q95" s="217">
        <f t="shared" si="38"/>
        <v>0</v>
      </c>
      <c r="R95" s="81" t="e">
        <f t="shared" si="31"/>
        <v>#DIV/0!</v>
      </c>
    </row>
    <row r="96" spans="1:18" s="317" customFormat="1" x14ac:dyDescent="0.3">
      <c r="A96" s="318" t="s">
        <v>2114</v>
      </c>
      <c r="B96" s="318" t="s">
        <v>717</v>
      </c>
      <c r="C96" s="318">
        <v>2</v>
      </c>
      <c r="D96" s="319" t="s">
        <v>723</v>
      </c>
      <c r="E96" s="232"/>
      <c r="F96" s="232"/>
      <c r="G96" s="232"/>
      <c r="H96" s="81" t="e">
        <f t="shared" si="29"/>
        <v>#DIV/0!</v>
      </c>
      <c r="I96" s="232"/>
      <c r="J96" s="232"/>
      <c r="K96" s="81" t="e">
        <f t="shared" si="30"/>
        <v>#DIV/0!</v>
      </c>
      <c r="L96" s="232">
        <f t="shared" si="33"/>
        <v>0</v>
      </c>
      <c r="M96" s="232">
        <f t="shared" si="34"/>
        <v>0</v>
      </c>
      <c r="N96" s="232">
        <f t="shared" si="35"/>
        <v>0</v>
      </c>
      <c r="O96" s="81" t="e">
        <f t="shared" si="36"/>
        <v>#DIV/0!</v>
      </c>
      <c r="P96" s="232">
        <f t="shared" si="37"/>
        <v>0</v>
      </c>
      <c r="Q96" s="232">
        <f t="shared" si="38"/>
        <v>0</v>
      </c>
      <c r="R96" s="81" t="e">
        <f t="shared" si="31"/>
        <v>#DIV/0!</v>
      </c>
    </row>
    <row r="97" spans="1:18" s="317" customFormat="1" x14ac:dyDescent="0.3">
      <c r="A97" s="318" t="s">
        <v>2115</v>
      </c>
      <c r="B97" s="318" t="s">
        <v>718</v>
      </c>
      <c r="C97" s="318">
        <v>2</v>
      </c>
      <c r="D97" s="319" t="s">
        <v>725</v>
      </c>
      <c r="E97" s="232"/>
      <c r="F97" s="232"/>
      <c r="G97" s="232"/>
      <c r="H97" s="81" t="e">
        <f t="shared" si="29"/>
        <v>#DIV/0!</v>
      </c>
      <c r="I97" s="232"/>
      <c r="J97" s="232"/>
      <c r="K97" s="81" t="e">
        <f t="shared" si="30"/>
        <v>#DIV/0!</v>
      </c>
      <c r="L97" s="232">
        <f t="shared" si="33"/>
        <v>0</v>
      </c>
      <c r="M97" s="232">
        <f t="shared" si="34"/>
        <v>0</v>
      </c>
      <c r="N97" s="232">
        <f t="shared" si="35"/>
        <v>0</v>
      </c>
      <c r="O97" s="81" t="e">
        <f t="shared" si="36"/>
        <v>#DIV/0!</v>
      </c>
      <c r="P97" s="232">
        <f t="shared" si="37"/>
        <v>0</v>
      </c>
      <c r="Q97" s="232">
        <f t="shared" si="38"/>
        <v>0</v>
      </c>
      <c r="R97" s="81" t="e">
        <f t="shared" si="31"/>
        <v>#DIV/0!</v>
      </c>
    </row>
    <row r="98" spans="1:18" s="317" customFormat="1" ht="30" x14ac:dyDescent="0.3">
      <c r="A98" s="318" t="s">
        <v>2116</v>
      </c>
      <c r="B98" s="318" t="s">
        <v>719</v>
      </c>
      <c r="C98" s="318">
        <v>2</v>
      </c>
      <c r="D98" s="319" t="s">
        <v>727</v>
      </c>
      <c r="E98" s="232"/>
      <c r="F98" s="232"/>
      <c r="G98" s="232"/>
      <c r="H98" s="81" t="e">
        <f t="shared" si="29"/>
        <v>#DIV/0!</v>
      </c>
      <c r="I98" s="232"/>
      <c r="J98" s="232"/>
      <c r="K98" s="81" t="e">
        <f t="shared" si="30"/>
        <v>#DIV/0!</v>
      </c>
      <c r="L98" s="232">
        <f t="shared" si="33"/>
        <v>0</v>
      </c>
      <c r="M98" s="232">
        <f t="shared" si="34"/>
        <v>0</v>
      </c>
      <c r="N98" s="232">
        <f t="shared" si="35"/>
        <v>0</v>
      </c>
      <c r="O98" s="81" t="e">
        <f t="shared" si="36"/>
        <v>#DIV/0!</v>
      </c>
      <c r="P98" s="232">
        <f t="shared" si="37"/>
        <v>0</v>
      </c>
      <c r="Q98" s="232">
        <f t="shared" si="38"/>
        <v>0</v>
      </c>
      <c r="R98" s="81" t="e">
        <f t="shared" si="31"/>
        <v>#DIV/0!</v>
      </c>
    </row>
    <row r="99" spans="1:18" s="317" customFormat="1" ht="30" x14ac:dyDescent="0.3">
      <c r="A99" s="318" t="s">
        <v>2117</v>
      </c>
      <c r="B99" s="318" t="s">
        <v>1316</v>
      </c>
      <c r="C99" s="318">
        <v>2</v>
      </c>
      <c r="D99" s="319" t="s">
        <v>729</v>
      </c>
      <c r="E99" s="232"/>
      <c r="F99" s="232"/>
      <c r="G99" s="232"/>
      <c r="H99" s="81" t="e">
        <f t="shared" si="29"/>
        <v>#DIV/0!</v>
      </c>
      <c r="I99" s="232"/>
      <c r="J99" s="232"/>
      <c r="K99" s="81" t="e">
        <f t="shared" si="30"/>
        <v>#DIV/0!</v>
      </c>
      <c r="L99" s="232">
        <f t="shared" si="33"/>
        <v>0</v>
      </c>
      <c r="M99" s="232">
        <f t="shared" si="34"/>
        <v>0</v>
      </c>
      <c r="N99" s="232">
        <f t="shared" si="35"/>
        <v>0</v>
      </c>
      <c r="O99" s="81" t="e">
        <f t="shared" si="36"/>
        <v>#DIV/0!</v>
      </c>
      <c r="P99" s="232">
        <f t="shared" si="37"/>
        <v>0</v>
      </c>
      <c r="Q99" s="232">
        <f t="shared" si="38"/>
        <v>0</v>
      </c>
      <c r="R99" s="81" t="e">
        <f t="shared" si="31"/>
        <v>#DIV/0!</v>
      </c>
    </row>
    <row r="100" spans="1:18" s="317" customFormat="1" x14ac:dyDescent="0.3">
      <c r="A100" s="318" t="s">
        <v>2118</v>
      </c>
      <c r="B100" s="318" t="s">
        <v>1317</v>
      </c>
      <c r="C100" s="318">
        <v>2</v>
      </c>
      <c r="D100" s="319" t="s">
        <v>731</v>
      </c>
      <c r="E100" s="232"/>
      <c r="F100" s="232"/>
      <c r="G100" s="232"/>
      <c r="H100" s="81" t="e">
        <f t="shared" si="29"/>
        <v>#DIV/0!</v>
      </c>
      <c r="I100" s="232"/>
      <c r="J100" s="232"/>
      <c r="K100" s="81" t="e">
        <f t="shared" si="30"/>
        <v>#DIV/0!</v>
      </c>
      <c r="L100" s="232">
        <f t="shared" si="33"/>
        <v>0</v>
      </c>
      <c r="M100" s="232">
        <f t="shared" si="34"/>
        <v>0</v>
      </c>
      <c r="N100" s="232">
        <f t="shared" si="35"/>
        <v>0</v>
      </c>
      <c r="O100" s="81" t="e">
        <f t="shared" si="36"/>
        <v>#DIV/0!</v>
      </c>
      <c r="P100" s="232">
        <f t="shared" si="37"/>
        <v>0</v>
      </c>
      <c r="Q100" s="232">
        <f t="shared" si="38"/>
        <v>0</v>
      </c>
      <c r="R100" s="81" t="e">
        <f t="shared" si="31"/>
        <v>#DIV/0!</v>
      </c>
    </row>
    <row r="101" spans="1:18" s="296" customFormat="1" x14ac:dyDescent="0.3">
      <c r="A101" s="216"/>
      <c r="B101" s="216" t="s">
        <v>720</v>
      </c>
      <c r="C101" s="216"/>
      <c r="D101" s="295" t="s">
        <v>734</v>
      </c>
      <c r="E101" s="217">
        <f>+SUM(E102:E106)</f>
        <v>0</v>
      </c>
      <c r="F101" s="217">
        <f t="shared" ref="F101:J101" si="44">+SUM(F102:F106)</f>
        <v>0</v>
      </c>
      <c r="G101" s="217">
        <f t="shared" si="44"/>
        <v>0</v>
      </c>
      <c r="H101" s="81" t="e">
        <f t="shared" si="29"/>
        <v>#DIV/0!</v>
      </c>
      <c r="I101" s="217">
        <f t="shared" si="44"/>
        <v>0</v>
      </c>
      <c r="J101" s="217">
        <f t="shared" si="44"/>
        <v>0</v>
      </c>
      <c r="K101" s="81" t="e">
        <f t="shared" si="30"/>
        <v>#DIV/0!</v>
      </c>
      <c r="L101" s="217">
        <f t="shared" si="33"/>
        <v>0</v>
      </c>
      <c r="M101" s="217">
        <f t="shared" si="34"/>
        <v>0</v>
      </c>
      <c r="N101" s="217">
        <f t="shared" si="35"/>
        <v>0</v>
      </c>
      <c r="O101" s="81" t="e">
        <f t="shared" si="36"/>
        <v>#DIV/0!</v>
      </c>
      <c r="P101" s="217">
        <f t="shared" si="37"/>
        <v>0</v>
      </c>
      <c r="Q101" s="217">
        <f t="shared" si="38"/>
        <v>0</v>
      </c>
      <c r="R101" s="81" t="e">
        <f t="shared" si="31"/>
        <v>#DIV/0!</v>
      </c>
    </row>
    <row r="102" spans="1:18" s="317" customFormat="1" x14ac:dyDescent="0.3">
      <c r="A102" s="362" t="s">
        <v>4051</v>
      </c>
      <c r="B102" s="362" t="s">
        <v>722</v>
      </c>
      <c r="C102" s="362">
        <v>16</v>
      </c>
      <c r="D102" s="363" t="s">
        <v>736</v>
      </c>
      <c r="E102" s="316"/>
      <c r="F102" s="316"/>
      <c r="G102" s="316"/>
      <c r="H102" s="81" t="e">
        <f t="shared" si="29"/>
        <v>#DIV/0!</v>
      </c>
      <c r="I102" s="316"/>
      <c r="J102" s="316"/>
      <c r="K102" s="81" t="e">
        <f t="shared" si="30"/>
        <v>#DIV/0!</v>
      </c>
      <c r="L102" s="316">
        <f t="shared" si="33"/>
        <v>0</v>
      </c>
      <c r="M102" s="316">
        <f t="shared" si="34"/>
        <v>0</v>
      </c>
      <c r="N102" s="316">
        <f t="shared" si="35"/>
        <v>0</v>
      </c>
      <c r="O102" s="81" t="e">
        <f t="shared" si="36"/>
        <v>#DIV/0!</v>
      </c>
      <c r="P102" s="316">
        <f t="shared" si="37"/>
        <v>0</v>
      </c>
      <c r="Q102" s="316">
        <f t="shared" si="38"/>
        <v>0</v>
      </c>
      <c r="R102" s="81" t="e">
        <f t="shared" si="31"/>
        <v>#DIV/0!</v>
      </c>
    </row>
    <row r="103" spans="1:18" s="317" customFormat="1" x14ac:dyDescent="0.3">
      <c r="A103" s="362" t="s">
        <v>3963</v>
      </c>
      <c r="B103" s="362" t="s">
        <v>724</v>
      </c>
      <c r="C103" s="362">
        <v>16</v>
      </c>
      <c r="D103" s="363" t="s">
        <v>737</v>
      </c>
      <c r="E103" s="316"/>
      <c r="F103" s="316"/>
      <c r="G103" s="316"/>
      <c r="H103" s="81" t="e">
        <f t="shared" si="29"/>
        <v>#DIV/0!</v>
      </c>
      <c r="I103" s="316"/>
      <c r="J103" s="316"/>
      <c r="K103" s="81" t="e">
        <f t="shared" si="30"/>
        <v>#DIV/0!</v>
      </c>
      <c r="L103" s="316">
        <f t="shared" si="33"/>
        <v>0</v>
      </c>
      <c r="M103" s="316">
        <f t="shared" si="34"/>
        <v>0</v>
      </c>
      <c r="N103" s="316">
        <f t="shared" si="35"/>
        <v>0</v>
      </c>
      <c r="O103" s="81" t="e">
        <f t="shared" si="36"/>
        <v>#DIV/0!</v>
      </c>
      <c r="P103" s="316">
        <f t="shared" si="37"/>
        <v>0</v>
      </c>
      <c r="Q103" s="316">
        <f t="shared" si="38"/>
        <v>0</v>
      </c>
      <c r="R103" s="81" t="e">
        <f t="shared" si="31"/>
        <v>#DIV/0!</v>
      </c>
    </row>
    <row r="104" spans="1:18" s="317" customFormat="1" x14ac:dyDescent="0.3">
      <c r="A104" s="362" t="s">
        <v>4001</v>
      </c>
      <c r="B104" s="362" t="s">
        <v>726</v>
      </c>
      <c r="C104" s="362">
        <v>16</v>
      </c>
      <c r="D104" s="363" t="s">
        <v>738</v>
      </c>
      <c r="E104" s="316"/>
      <c r="F104" s="316"/>
      <c r="G104" s="316"/>
      <c r="H104" s="81" t="e">
        <f t="shared" si="29"/>
        <v>#DIV/0!</v>
      </c>
      <c r="I104" s="316"/>
      <c r="J104" s="316"/>
      <c r="K104" s="81" t="e">
        <f t="shared" si="30"/>
        <v>#DIV/0!</v>
      </c>
      <c r="L104" s="316">
        <f t="shared" si="33"/>
        <v>0</v>
      </c>
      <c r="M104" s="316">
        <f t="shared" si="34"/>
        <v>0</v>
      </c>
      <c r="N104" s="316">
        <f t="shared" si="35"/>
        <v>0</v>
      </c>
      <c r="O104" s="81" t="e">
        <f t="shared" si="36"/>
        <v>#DIV/0!</v>
      </c>
      <c r="P104" s="316">
        <f t="shared" si="37"/>
        <v>0</v>
      </c>
      <c r="Q104" s="316">
        <f t="shared" si="38"/>
        <v>0</v>
      </c>
      <c r="R104" s="81" t="e">
        <f t="shared" si="31"/>
        <v>#DIV/0!</v>
      </c>
    </row>
    <row r="105" spans="1:18" s="317" customFormat="1" ht="30" x14ac:dyDescent="0.3">
      <c r="A105" s="364" t="s">
        <v>2119</v>
      </c>
      <c r="B105" s="364" t="s">
        <v>728</v>
      </c>
      <c r="C105" s="365">
        <v>10</v>
      </c>
      <c r="D105" s="366" t="s">
        <v>2991</v>
      </c>
      <c r="E105" s="258"/>
      <c r="F105" s="258"/>
      <c r="G105" s="258"/>
      <c r="H105" s="81" t="e">
        <f t="shared" si="29"/>
        <v>#DIV/0!</v>
      </c>
      <c r="I105" s="258"/>
      <c r="J105" s="258"/>
      <c r="K105" s="81" t="e">
        <f t="shared" si="30"/>
        <v>#DIV/0!</v>
      </c>
      <c r="L105" s="258">
        <f t="shared" si="33"/>
        <v>0</v>
      </c>
      <c r="M105" s="258">
        <f t="shared" si="34"/>
        <v>0</v>
      </c>
      <c r="N105" s="258">
        <f t="shared" si="35"/>
        <v>0</v>
      </c>
      <c r="O105" s="81" t="e">
        <f t="shared" si="36"/>
        <v>#DIV/0!</v>
      </c>
      <c r="P105" s="258">
        <f t="shared" si="37"/>
        <v>0</v>
      </c>
      <c r="Q105" s="258">
        <f t="shared" si="38"/>
        <v>0</v>
      </c>
      <c r="R105" s="81" t="e">
        <f t="shared" si="31"/>
        <v>#DIV/0!</v>
      </c>
    </row>
    <row r="106" spans="1:18" s="317" customFormat="1" x14ac:dyDescent="0.3">
      <c r="A106" s="362" t="s">
        <v>4031</v>
      </c>
      <c r="B106" s="362" t="s">
        <v>730</v>
      </c>
      <c r="C106" s="362">
        <v>16</v>
      </c>
      <c r="D106" s="363" t="s">
        <v>2883</v>
      </c>
      <c r="E106" s="316"/>
      <c r="F106" s="316"/>
      <c r="G106" s="316"/>
      <c r="H106" s="81" t="e">
        <f t="shared" si="29"/>
        <v>#DIV/0!</v>
      </c>
      <c r="I106" s="316"/>
      <c r="J106" s="316"/>
      <c r="K106" s="81" t="e">
        <f t="shared" si="30"/>
        <v>#DIV/0!</v>
      </c>
      <c r="L106" s="316">
        <f t="shared" si="33"/>
        <v>0</v>
      </c>
      <c r="M106" s="316">
        <f t="shared" si="34"/>
        <v>0</v>
      </c>
      <c r="N106" s="316">
        <f t="shared" si="35"/>
        <v>0</v>
      </c>
      <c r="O106" s="81" t="e">
        <f t="shared" si="36"/>
        <v>#DIV/0!</v>
      </c>
      <c r="P106" s="316">
        <f t="shared" si="37"/>
        <v>0</v>
      </c>
      <c r="Q106" s="316">
        <f t="shared" si="38"/>
        <v>0</v>
      </c>
      <c r="R106" s="81" t="e">
        <f t="shared" si="31"/>
        <v>#DIV/0!</v>
      </c>
    </row>
    <row r="107" spans="1:18" s="296" customFormat="1" x14ac:dyDescent="0.3">
      <c r="A107" s="216"/>
      <c r="B107" s="216" t="s">
        <v>732</v>
      </c>
      <c r="C107" s="216"/>
      <c r="D107" s="295" t="s">
        <v>924</v>
      </c>
      <c r="E107" s="217">
        <f>+E108</f>
        <v>0</v>
      </c>
      <c r="F107" s="217">
        <f t="shared" ref="F107:J107" si="45">+F108</f>
        <v>0</v>
      </c>
      <c r="G107" s="217">
        <f t="shared" si="45"/>
        <v>0</v>
      </c>
      <c r="H107" s="81" t="e">
        <f t="shared" si="29"/>
        <v>#DIV/0!</v>
      </c>
      <c r="I107" s="217">
        <f t="shared" si="45"/>
        <v>0</v>
      </c>
      <c r="J107" s="217">
        <f t="shared" si="45"/>
        <v>0</v>
      </c>
      <c r="K107" s="81" t="e">
        <f t="shared" si="30"/>
        <v>#DIV/0!</v>
      </c>
      <c r="L107" s="217">
        <f t="shared" si="33"/>
        <v>0</v>
      </c>
      <c r="M107" s="217">
        <f t="shared" si="34"/>
        <v>0</v>
      </c>
      <c r="N107" s="217">
        <f t="shared" si="35"/>
        <v>0</v>
      </c>
      <c r="O107" s="81" t="e">
        <f t="shared" si="36"/>
        <v>#DIV/0!</v>
      </c>
      <c r="P107" s="217">
        <f t="shared" si="37"/>
        <v>0</v>
      </c>
      <c r="Q107" s="217">
        <f t="shared" si="38"/>
        <v>0</v>
      </c>
      <c r="R107" s="81" t="e">
        <f t="shared" si="31"/>
        <v>#DIV/0!</v>
      </c>
    </row>
    <row r="108" spans="1:18" s="317" customFormat="1" x14ac:dyDescent="0.3">
      <c r="A108" s="362" t="s">
        <v>4002</v>
      </c>
      <c r="B108" s="362" t="s">
        <v>1321</v>
      </c>
      <c r="C108" s="362">
        <v>16</v>
      </c>
      <c r="D108" s="363" t="s">
        <v>233</v>
      </c>
      <c r="E108" s="316"/>
      <c r="F108" s="316"/>
      <c r="G108" s="316"/>
      <c r="H108" s="81" t="e">
        <f t="shared" si="29"/>
        <v>#DIV/0!</v>
      </c>
      <c r="I108" s="316"/>
      <c r="J108" s="316"/>
      <c r="K108" s="81" t="e">
        <f t="shared" si="30"/>
        <v>#DIV/0!</v>
      </c>
      <c r="L108" s="316">
        <f t="shared" si="33"/>
        <v>0</v>
      </c>
      <c r="M108" s="316">
        <f t="shared" si="34"/>
        <v>0</v>
      </c>
      <c r="N108" s="316">
        <f t="shared" si="35"/>
        <v>0</v>
      </c>
      <c r="O108" s="81" t="e">
        <f t="shared" si="36"/>
        <v>#DIV/0!</v>
      </c>
      <c r="P108" s="316">
        <f t="shared" si="37"/>
        <v>0</v>
      </c>
      <c r="Q108" s="316">
        <f t="shared" si="38"/>
        <v>0</v>
      </c>
      <c r="R108" s="81" t="e">
        <f t="shared" si="31"/>
        <v>#DIV/0!</v>
      </c>
    </row>
    <row r="109" spans="1:18" s="296" customFormat="1" x14ac:dyDescent="0.3">
      <c r="A109" s="216"/>
      <c r="B109" s="216" t="s">
        <v>733</v>
      </c>
      <c r="C109" s="216"/>
      <c r="D109" s="295" t="s">
        <v>740</v>
      </c>
      <c r="E109" s="217">
        <f>+E110+E111</f>
        <v>0</v>
      </c>
      <c r="F109" s="217">
        <f t="shared" ref="F109:J109" si="46">+F110+F111</f>
        <v>0</v>
      </c>
      <c r="G109" s="217">
        <f t="shared" si="46"/>
        <v>0</v>
      </c>
      <c r="H109" s="81" t="e">
        <f t="shared" si="29"/>
        <v>#DIV/0!</v>
      </c>
      <c r="I109" s="217">
        <f t="shared" si="46"/>
        <v>0</v>
      </c>
      <c r="J109" s="217">
        <f t="shared" si="46"/>
        <v>0</v>
      </c>
      <c r="K109" s="81" t="e">
        <f t="shared" si="30"/>
        <v>#DIV/0!</v>
      </c>
      <c r="L109" s="217">
        <f t="shared" si="33"/>
        <v>0</v>
      </c>
      <c r="M109" s="217">
        <f t="shared" si="34"/>
        <v>0</v>
      </c>
      <c r="N109" s="217">
        <f t="shared" si="35"/>
        <v>0</v>
      </c>
      <c r="O109" s="81" t="e">
        <f t="shared" si="36"/>
        <v>#DIV/0!</v>
      </c>
      <c r="P109" s="217">
        <f t="shared" si="37"/>
        <v>0</v>
      </c>
      <c r="Q109" s="217">
        <f t="shared" si="38"/>
        <v>0</v>
      </c>
      <c r="R109" s="81" t="e">
        <f t="shared" si="31"/>
        <v>#DIV/0!</v>
      </c>
    </row>
    <row r="110" spans="1:18" s="317" customFormat="1" x14ac:dyDescent="0.3">
      <c r="A110" s="341" t="s">
        <v>4631</v>
      </c>
      <c r="B110" s="341" t="s">
        <v>735</v>
      </c>
      <c r="C110" s="341">
        <v>6</v>
      </c>
      <c r="D110" s="342" t="s">
        <v>4630</v>
      </c>
      <c r="E110" s="343"/>
      <c r="F110" s="343"/>
      <c r="G110" s="343"/>
      <c r="H110" s="81" t="e">
        <f t="shared" si="29"/>
        <v>#DIV/0!</v>
      </c>
      <c r="I110" s="343"/>
      <c r="J110" s="343"/>
      <c r="K110" s="81" t="e">
        <f t="shared" si="30"/>
        <v>#DIV/0!</v>
      </c>
      <c r="L110" s="343">
        <f t="shared" si="33"/>
        <v>0</v>
      </c>
      <c r="M110" s="343">
        <f t="shared" si="34"/>
        <v>0</v>
      </c>
      <c r="N110" s="343">
        <f t="shared" si="35"/>
        <v>0</v>
      </c>
      <c r="O110" s="81" t="e">
        <f t="shared" si="36"/>
        <v>#DIV/0!</v>
      </c>
      <c r="P110" s="343">
        <f t="shared" si="37"/>
        <v>0</v>
      </c>
      <c r="Q110" s="343">
        <f t="shared" si="38"/>
        <v>0</v>
      </c>
      <c r="R110" s="81" t="e">
        <f t="shared" si="31"/>
        <v>#DIV/0!</v>
      </c>
    </row>
    <row r="111" spans="1:18" s="317" customFormat="1" x14ac:dyDescent="0.3">
      <c r="A111" s="341" t="s">
        <v>4632</v>
      </c>
      <c r="B111" s="341" t="s">
        <v>5909</v>
      </c>
      <c r="C111" s="341">
        <v>6</v>
      </c>
      <c r="D111" s="342" t="s">
        <v>2389</v>
      </c>
      <c r="E111" s="343"/>
      <c r="F111" s="343"/>
      <c r="G111" s="343"/>
      <c r="H111" s="81" t="e">
        <f t="shared" si="29"/>
        <v>#DIV/0!</v>
      </c>
      <c r="I111" s="343"/>
      <c r="J111" s="343"/>
      <c r="K111" s="81" t="e">
        <f t="shared" si="30"/>
        <v>#DIV/0!</v>
      </c>
      <c r="L111" s="343">
        <f t="shared" si="33"/>
        <v>0</v>
      </c>
      <c r="M111" s="343">
        <f t="shared" si="34"/>
        <v>0</v>
      </c>
      <c r="N111" s="343">
        <f t="shared" si="35"/>
        <v>0</v>
      </c>
      <c r="O111" s="81" t="e">
        <f t="shared" si="36"/>
        <v>#DIV/0!</v>
      </c>
      <c r="P111" s="343">
        <f t="shared" si="37"/>
        <v>0</v>
      </c>
      <c r="Q111" s="343">
        <f t="shared" si="38"/>
        <v>0</v>
      </c>
      <c r="R111" s="81" t="e">
        <f t="shared" si="31"/>
        <v>#DIV/0!</v>
      </c>
    </row>
    <row r="112" spans="1:18" s="300" customFormat="1" x14ac:dyDescent="0.3">
      <c r="A112" s="297"/>
      <c r="B112" s="297" t="s">
        <v>742</v>
      </c>
      <c r="C112" s="297"/>
      <c r="D112" s="298" t="s">
        <v>743</v>
      </c>
      <c r="E112" s="299">
        <f>+E113+E116+E119</f>
        <v>0</v>
      </c>
      <c r="F112" s="299">
        <f t="shared" ref="F112:J112" si="47">+F113+F116+F119</f>
        <v>0</v>
      </c>
      <c r="G112" s="299">
        <f t="shared" si="47"/>
        <v>0</v>
      </c>
      <c r="H112" s="81" t="e">
        <f t="shared" si="29"/>
        <v>#DIV/0!</v>
      </c>
      <c r="I112" s="299">
        <f t="shared" si="47"/>
        <v>0</v>
      </c>
      <c r="J112" s="299">
        <f t="shared" si="47"/>
        <v>0</v>
      </c>
      <c r="K112" s="81" t="e">
        <f t="shared" si="30"/>
        <v>#DIV/0!</v>
      </c>
      <c r="L112" s="299">
        <f t="shared" si="33"/>
        <v>0</v>
      </c>
      <c r="M112" s="299">
        <f t="shared" si="34"/>
        <v>0</v>
      </c>
      <c r="N112" s="299">
        <f t="shared" si="35"/>
        <v>0</v>
      </c>
      <c r="O112" s="81" t="e">
        <f t="shared" si="36"/>
        <v>#DIV/0!</v>
      </c>
      <c r="P112" s="299">
        <f t="shared" si="37"/>
        <v>0</v>
      </c>
      <c r="Q112" s="299">
        <f t="shared" si="38"/>
        <v>0</v>
      </c>
      <c r="R112" s="81" t="e">
        <f t="shared" si="31"/>
        <v>#DIV/0!</v>
      </c>
    </row>
    <row r="113" spans="1:18" s="296" customFormat="1" x14ac:dyDescent="0.3">
      <c r="A113" s="216"/>
      <c r="B113" s="216" t="s">
        <v>744</v>
      </c>
      <c r="C113" s="216"/>
      <c r="D113" s="295" t="s">
        <v>745</v>
      </c>
      <c r="E113" s="217">
        <f>+SUM(E114:E115)</f>
        <v>0</v>
      </c>
      <c r="F113" s="217">
        <f t="shared" ref="F113:J113" si="48">+SUM(F114:F115)</f>
        <v>0</v>
      </c>
      <c r="G113" s="217">
        <f t="shared" si="48"/>
        <v>0</v>
      </c>
      <c r="H113" s="81" t="e">
        <f t="shared" si="29"/>
        <v>#DIV/0!</v>
      </c>
      <c r="I113" s="217">
        <f t="shared" si="48"/>
        <v>0</v>
      </c>
      <c r="J113" s="217">
        <f t="shared" si="48"/>
        <v>0</v>
      </c>
      <c r="K113" s="81" t="e">
        <f t="shared" si="30"/>
        <v>#DIV/0!</v>
      </c>
      <c r="L113" s="217">
        <f t="shared" si="33"/>
        <v>0</v>
      </c>
      <c r="M113" s="217">
        <f t="shared" si="34"/>
        <v>0</v>
      </c>
      <c r="N113" s="217">
        <f t="shared" si="35"/>
        <v>0</v>
      </c>
      <c r="O113" s="81" t="e">
        <f t="shared" si="36"/>
        <v>#DIV/0!</v>
      </c>
      <c r="P113" s="217">
        <f t="shared" si="37"/>
        <v>0</v>
      </c>
      <c r="Q113" s="217">
        <f t="shared" si="38"/>
        <v>0</v>
      </c>
      <c r="R113" s="81" t="e">
        <f t="shared" si="31"/>
        <v>#DIV/0!</v>
      </c>
    </row>
    <row r="114" spans="1:18" s="276" customFormat="1" x14ac:dyDescent="0.3">
      <c r="A114" s="318" t="s">
        <v>2120</v>
      </c>
      <c r="B114" s="318" t="s">
        <v>746</v>
      </c>
      <c r="C114" s="318">
        <v>2</v>
      </c>
      <c r="D114" s="319" t="s">
        <v>747</v>
      </c>
      <c r="E114" s="232"/>
      <c r="F114" s="232"/>
      <c r="G114" s="232"/>
      <c r="H114" s="81" t="e">
        <f t="shared" si="29"/>
        <v>#DIV/0!</v>
      </c>
      <c r="I114" s="232"/>
      <c r="J114" s="232"/>
      <c r="K114" s="81" t="e">
        <f t="shared" si="30"/>
        <v>#DIV/0!</v>
      </c>
      <c r="L114" s="232">
        <f t="shared" si="33"/>
        <v>0</v>
      </c>
      <c r="M114" s="232">
        <f t="shared" si="34"/>
        <v>0</v>
      </c>
      <c r="N114" s="232">
        <f t="shared" si="35"/>
        <v>0</v>
      </c>
      <c r="O114" s="81" t="e">
        <f t="shared" si="36"/>
        <v>#DIV/0!</v>
      </c>
      <c r="P114" s="232">
        <f t="shared" si="37"/>
        <v>0</v>
      </c>
      <c r="Q114" s="232">
        <f t="shared" si="38"/>
        <v>0</v>
      </c>
      <c r="R114" s="81" t="e">
        <f t="shared" si="31"/>
        <v>#DIV/0!</v>
      </c>
    </row>
    <row r="115" spans="1:18" s="276" customFormat="1" x14ac:dyDescent="0.3">
      <c r="A115" s="318" t="s">
        <v>4906</v>
      </c>
      <c r="B115" s="318" t="s">
        <v>748</v>
      </c>
      <c r="C115" s="318">
        <v>16</v>
      </c>
      <c r="D115" s="319" t="s">
        <v>749</v>
      </c>
      <c r="E115" s="316"/>
      <c r="F115" s="316"/>
      <c r="G115" s="316"/>
      <c r="H115" s="81" t="e">
        <f t="shared" si="29"/>
        <v>#DIV/0!</v>
      </c>
      <c r="I115" s="316"/>
      <c r="J115" s="316"/>
      <c r="K115" s="81" t="e">
        <f t="shared" si="30"/>
        <v>#DIV/0!</v>
      </c>
      <c r="L115" s="316">
        <f t="shared" si="33"/>
        <v>0</v>
      </c>
      <c r="M115" s="316">
        <f t="shared" si="34"/>
        <v>0</v>
      </c>
      <c r="N115" s="316">
        <f t="shared" si="35"/>
        <v>0</v>
      </c>
      <c r="O115" s="81" t="e">
        <f t="shared" si="36"/>
        <v>#DIV/0!</v>
      </c>
      <c r="P115" s="316">
        <f t="shared" si="37"/>
        <v>0</v>
      </c>
      <c r="Q115" s="316">
        <f t="shared" si="38"/>
        <v>0</v>
      </c>
      <c r="R115" s="81" t="e">
        <f t="shared" si="31"/>
        <v>#DIV/0!</v>
      </c>
    </row>
    <row r="116" spans="1:18" s="296" customFormat="1" x14ac:dyDescent="0.3">
      <c r="A116" s="216"/>
      <c r="B116" s="216" t="s">
        <v>750</v>
      </c>
      <c r="C116" s="216"/>
      <c r="D116" s="295" t="s">
        <v>753</v>
      </c>
      <c r="E116" s="217">
        <f>+SUM(E117:E118)</f>
        <v>0</v>
      </c>
      <c r="F116" s="217">
        <f t="shared" ref="F116:J116" si="49">+SUM(F117:F118)</f>
        <v>0</v>
      </c>
      <c r="G116" s="217">
        <f t="shared" si="49"/>
        <v>0</v>
      </c>
      <c r="H116" s="81" t="e">
        <f t="shared" si="29"/>
        <v>#DIV/0!</v>
      </c>
      <c r="I116" s="217">
        <f t="shared" si="49"/>
        <v>0</v>
      </c>
      <c r="J116" s="217">
        <f t="shared" si="49"/>
        <v>0</v>
      </c>
      <c r="K116" s="81" t="e">
        <f t="shared" si="30"/>
        <v>#DIV/0!</v>
      </c>
      <c r="L116" s="217">
        <f t="shared" si="33"/>
        <v>0</v>
      </c>
      <c r="M116" s="217">
        <f t="shared" si="34"/>
        <v>0</v>
      </c>
      <c r="N116" s="217">
        <f t="shared" si="35"/>
        <v>0</v>
      </c>
      <c r="O116" s="81" t="e">
        <f t="shared" si="36"/>
        <v>#DIV/0!</v>
      </c>
      <c r="P116" s="217">
        <f t="shared" si="37"/>
        <v>0</v>
      </c>
      <c r="Q116" s="217">
        <f t="shared" si="38"/>
        <v>0</v>
      </c>
      <c r="R116" s="81" t="e">
        <f t="shared" si="31"/>
        <v>#DIV/0!</v>
      </c>
    </row>
    <row r="117" spans="1:18" s="317" customFormat="1" x14ac:dyDescent="0.3">
      <c r="A117" s="318" t="s">
        <v>3981</v>
      </c>
      <c r="B117" s="318" t="s">
        <v>751</v>
      </c>
      <c r="C117" s="318">
        <v>16</v>
      </c>
      <c r="D117" s="319" t="s">
        <v>350</v>
      </c>
      <c r="E117" s="316"/>
      <c r="F117" s="316"/>
      <c r="G117" s="316"/>
      <c r="H117" s="81" t="e">
        <f t="shared" si="29"/>
        <v>#DIV/0!</v>
      </c>
      <c r="I117" s="316"/>
      <c r="J117" s="316"/>
      <c r="K117" s="81" t="e">
        <f t="shared" si="30"/>
        <v>#DIV/0!</v>
      </c>
      <c r="L117" s="316">
        <f t="shared" si="33"/>
        <v>0</v>
      </c>
      <c r="M117" s="316">
        <f t="shared" si="34"/>
        <v>0</v>
      </c>
      <c r="N117" s="316">
        <f t="shared" si="35"/>
        <v>0</v>
      </c>
      <c r="O117" s="81" t="e">
        <f t="shared" si="36"/>
        <v>#DIV/0!</v>
      </c>
      <c r="P117" s="316">
        <f t="shared" si="37"/>
        <v>0</v>
      </c>
      <c r="Q117" s="316">
        <f t="shared" si="38"/>
        <v>0</v>
      </c>
      <c r="R117" s="81" t="e">
        <f t="shared" si="31"/>
        <v>#DIV/0!</v>
      </c>
    </row>
    <row r="118" spans="1:18" s="317" customFormat="1" x14ac:dyDescent="0.3">
      <c r="A118" s="318" t="s">
        <v>4019</v>
      </c>
      <c r="B118" s="318" t="s">
        <v>1318</v>
      </c>
      <c r="C118" s="318">
        <v>16</v>
      </c>
      <c r="D118" s="319" t="s">
        <v>434</v>
      </c>
      <c r="E118" s="316"/>
      <c r="F118" s="316"/>
      <c r="G118" s="316"/>
      <c r="H118" s="81" t="e">
        <f t="shared" si="29"/>
        <v>#DIV/0!</v>
      </c>
      <c r="I118" s="316"/>
      <c r="J118" s="316"/>
      <c r="K118" s="81" t="e">
        <f t="shared" si="30"/>
        <v>#DIV/0!</v>
      </c>
      <c r="L118" s="316">
        <f t="shared" si="33"/>
        <v>0</v>
      </c>
      <c r="M118" s="316">
        <f t="shared" si="34"/>
        <v>0</v>
      </c>
      <c r="N118" s="316">
        <f t="shared" si="35"/>
        <v>0</v>
      </c>
      <c r="O118" s="81" t="e">
        <f t="shared" si="36"/>
        <v>#DIV/0!</v>
      </c>
      <c r="P118" s="316">
        <f t="shared" si="37"/>
        <v>0</v>
      </c>
      <c r="Q118" s="316">
        <f t="shared" si="38"/>
        <v>0</v>
      </c>
      <c r="R118" s="81" t="e">
        <f t="shared" si="31"/>
        <v>#DIV/0!</v>
      </c>
    </row>
    <row r="119" spans="1:18" s="296" customFormat="1" x14ac:dyDescent="0.3">
      <c r="A119" s="216"/>
      <c r="B119" s="216" t="s">
        <v>752</v>
      </c>
      <c r="C119" s="216"/>
      <c r="D119" s="295" t="s">
        <v>740</v>
      </c>
      <c r="E119" s="217">
        <f>+E120</f>
        <v>0</v>
      </c>
      <c r="F119" s="217">
        <f t="shared" ref="F119:J119" si="50">+F120</f>
        <v>0</v>
      </c>
      <c r="G119" s="217">
        <f t="shared" si="50"/>
        <v>0</v>
      </c>
      <c r="H119" s="81" t="e">
        <f t="shared" si="29"/>
        <v>#DIV/0!</v>
      </c>
      <c r="I119" s="217">
        <f t="shared" si="50"/>
        <v>0</v>
      </c>
      <c r="J119" s="217">
        <f t="shared" si="50"/>
        <v>0</v>
      </c>
      <c r="K119" s="81" t="e">
        <f t="shared" si="30"/>
        <v>#DIV/0!</v>
      </c>
      <c r="L119" s="217">
        <f t="shared" si="33"/>
        <v>0</v>
      </c>
      <c r="M119" s="217">
        <f t="shared" si="34"/>
        <v>0</v>
      </c>
      <c r="N119" s="217">
        <f t="shared" si="35"/>
        <v>0</v>
      </c>
      <c r="O119" s="81" t="e">
        <f t="shared" si="36"/>
        <v>#DIV/0!</v>
      </c>
      <c r="P119" s="217">
        <f t="shared" si="37"/>
        <v>0</v>
      </c>
      <c r="Q119" s="217">
        <f t="shared" si="38"/>
        <v>0</v>
      </c>
      <c r="R119" s="81" t="e">
        <f t="shared" si="31"/>
        <v>#DIV/0!</v>
      </c>
    </row>
    <row r="120" spans="1:18" s="317" customFormat="1" x14ac:dyDescent="0.3">
      <c r="A120" s="341" t="s">
        <v>4634</v>
      </c>
      <c r="B120" s="341" t="s">
        <v>754</v>
      </c>
      <c r="C120" s="341">
        <v>6</v>
      </c>
      <c r="D120" s="342" t="s">
        <v>4633</v>
      </c>
      <c r="E120" s="343"/>
      <c r="F120" s="343"/>
      <c r="G120" s="343"/>
      <c r="H120" s="81" t="e">
        <f t="shared" si="29"/>
        <v>#DIV/0!</v>
      </c>
      <c r="I120" s="343"/>
      <c r="J120" s="343"/>
      <c r="K120" s="81" t="e">
        <f t="shared" si="30"/>
        <v>#DIV/0!</v>
      </c>
      <c r="L120" s="343">
        <f t="shared" si="33"/>
        <v>0</v>
      </c>
      <c r="M120" s="343">
        <f t="shared" si="34"/>
        <v>0</v>
      </c>
      <c r="N120" s="343">
        <f t="shared" si="35"/>
        <v>0</v>
      </c>
      <c r="O120" s="81" t="e">
        <f t="shared" si="36"/>
        <v>#DIV/0!</v>
      </c>
      <c r="P120" s="343">
        <f t="shared" si="37"/>
        <v>0</v>
      </c>
      <c r="Q120" s="343">
        <f t="shared" si="38"/>
        <v>0</v>
      </c>
      <c r="R120" s="81" t="e">
        <f t="shared" si="31"/>
        <v>#DIV/0!</v>
      </c>
    </row>
    <row r="121" spans="1:18" s="300" customFormat="1" x14ac:dyDescent="0.3">
      <c r="A121" s="297"/>
      <c r="B121" s="297" t="s">
        <v>1087</v>
      </c>
      <c r="C121" s="297"/>
      <c r="D121" s="298" t="s">
        <v>1088</v>
      </c>
      <c r="E121" s="299">
        <f>+E122+E128+E132+E135</f>
        <v>0</v>
      </c>
      <c r="F121" s="299">
        <f t="shared" ref="F121:J121" si="51">+F122+F128+F132+F135</f>
        <v>0</v>
      </c>
      <c r="G121" s="299">
        <f t="shared" si="51"/>
        <v>0</v>
      </c>
      <c r="H121" s="81" t="e">
        <f t="shared" si="29"/>
        <v>#DIV/0!</v>
      </c>
      <c r="I121" s="299">
        <f t="shared" si="51"/>
        <v>0</v>
      </c>
      <c r="J121" s="299">
        <f t="shared" si="51"/>
        <v>0</v>
      </c>
      <c r="K121" s="81" t="e">
        <f t="shared" si="30"/>
        <v>#DIV/0!</v>
      </c>
      <c r="L121" s="299">
        <f t="shared" si="33"/>
        <v>0</v>
      </c>
      <c r="M121" s="299">
        <f t="shared" si="34"/>
        <v>0</v>
      </c>
      <c r="N121" s="299">
        <f t="shared" si="35"/>
        <v>0</v>
      </c>
      <c r="O121" s="81" t="e">
        <f t="shared" si="36"/>
        <v>#DIV/0!</v>
      </c>
      <c r="P121" s="299">
        <f t="shared" si="37"/>
        <v>0</v>
      </c>
      <c r="Q121" s="299">
        <f t="shared" si="38"/>
        <v>0</v>
      </c>
      <c r="R121" s="81" t="e">
        <f t="shared" si="31"/>
        <v>#DIV/0!</v>
      </c>
    </row>
    <row r="122" spans="1:18" s="296" customFormat="1" x14ac:dyDescent="0.3">
      <c r="A122" s="216"/>
      <c r="B122" s="216" t="s">
        <v>1089</v>
      </c>
      <c r="C122" s="216"/>
      <c r="D122" s="295" t="s">
        <v>1094</v>
      </c>
      <c r="E122" s="217">
        <f>+SUM(E123:E127)</f>
        <v>0</v>
      </c>
      <c r="F122" s="217">
        <f t="shared" ref="F122:J122" si="52">+SUM(F123:F127)</f>
        <v>0</v>
      </c>
      <c r="G122" s="217">
        <f t="shared" si="52"/>
        <v>0</v>
      </c>
      <c r="H122" s="81" t="e">
        <f t="shared" si="29"/>
        <v>#DIV/0!</v>
      </c>
      <c r="I122" s="217">
        <f t="shared" si="52"/>
        <v>0</v>
      </c>
      <c r="J122" s="217">
        <f t="shared" si="52"/>
        <v>0</v>
      </c>
      <c r="K122" s="81" t="e">
        <f t="shared" si="30"/>
        <v>#DIV/0!</v>
      </c>
      <c r="L122" s="217">
        <f t="shared" si="33"/>
        <v>0</v>
      </c>
      <c r="M122" s="217">
        <f t="shared" si="34"/>
        <v>0</v>
      </c>
      <c r="N122" s="217">
        <f t="shared" si="35"/>
        <v>0</v>
      </c>
      <c r="O122" s="81" t="e">
        <f t="shared" si="36"/>
        <v>#DIV/0!</v>
      </c>
      <c r="P122" s="217">
        <f t="shared" si="37"/>
        <v>0</v>
      </c>
      <c r="Q122" s="217">
        <f t="shared" si="38"/>
        <v>0</v>
      </c>
      <c r="R122" s="81" t="e">
        <f t="shared" si="31"/>
        <v>#DIV/0!</v>
      </c>
    </row>
    <row r="123" spans="1:18" s="317" customFormat="1" x14ac:dyDescent="0.3">
      <c r="A123" s="256" t="s">
        <v>4763</v>
      </c>
      <c r="B123" s="256" t="s">
        <v>1090</v>
      </c>
      <c r="C123" s="256">
        <v>9</v>
      </c>
      <c r="D123" s="360" t="s">
        <v>1096</v>
      </c>
      <c r="E123" s="258"/>
      <c r="F123" s="258"/>
      <c r="G123" s="258"/>
      <c r="H123" s="81" t="e">
        <f t="shared" si="29"/>
        <v>#DIV/0!</v>
      </c>
      <c r="I123" s="258"/>
      <c r="J123" s="258"/>
      <c r="K123" s="81" t="e">
        <f t="shared" si="30"/>
        <v>#DIV/0!</v>
      </c>
      <c r="L123" s="258">
        <f t="shared" si="33"/>
        <v>0</v>
      </c>
      <c r="M123" s="258">
        <f t="shared" si="34"/>
        <v>0</v>
      </c>
      <c r="N123" s="258">
        <f t="shared" si="35"/>
        <v>0</v>
      </c>
      <c r="O123" s="81" t="e">
        <f t="shared" si="36"/>
        <v>#DIV/0!</v>
      </c>
      <c r="P123" s="258">
        <f t="shared" si="37"/>
        <v>0</v>
      </c>
      <c r="Q123" s="258">
        <f t="shared" si="38"/>
        <v>0</v>
      </c>
      <c r="R123" s="81" t="e">
        <f t="shared" si="31"/>
        <v>#DIV/0!</v>
      </c>
    </row>
    <row r="124" spans="1:18" s="317" customFormat="1" x14ac:dyDescent="0.3">
      <c r="A124" s="256" t="s">
        <v>4764</v>
      </c>
      <c r="B124" s="256" t="s">
        <v>1091</v>
      </c>
      <c r="C124" s="256">
        <v>9</v>
      </c>
      <c r="D124" s="360" t="s">
        <v>1098</v>
      </c>
      <c r="E124" s="258"/>
      <c r="F124" s="258"/>
      <c r="G124" s="258"/>
      <c r="H124" s="81" t="e">
        <f t="shared" si="29"/>
        <v>#DIV/0!</v>
      </c>
      <c r="I124" s="258"/>
      <c r="J124" s="258"/>
      <c r="K124" s="81" t="e">
        <f t="shared" si="30"/>
        <v>#DIV/0!</v>
      </c>
      <c r="L124" s="258">
        <f t="shared" si="33"/>
        <v>0</v>
      </c>
      <c r="M124" s="258">
        <f t="shared" si="34"/>
        <v>0</v>
      </c>
      <c r="N124" s="258">
        <f t="shared" si="35"/>
        <v>0</v>
      </c>
      <c r="O124" s="81" t="e">
        <f t="shared" si="36"/>
        <v>#DIV/0!</v>
      </c>
      <c r="P124" s="258">
        <f t="shared" si="37"/>
        <v>0</v>
      </c>
      <c r="Q124" s="258">
        <f t="shared" si="38"/>
        <v>0</v>
      </c>
      <c r="R124" s="81" t="e">
        <f t="shared" si="31"/>
        <v>#DIV/0!</v>
      </c>
    </row>
    <row r="125" spans="1:18" s="317" customFormat="1" ht="30" x14ac:dyDescent="0.3">
      <c r="A125" s="256" t="s">
        <v>4765</v>
      </c>
      <c r="B125" s="256" t="s">
        <v>1092</v>
      </c>
      <c r="C125" s="256">
        <v>9</v>
      </c>
      <c r="D125" s="360" t="s">
        <v>1100</v>
      </c>
      <c r="E125" s="258"/>
      <c r="F125" s="258"/>
      <c r="G125" s="258"/>
      <c r="H125" s="81" t="e">
        <f t="shared" si="29"/>
        <v>#DIV/0!</v>
      </c>
      <c r="I125" s="258"/>
      <c r="J125" s="258"/>
      <c r="K125" s="81" t="e">
        <f t="shared" si="30"/>
        <v>#DIV/0!</v>
      </c>
      <c r="L125" s="258">
        <f t="shared" si="33"/>
        <v>0</v>
      </c>
      <c r="M125" s="258">
        <f t="shared" si="34"/>
        <v>0</v>
      </c>
      <c r="N125" s="258">
        <f t="shared" si="35"/>
        <v>0</v>
      </c>
      <c r="O125" s="81" t="e">
        <f t="shared" si="36"/>
        <v>#DIV/0!</v>
      </c>
      <c r="P125" s="258">
        <f t="shared" si="37"/>
        <v>0</v>
      </c>
      <c r="Q125" s="258">
        <f t="shared" si="38"/>
        <v>0</v>
      </c>
      <c r="R125" s="81" t="e">
        <f t="shared" si="31"/>
        <v>#DIV/0!</v>
      </c>
    </row>
    <row r="126" spans="1:18" s="317" customFormat="1" ht="30" x14ac:dyDescent="0.3">
      <c r="A126" s="256" t="s">
        <v>4766</v>
      </c>
      <c r="B126" s="256" t="s">
        <v>1319</v>
      </c>
      <c r="C126" s="256">
        <v>9</v>
      </c>
      <c r="D126" s="360" t="s">
        <v>1101</v>
      </c>
      <c r="E126" s="258"/>
      <c r="F126" s="258"/>
      <c r="G126" s="258"/>
      <c r="H126" s="81" t="e">
        <f t="shared" si="29"/>
        <v>#DIV/0!</v>
      </c>
      <c r="I126" s="258"/>
      <c r="J126" s="258"/>
      <c r="K126" s="81" t="e">
        <f t="shared" si="30"/>
        <v>#DIV/0!</v>
      </c>
      <c r="L126" s="258">
        <f t="shared" si="33"/>
        <v>0</v>
      </c>
      <c r="M126" s="258">
        <f t="shared" si="34"/>
        <v>0</v>
      </c>
      <c r="N126" s="258">
        <f t="shared" si="35"/>
        <v>0</v>
      </c>
      <c r="O126" s="81" t="e">
        <f t="shared" si="36"/>
        <v>#DIV/0!</v>
      </c>
      <c r="P126" s="258">
        <f t="shared" si="37"/>
        <v>0</v>
      </c>
      <c r="Q126" s="258">
        <f t="shared" si="38"/>
        <v>0</v>
      </c>
      <c r="R126" s="81" t="e">
        <f t="shared" si="31"/>
        <v>#DIV/0!</v>
      </c>
    </row>
    <row r="127" spans="1:18" s="317" customFormat="1" ht="45" x14ac:dyDescent="0.3">
      <c r="A127" s="256" t="s">
        <v>4767</v>
      </c>
      <c r="B127" s="256" t="s">
        <v>1320</v>
      </c>
      <c r="C127" s="256">
        <v>9</v>
      </c>
      <c r="D127" s="360" t="s">
        <v>1102</v>
      </c>
      <c r="E127" s="258"/>
      <c r="F127" s="258"/>
      <c r="G127" s="258"/>
      <c r="H127" s="81" t="e">
        <f t="shared" si="29"/>
        <v>#DIV/0!</v>
      </c>
      <c r="I127" s="258"/>
      <c r="J127" s="258"/>
      <c r="K127" s="81" t="e">
        <f t="shared" si="30"/>
        <v>#DIV/0!</v>
      </c>
      <c r="L127" s="258">
        <f t="shared" si="33"/>
        <v>0</v>
      </c>
      <c r="M127" s="258">
        <f t="shared" si="34"/>
        <v>0</v>
      </c>
      <c r="N127" s="258">
        <f t="shared" si="35"/>
        <v>0</v>
      </c>
      <c r="O127" s="81" t="e">
        <f t="shared" si="36"/>
        <v>#DIV/0!</v>
      </c>
      <c r="P127" s="258">
        <f t="shared" si="37"/>
        <v>0</v>
      </c>
      <c r="Q127" s="258">
        <f t="shared" si="38"/>
        <v>0</v>
      </c>
      <c r="R127" s="81" t="e">
        <f t="shared" si="31"/>
        <v>#DIV/0!</v>
      </c>
    </row>
    <row r="128" spans="1:18" s="296" customFormat="1" x14ac:dyDescent="0.3">
      <c r="A128" s="216"/>
      <c r="B128" s="216" t="s">
        <v>1093</v>
      </c>
      <c r="C128" s="216"/>
      <c r="D128" s="295" t="s">
        <v>1104</v>
      </c>
      <c r="E128" s="217">
        <f>+SUM(E129:E131)</f>
        <v>0</v>
      </c>
      <c r="F128" s="217">
        <f t="shared" ref="F128:J128" si="53">+SUM(F129:F131)</f>
        <v>0</v>
      </c>
      <c r="G128" s="217">
        <f t="shared" si="53"/>
        <v>0</v>
      </c>
      <c r="H128" s="81" t="e">
        <f t="shared" si="29"/>
        <v>#DIV/0!</v>
      </c>
      <c r="I128" s="217">
        <f t="shared" si="53"/>
        <v>0</v>
      </c>
      <c r="J128" s="217">
        <f t="shared" si="53"/>
        <v>0</v>
      </c>
      <c r="K128" s="81" t="e">
        <f t="shared" si="30"/>
        <v>#DIV/0!</v>
      </c>
      <c r="L128" s="217">
        <f t="shared" si="33"/>
        <v>0</v>
      </c>
      <c r="M128" s="217">
        <f t="shared" si="34"/>
        <v>0</v>
      </c>
      <c r="N128" s="217">
        <f t="shared" si="35"/>
        <v>0</v>
      </c>
      <c r="O128" s="81" t="e">
        <f t="shared" si="36"/>
        <v>#DIV/0!</v>
      </c>
      <c r="P128" s="217">
        <f t="shared" si="37"/>
        <v>0</v>
      </c>
      <c r="Q128" s="217">
        <f t="shared" si="38"/>
        <v>0</v>
      </c>
      <c r="R128" s="81" t="e">
        <f t="shared" si="31"/>
        <v>#DIV/0!</v>
      </c>
    </row>
    <row r="129" spans="1:18" s="317" customFormat="1" x14ac:dyDescent="0.3">
      <c r="A129" s="364" t="s">
        <v>4158</v>
      </c>
      <c r="B129" s="364" t="s">
        <v>1095</v>
      </c>
      <c r="C129" s="365">
        <v>16</v>
      </c>
      <c r="D129" s="366" t="s">
        <v>1106</v>
      </c>
      <c r="E129" s="316"/>
      <c r="F129" s="316"/>
      <c r="G129" s="316"/>
      <c r="H129" s="81" t="e">
        <f t="shared" si="29"/>
        <v>#DIV/0!</v>
      </c>
      <c r="I129" s="316"/>
      <c r="J129" s="316"/>
      <c r="K129" s="81" t="e">
        <f t="shared" si="30"/>
        <v>#DIV/0!</v>
      </c>
      <c r="L129" s="316">
        <f t="shared" si="33"/>
        <v>0</v>
      </c>
      <c r="M129" s="316">
        <f t="shared" si="34"/>
        <v>0</v>
      </c>
      <c r="N129" s="316">
        <f t="shared" si="35"/>
        <v>0</v>
      </c>
      <c r="O129" s="81" t="e">
        <f t="shared" si="36"/>
        <v>#DIV/0!</v>
      </c>
      <c r="P129" s="316">
        <f t="shared" si="37"/>
        <v>0</v>
      </c>
      <c r="Q129" s="316">
        <f t="shared" si="38"/>
        <v>0</v>
      </c>
      <c r="R129" s="81" t="e">
        <f t="shared" si="31"/>
        <v>#DIV/0!</v>
      </c>
    </row>
    <row r="130" spans="1:18" s="317" customFormat="1" x14ac:dyDescent="0.3">
      <c r="A130" s="364" t="s">
        <v>2992</v>
      </c>
      <c r="B130" s="364" t="s">
        <v>1097</v>
      </c>
      <c r="C130" s="365">
        <v>10</v>
      </c>
      <c r="D130" s="366" t="s">
        <v>739</v>
      </c>
      <c r="E130" s="258"/>
      <c r="F130" s="258"/>
      <c r="G130" s="258"/>
      <c r="H130" s="81" t="e">
        <f t="shared" si="29"/>
        <v>#DIV/0!</v>
      </c>
      <c r="I130" s="258"/>
      <c r="J130" s="258"/>
      <c r="K130" s="81" t="e">
        <f t="shared" si="30"/>
        <v>#DIV/0!</v>
      </c>
      <c r="L130" s="258">
        <f t="shared" si="33"/>
        <v>0</v>
      </c>
      <c r="M130" s="258">
        <f t="shared" si="34"/>
        <v>0</v>
      </c>
      <c r="N130" s="258">
        <f t="shared" si="35"/>
        <v>0</v>
      </c>
      <c r="O130" s="81" t="e">
        <f t="shared" si="36"/>
        <v>#DIV/0!</v>
      </c>
      <c r="P130" s="258">
        <f t="shared" si="37"/>
        <v>0</v>
      </c>
      <c r="Q130" s="258">
        <f t="shared" si="38"/>
        <v>0</v>
      </c>
      <c r="R130" s="81" t="e">
        <f t="shared" si="31"/>
        <v>#DIV/0!</v>
      </c>
    </row>
    <row r="131" spans="1:18" s="317" customFormat="1" x14ac:dyDescent="0.3">
      <c r="A131" s="364" t="s">
        <v>4020</v>
      </c>
      <c r="B131" s="364" t="s">
        <v>1099</v>
      </c>
      <c r="C131" s="365">
        <v>16</v>
      </c>
      <c r="D131" s="366" t="s">
        <v>2883</v>
      </c>
      <c r="E131" s="316"/>
      <c r="F131" s="316"/>
      <c r="G131" s="316"/>
      <c r="H131" s="81" t="e">
        <f t="shared" si="29"/>
        <v>#DIV/0!</v>
      </c>
      <c r="I131" s="316"/>
      <c r="J131" s="316"/>
      <c r="K131" s="81" t="e">
        <f t="shared" si="30"/>
        <v>#DIV/0!</v>
      </c>
      <c r="L131" s="316">
        <f t="shared" si="33"/>
        <v>0</v>
      </c>
      <c r="M131" s="316">
        <f t="shared" si="34"/>
        <v>0</v>
      </c>
      <c r="N131" s="316">
        <f t="shared" si="35"/>
        <v>0</v>
      </c>
      <c r="O131" s="81" t="e">
        <f t="shared" si="36"/>
        <v>#DIV/0!</v>
      </c>
      <c r="P131" s="316">
        <f t="shared" si="37"/>
        <v>0</v>
      </c>
      <c r="Q131" s="316">
        <f t="shared" si="38"/>
        <v>0</v>
      </c>
      <c r="R131" s="81" t="e">
        <f t="shared" si="31"/>
        <v>#DIV/0!</v>
      </c>
    </row>
    <row r="132" spans="1:18" s="296" customFormat="1" x14ac:dyDescent="0.3">
      <c r="A132" s="216"/>
      <c r="B132" s="216" t="s">
        <v>1103</v>
      </c>
      <c r="C132" s="216"/>
      <c r="D132" s="295" t="s">
        <v>233</v>
      </c>
      <c r="E132" s="217">
        <f>+E133+E134</f>
        <v>0</v>
      </c>
      <c r="F132" s="217">
        <f t="shared" ref="F132:J132" si="54">+F133+F134</f>
        <v>0</v>
      </c>
      <c r="G132" s="217">
        <f t="shared" si="54"/>
        <v>0</v>
      </c>
      <c r="H132" s="81" t="e">
        <f t="shared" si="29"/>
        <v>#DIV/0!</v>
      </c>
      <c r="I132" s="217">
        <f t="shared" si="54"/>
        <v>0</v>
      </c>
      <c r="J132" s="217">
        <f t="shared" si="54"/>
        <v>0</v>
      </c>
      <c r="K132" s="81" t="e">
        <f t="shared" si="30"/>
        <v>#DIV/0!</v>
      </c>
      <c r="L132" s="217">
        <f t="shared" si="33"/>
        <v>0</v>
      </c>
      <c r="M132" s="217">
        <f t="shared" si="34"/>
        <v>0</v>
      </c>
      <c r="N132" s="217">
        <f t="shared" si="35"/>
        <v>0</v>
      </c>
      <c r="O132" s="81" t="e">
        <f t="shared" si="36"/>
        <v>#DIV/0!</v>
      </c>
      <c r="P132" s="217">
        <f t="shared" si="37"/>
        <v>0</v>
      </c>
      <c r="Q132" s="217">
        <f t="shared" si="38"/>
        <v>0</v>
      </c>
      <c r="R132" s="81" t="e">
        <f t="shared" si="31"/>
        <v>#DIV/0!</v>
      </c>
    </row>
    <row r="133" spans="1:18" s="317" customFormat="1" x14ac:dyDescent="0.3">
      <c r="A133" s="355" t="s">
        <v>4921</v>
      </c>
      <c r="B133" s="355" t="s">
        <v>1105</v>
      </c>
      <c r="C133" s="355">
        <v>16</v>
      </c>
      <c r="D133" s="356" t="s">
        <v>1108</v>
      </c>
      <c r="E133" s="316"/>
      <c r="F133" s="316"/>
      <c r="G133" s="316"/>
      <c r="H133" s="81" t="e">
        <f t="shared" si="29"/>
        <v>#DIV/0!</v>
      </c>
      <c r="I133" s="316"/>
      <c r="J133" s="316"/>
      <c r="K133" s="81" t="e">
        <f t="shared" si="30"/>
        <v>#DIV/0!</v>
      </c>
      <c r="L133" s="316">
        <f t="shared" si="33"/>
        <v>0</v>
      </c>
      <c r="M133" s="316">
        <f t="shared" si="34"/>
        <v>0</v>
      </c>
      <c r="N133" s="316">
        <f t="shared" si="35"/>
        <v>0</v>
      </c>
      <c r="O133" s="81" t="e">
        <f t="shared" si="36"/>
        <v>#DIV/0!</v>
      </c>
      <c r="P133" s="316">
        <f t="shared" si="37"/>
        <v>0</v>
      </c>
      <c r="Q133" s="316">
        <f t="shared" si="38"/>
        <v>0</v>
      </c>
      <c r="R133" s="81" t="e">
        <f t="shared" si="31"/>
        <v>#DIV/0!</v>
      </c>
    </row>
    <row r="134" spans="1:18" s="317" customFormat="1" x14ac:dyDescent="0.3">
      <c r="A134" s="355" t="s">
        <v>4922</v>
      </c>
      <c r="B134" s="355" t="s">
        <v>1107</v>
      </c>
      <c r="C134" s="355">
        <v>16</v>
      </c>
      <c r="D134" s="356" t="s">
        <v>1109</v>
      </c>
      <c r="E134" s="316"/>
      <c r="F134" s="316"/>
      <c r="G134" s="316"/>
      <c r="H134" s="81" t="e">
        <f t="shared" si="29"/>
        <v>#DIV/0!</v>
      </c>
      <c r="I134" s="316"/>
      <c r="J134" s="316"/>
      <c r="K134" s="81" t="e">
        <f t="shared" si="30"/>
        <v>#DIV/0!</v>
      </c>
      <c r="L134" s="316">
        <f t="shared" si="33"/>
        <v>0</v>
      </c>
      <c r="M134" s="316">
        <f t="shared" si="34"/>
        <v>0</v>
      </c>
      <c r="N134" s="316">
        <f t="shared" si="35"/>
        <v>0</v>
      </c>
      <c r="O134" s="81" t="e">
        <f t="shared" si="36"/>
        <v>#DIV/0!</v>
      </c>
      <c r="P134" s="316">
        <f t="shared" si="37"/>
        <v>0</v>
      </c>
      <c r="Q134" s="316">
        <f t="shared" si="38"/>
        <v>0</v>
      </c>
      <c r="R134" s="81" t="e">
        <f t="shared" si="31"/>
        <v>#DIV/0!</v>
      </c>
    </row>
    <row r="135" spans="1:18" s="296" customFormat="1" x14ac:dyDescent="0.3">
      <c r="A135" s="216"/>
      <c r="B135" s="216" t="s">
        <v>1110</v>
      </c>
      <c r="C135" s="216"/>
      <c r="D135" s="295" t="s">
        <v>740</v>
      </c>
      <c r="E135" s="217">
        <f>+E136</f>
        <v>0</v>
      </c>
      <c r="F135" s="217">
        <f t="shared" ref="F135:J135" si="55">+F136</f>
        <v>0</v>
      </c>
      <c r="G135" s="217">
        <f t="shared" si="55"/>
        <v>0</v>
      </c>
      <c r="H135" s="81" t="e">
        <f t="shared" si="29"/>
        <v>#DIV/0!</v>
      </c>
      <c r="I135" s="217">
        <f t="shared" si="55"/>
        <v>0</v>
      </c>
      <c r="J135" s="217">
        <f t="shared" si="55"/>
        <v>0</v>
      </c>
      <c r="K135" s="81" t="e">
        <f t="shared" si="30"/>
        <v>#DIV/0!</v>
      </c>
      <c r="L135" s="217">
        <f t="shared" si="33"/>
        <v>0</v>
      </c>
      <c r="M135" s="217">
        <f t="shared" si="34"/>
        <v>0</v>
      </c>
      <c r="N135" s="217">
        <f t="shared" si="35"/>
        <v>0</v>
      </c>
      <c r="O135" s="81" t="e">
        <f t="shared" si="36"/>
        <v>#DIV/0!</v>
      </c>
      <c r="P135" s="217">
        <f t="shared" si="37"/>
        <v>0</v>
      </c>
      <c r="Q135" s="217">
        <f t="shared" si="38"/>
        <v>0</v>
      </c>
      <c r="R135" s="81" t="e">
        <f t="shared" si="31"/>
        <v>#DIV/0!</v>
      </c>
    </row>
    <row r="136" spans="1:18" s="317" customFormat="1" x14ac:dyDescent="0.3">
      <c r="A136" s="355" t="s">
        <v>4159</v>
      </c>
      <c r="B136" s="355" t="s">
        <v>1111</v>
      </c>
      <c r="C136" s="355">
        <v>16</v>
      </c>
      <c r="D136" s="356" t="s">
        <v>1112</v>
      </c>
      <c r="E136" s="316"/>
      <c r="F136" s="316"/>
      <c r="G136" s="316"/>
      <c r="H136" s="81" t="e">
        <f t="shared" si="29"/>
        <v>#DIV/0!</v>
      </c>
      <c r="I136" s="316"/>
      <c r="J136" s="316"/>
      <c r="K136" s="81" t="e">
        <f t="shared" si="30"/>
        <v>#DIV/0!</v>
      </c>
      <c r="L136" s="316">
        <f t="shared" si="33"/>
        <v>0</v>
      </c>
      <c r="M136" s="316">
        <f t="shared" si="34"/>
        <v>0</v>
      </c>
      <c r="N136" s="316">
        <f t="shared" si="35"/>
        <v>0</v>
      </c>
      <c r="O136" s="81" t="e">
        <f t="shared" si="36"/>
        <v>#DIV/0!</v>
      </c>
      <c r="P136" s="316">
        <f t="shared" si="37"/>
        <v>0</v>
      </c>
      <c r="Q136" s="316">
        <f t="shared" si="38"/>
        <v>0</v>
      </c>
      <c r="R136" s="81" t="e">
        <f t="shared" si="31"/>
        <v>#DIV/0!</v>
      </c>
    </row>
    <row r="137" spans="1:18" s="289" customFormat="1" ht="38.25" x14ac:dyDescent="0.2">
      <c r="A137" s="135"/>
      <c r="B137" s="135" t="s">
        <v>533</v>
      </c>
      <c r="C137" s="135"/>
      <c r="D137" s="288" t="s">
        <v>534</v>
      </c>
      <c r="E137" s="137">
        <f>+E138+E154</f>
        <v>0</v>
      </c>
      <c r="F137" s="137">
        <f t="shared" ref="F137:J137" si="56">+F138+F154</f>
        <v>0</v>
      </c>
      <c r="G137" s="137">
        <f t="shared" si="56"/>
        <v>0</v>
      </c>
      <c r="H137" s="81" t="e">
        <f t="shared" si="29"/>
        <v>#DIV/0!</v>
      </c>
      <c r="I137" s="137">
        <f t="shared" si="56"/>
        <v>0</v>
      </c>
      <c r="J137" s="137">
        <f t="shared" si="56"/>
        <v>0</v>
      </c>
      <c r="K137" s="81" t="e">
        <f t="shared" si="30"/>
        <v>#DIV/0!</v>
      </c>
      <c r="L137" s="137">
        <f t="shared" si="33"/>
        <v>0</v>
      </c>
      <c r="M137" s="137">
        <f t="shared" si="34"/>
        <v>0</v>
      </c>
      <c r="N137" s="137">
        <f t="shared" si="35"/>
        <v>0</v>
      </c>
      <c r="O137" s="81" t="e">
        <f t="shared" si="36"/>
        <v>#DIV/0!</v>
      </c>
      <c r="P137" s="137">
        <f t="shared" si="37"/>
        <v>0</v>
      </c>
      <c r="Q137" s="137">
        <f t="shared" si="38"/>
        <v>0</v>
      </c>
      <c r="R137" s="81" t="e">
        <f t="shared" si="31"/>
        <v>#DIV/0!</v>
      </c>
    </row>
    <row r="138" spans="1:18" s="300" customFormat="1" x14ac:dyDescent="0.3">
      <c r="A138" s="297"/>
      <c r="B138" s="297" t="s">
        <v>5910</v>
      </c>
      <c r="C138" s="297"/>
      <c r="D138" s="298" t="s">
        <v>756</v>
      </c>
      <c r="E138" s="299">
        <f>+E139</f>
        <v>0</v>
      </c>
      <c r="F138" s="299">
        <f t="shared" ref="F138:J138" si="57">+F139</f>
        <v>0</v>
      </c>
      <c r="G138" s="299">
        <f t="shared" si="57"/>
        <v>0</v>
      </c>
      <c r="H138" s="81" t="e">
        <f t="shared" si="29"/>
        <v>#DIV/0!</v>
      </c>
      <c r="I138" s="299">
        <f t="shared" si="57"/>
        <v>0</v>
      </c>
      <c r="J138" s="299">
        <f t="shared" si="57"/>
        <v>0</v>
      </c>
      <c r="K138" s="81" t="e">
        <f t="shared" si="30"/>
        <v>#DIV/0!</v>
      </c>
      <c r="L138" s="299">
        <f t="shared" si="33"/>
        <v>0</v>
      </c>
      <c r="M138" s="299">
        <f t="shared" si="34"/>
        <v>0</v>
      </c>
      <c r="N138" s="299">
        <f t="shared" si="35"/>
        <v>0</v>
      </c>
      <c r="O138" s="81" t="e">
        <f t="shared" si="36"/>
        <v>#DIV/0!</v>
      </c>
      <c r="P138" s="299">
        <f t="shared" si="37"/>
        <v>0</v>
      </c>
      <c r="Q138" s="299">
        <f t="shared" si="38"/>
        <v>0</v>
      </c>
      <c r="R138" s="81" t="e">
        <f t="shared" si="31"/>
        <v>#DIV/0!</v>
      </c>
    </row>
    <row r="139" spans="1:18" s="296" customFormat="1" x14ac:dyDescent="0.3">
      <c r="A139" s="216"/>
      <c r="B139" s="216" t="s">
        <v>5911</v>
      </c>
      <c r="C139" s="216"/>
      <c r="D139" s="295" t="s">
        <v>426</v>
      </c>
      <c r="E139" s="217">
        <f>+E140+E143+E148+E151</f>
        <v>0</v>
      </c>
      <c r="F139" s="217">
        <f t="shared" ref="F139:J139" si="58">+F140+F143+F148+F151</f>
        <v>0</v>
      </c>
      <c r="G139" s="217">
        <f t="shared" si="58"/>
        <v>0</v>
      </c>
      <c r="H139" s="81" t="e">
        <f t="shared" si="29"/>
        <v>#DIV/0!</v>
      </c>
      <c r="I139" s="217">
        <f t="shared" si="58"/>
        <v>0</v>
      </c>
      <c r="J139" s="217">
        <f t="shared" si="58"/>
        <v>0</v>
      </c>
      <c r="K139" s="81" t="e">
        <f t="shared" si="30"/>
        <v>#DIV/0!</v>
      </c>
      <c r="L139" s="217">
        <f t="shared" si="33"/>
        <v>0</v>
      </c>
      <c r="M139" s="217">
        <f t="shared" si="34"/>
        <v>0</v>
      </c>
      <c r="N139" s="217">
        <f t="shared" si="35"/>
        <v>0</v>
      </c>
      <c r="O139" s="81" t="e">
        <f t="shared" si="36"/>
        <v>#DIV/0!</v>
      </c>
      <c r="P139" s="217">
        <f t="shared" si="37"/>
        <v>0</v>
      </c>
      <c r="Q139" s="217">
        <f t="shared" si="38"/>
        <v>0</v>
      </c>
      <c r="R139" s="81" t="e">
        <f t="shared" si="31"/>
        <v>#DIV/0!</v>
      </c>
    </row>
    <row r="140" spans="1:18" s="317" customFormat="1" ht="27.75" customHeight="1" x14ac:dyDescent="0.3">
      <c r="A140" s="328"/>
      <c r="B140" s="328" t="s">
        <v>5912</v>
      </c>
      <c r="C140" s="328"/>
      <c r="D140" s="329" t="s">
        <v>1434</v>
      </c>
      <c r="E140" s="330">
        <f>+SUM(E141:E142)</f>
        <v>0</v>
      </c>
      <c r="F140" s="330">
        <f t="shared" ref="F140:J140" si="59">+SUM(F141:F142)</f>
        <v>0</v>
      </c>
      <c r="G140" s="330">
        <f t="shared" si="59"/>
        <v>0</v>
      </c>
      <c r="H140" s="81" t="e">
        <f t="shared" ref="H140:H203" si="60">+(F140-G140)/F140</f>
        <v>#DIV/0!</v>
      </c>
      <c r="I140" s="330">
        <f t="shared" si="59"/>
        <v>0</v>
      </c>
      <c r="J140" s="330">
        <f t="shared" si="59"/>
        <v>0</v>
      </c>
      <c r="K140" s="81" t="e">
        <f t="shared" ref="K140:K203" si="61">+(I140-J140)/I140</f>
        <v>#DIV/0!</v>
      </c>
      <c r="L140" s="330">
        <f t="shared" si="33"/>
        <v>0</v>
      </c>
      <c r="M140" s="330">
        <f t="shared" si="34"/>
        <v>0</v>
      </c>
      <c r="N140" s="330">
        <f t="shared" si="35"/>
        <v>0</v>
      </c>
      <c r="O140" s="81" t="e">
        <f t="shared" si="36"/>
        <v>#DIV/0!</v>
      </c>
      <c r="P140" s="330">
        <f t="shared" si="37"/>
        <v>0</v>
      </c>
      <c r="Q140" s="330">
        <f t="shared" si="38"/>
        <v>0</v>
      </c>
      <c r="R140" s="81" t="e">
        <f t="shared" ref="R140:R203" si="62">+(P140-Q140)/P140</f>
        <v>#DIV/0!</v>
      </c>
    </row>
    <row r="141" spans="1:18" s="336" customFormat="1" x14ac:dyDescent="0.3">
      <c r="A141" s="337" t="s">
        <v>4928</v>
      </c>
      <c r="B141" s="337" t="s">
        <v>5913</v>
      </c>
      <c r="C141" s="337">
        <v>16</v>
      </c>
      <c r="D141" s="338" t="s">
        <v>768</v>
      </c>
      <c r="E141" s="339"/>
      <c r="F141" s="339"/>
      <c r="G141" s="339"/>
      <c r="H141" s="81" t="e">
        <f t="shared" si="60"/>
        <v>#DIV/0!</v>
      </c>
      <c r="I141" s="339"/>
      <c r="J141" s="339"/>
      <c r="K141" s="81" t="e">
        <f t="shared" si="61"/>
        <v>#DIV/0!</v>
      </c>
      <c r="L141" s="339">
        <f t="shared" si="33"/>
        <v>0</v>
      </c>
      <c r="M141" s="339">
        <f t="shared" si="34"/>
        <v>0</v>
      </c>
      <c r="N141" s="339">
        <f t="shared" si="35"/>
        <v>0</v>
      </c>
      <c r="O141" s="81" t="e">
        <f t="shared" si="36"/>
        <v>#DIV/0!</v>
      </c>
      <c r="P141" s="339">
        <f t="shared" si="37"/>
        <v>0</v>
      </c>
      <c r="Q141" s="339">
        <f t="shared" si="38"/>
        <v>0</v>
      </c>
      <c r="R141" s="81" t="e">
        <f t="shared" si="62"/>
        <v>#DIV/0!</v>
      </c>
    </row>
    <row r="142" spans="1:18" s="336" customFormat="1" x14ac:dyDescent="0.3">
      <c r="A142" s="337" t="s">
        <v>4929</v>
      </c>
      <c r="B142" s="337" t="s">
        <v>5914</v>
      </c>
      <c r="C142" s="337">
        <v>16</v>
      </c>
      <c r="D142" s="338" t="s">
        <v>567</v>
      </c>
      <c r="E142" s="339"/>
      <c r="F142" s="339"/>
      <c r="G142" s="339"/>
      <c r="H142" s="81" t="e">
        <f t="shared" si="60"/>
        <v>#DIV/0!</v>
      </c>
      <c r="I142" s="339"/>
      <c r="J142" s="339"/>
      <c r="K142" s="81" t="e">
        <f t="shared" si="61"/>
        <v>#DIV/0!</v>
      </c>
      <c r="L142" s="339">
        <f t="shared" si="33"/>
        <v>0</v>
      </c>
      <c r="M142" s="339">
        <f t="shared" si="34"/>
        <v>0</v>
      </c>
      <c r="N142" s="339">
        <f t="shared" si="35"/>
        <v>0</v>
      </c>
      <c r="O142" s="81" t="e">
        <f t="shared" si="36"/>
        <v>#DIV/0!</v>
      </c>
      <c r="P142" s="339">
        <f t="shared" si="37"/>
        <v>0</v>
      </c>
      <c r="Q142" s="339">
        <f t="shared" si="38"/>
        <v>0</v>
      </c>
      <c r="R142" s="81" t="e">
        <f t="shared" si="62"/>
        <v>#DIV/0!</v>
      </c>
    </row>
    <row r="143" spans="1:18" s="317" customFormat="1" x14ac:dyDescent="0.3">
      <c r="A143" s="328"/>
      <c r="B143" s="328" t="s">
        <v>5915</v>
      </c>
      <c r="C143" s="328"/>
      <c r="D143" s="329" t="s">
        <v>1685</v>
      </c>
      <c r="E143" s="330">
        <f>+SUM(E144:E147)</f>
        <v>0</v>
      </c>
      <c r="F143" s="330">
        <f t="shared" ref="F143:J143" si="63">+SUM(F144:F147)</f>
        <v>0</v>
      </c>
      <c r="G143" s="330">
        <f t="shared" si="63"/>
        <v>0</v>
      </c>
      <c r="H143" s="81" t="e">
        <f t="shared" si="60"/>
        <v>#DIV/0!</v>
      </c>
      <c r="I143" s="330">
        <f t="shared" si="63"/>
        <v>0</v>
      </c>
      <c r="J143" s="330">
        <f t="shared" si="63"/>
        <v>0</v>
      </c>
      <c r="K143" s="81" t="e">
        <f t="shared" si="61"/>
        <v>#DIV/0!</v>
      </c>
      <c r="L143" s="330">
        <f t="shared" ref="L143:L206" si="64">E143</f>
        <v>0</v>
      </c>
      <c r="M143" s="330">
        <f t="shared" ref="M143:M206" si="65">F143</f>
        <v>0</v>
      </c>
      <c r="N143" s="330">
        <f t="shared" ref="N143:N206" si="66">G143</f>
        <v>0</v>
      </c>
      <c r="O143" s="81" t="e">
        <f t="shared" ref="O143:O206" si="67">+(M143-N143)/M143</f>
        <v>#DIV/0!</v>
      </c>
      <c r="P143" s="330">
        <f t="shared" ref="P143:P206" si="68">I143</f>
        <v>0</v>
      </c>
      <c r="Q143" s="330">
        <f t="shared" ref="Q143:Q206" si="69">J143</f>
        <v>0</v>
      </c>
      <c r="R143" s="81" t="e">
        <f t="shared" si="62"/>
        <v>#DIV/0!</v>
      </c>
    </row>
    <row r="144" spans="1:18" s="336" customFormat="1" ht="30" x14ac:dyDescent="0.3">
      <c r="A144" s="348" t="s">
        <v>4636</v>
      </c>
      <c r="B144" s="348" t="s">
        <v>5916</v>
      </c>
      <c r="C144" s="348">
        <v>6</v>
      </c>
      <c r="D144" s="349" t="s">
        <v>1362</v>
      </c>
      <c r="E144" s="350"/>
      <c r="F144" s="350"/>
      <c r="G144" s="350"/>
      <c r="H144" s="81" t="e">
        <f t="shared" si="60"/>
        <v>#DIV/0!</v>
      </c>
      <c r="I144" s="350"/>
      <c r="J144" s="350"/>
      <c r="K144" s="81" t="e">
        <f t="shared" si="61"/>
        <v>#DIV/0!</v>
      </c>
      <c r="L144" s="350">
        <f t="shared" si="64"/>
        <v>0</v>
      </c>
      <c r="M144" s="350">
        <f t="shared" si="65"/>
        <v>0</v>
      </c>
      <c r="N144" s="350">
        <f t="shared" si="66"/>
        <v>0</v>
      </c>
      <c r="O144" s="81" t="e">
        <f t="shared" si="67"/>
        <v>#DIV/0!</v>
      </c>
      <c r="P144" s="350">
        <f t="shared" si="68"/>
        <v>0</v>
      </c>
      <c r="Q144" s="350">
        <f t="shared" si="69"/>
        <v>0</v>
      </c>
      <c r="R144" s="81" t="e">
        <f t="shared" si="62"/>
        <v>#DIV/0!</v>
      </c>
    </row>
    <row r="145" spans="1:18" s="336" customFormat="1" x14ac:dyDescent="0.3">
      <c r="A145" s="334" t="s">
        <v>2983</v>
      </c>
      <c r="B145" s="334" t="s">
        <v>5923</v>
      </c>
      <c r="C145" s="334">
        <v>5</v>
      </c>
      <c r="D145" s="335" t="s">
        <v>2984</v>
      </c>
      <c r="E145" s="185"/>
      <c r="F145" s="185"/>
      <c r="G145" s="185"/>
      <c r="H145" s="81" t="e">
        <f t="shared" si="60"/>
        <v>#DIV/0!</v>
      </c>
      <c r="I145" s="185"/>
      <c r="J145" s="185"/>
      <c r="K145" s="81" t="e">
        <f t="shared" si="61"/>
        <v>#DIV/0!</v>
      </c>
      <c r="L145" s="185">
        <f t="shared" si="64"/>
        <v>0</v>
      </c>
      <c r="M145" s="185">
        <f t="shared" si="65"/>
        <v>0</v>
      </c>
      <c r="N145" s="185">
        <f t="shared" si="66"/>
        <v>0</v>
      </c>
      <c r="O145" s="81" t="e">
        <f t="shared" si="67"/>
        <v>#DIV/0!</v>
      </c>
      <c r="P145" s="185">
        <f t="shared" si="68"/>
        <v>0</v>
      </c>
      <c r="Q145" s="185">
        <f t="shared" si="69"/>
        <v>0</v>
      </c>
      <c r="R145" s="81" t="e">
        <f t="shared" si="62"/>
        <v>#DIV/0!</v>
      </c>
    </row>
    <row r="146" spans="1:18" s="336" customFormat="1" x14ac:dyDescent="0.3">
      <c r="A146" s="367" t="s">
        <v>3275</v>
      </c>
      <c r="B146" s="334" t="s">
        <v>5924</v>
      </c>
      <c r="C146" s="367">
        <v>5</v>
      </c>
      <c r="D146" s="368" t="s">
        <v>1300</v>
      </c>
      <c r="E146" s="197"/>
      <c r="F146" s="197"/>
      <c r="G146" s="197"/>
      <c r="H146" s="81" t="e">
        <f t="shared" si="60"/>
        <v>#DIV/0!</v>
      </c>
      <c r="I146" s="197"/>
      <c r="J146" s="197"/>
      <c r="K146" s="81" t="e">
        <f t="shared" si="61"/>
        <v>#DIV/0!</v>
      </c>
      <c r="L146" s="197">
        <f t="shared" si="64"/>
        <v>0</v>
      </c>
      <c r="M146" s="197">
        <f t="shared" si="65"/>
        <v>0</v>
      </c>
      <c r="N146" s="197">
        <f t="shared" si="66"/>
        <v>0</v>
      </c>
      <c r="O146" s="81" t="e">
        <f t="shared" si="67"/>
        <v>#DIV/0!</v>
      </c>
      <c r="P146" s="197">
        <f t="shared" si="68"/>
        <v>0</v>
      </c>
      <c r="Q146" s="197">
        <f t="shared" si="69"/>
        <v>0</v>
      </c>
      <c r="R146" s="81" t="e">
        <f t="shared" si="62"/>
        <v>#DIV/0!</v>
      </c>
    </row>
    <row r="147" spans="1:18" s="336" customFormat="1" x14ac:dyDescent="0.3">
      <c r="A147" s="348" t="s">
        <v>4635</v>
      </c>
      <c r="B147" s="348" t="s">
        <v>5917</v>
      </c>
      <c r="C147" s="348">
        <v>6</v>
      </c>
      <c r="D147" s="349" t="s">
        <v>1432</v>
      </c>
      <c r="E147" s="350"/>
      <c r="F147" s="350"/>
      <c r="G147" s="350"/>
      <c r="H147" s="81" t="e">
        <f t="shared" si="60"/>
        <v>#DIV/0!</v>
      </c>
      <c r="I147" s="350"/>
      <c r="J147" s="350"/>
      <c r="K147" s="81" t="e">
        <f t="shared" si="61"/>
        <v>#DIV/0!</v>
      </c>
      <c r="L147" s="350">
        <f t="shared" si="64"/>
        <v>0</v>
      </c>
      <c r="M147" s="350">
        <f t="shared" si="65"/>
        <v>0</v>
      </c>
      <c r="N147" s="350">
        <f t="shared" si="66"/>
        <v>0</v>
      </c>
      <c r="O147" s="81" t="e">
        <f t="shared" si="67"/>
        <v>#DIV/0!</v>
      </c>
      <c r="P147" s="350">
        <f t="shared" si="68"/>
        <v>0</v>
      </c>
      <c r="Q147" s="350">
        <f t="shared" si="69"/>
        <v>0</v>
      </c>
      <c r="R147" s="81" t="e">
        <f t="shared" si="62"/>
        <v>#DIV/0!</v>
      </c>
    </row>
    <row r="148" spans="1:18" s="317" customFormat="1" x14ac:dyDescent="0.3">
      <c r="A148" s="328"/>
      <c r="B148" s="328" t="s">
        <v>5918</v>
      </c>
      <c r="C148" s="328"/>
      <c r="D148" s="329" t="s">
        <v>1363</v>
      </c>
      <c r="E148" s="330">
        <f>+SUM(E149:E150)</f>
        <v>0</v>
      </c>
      <c r="F148" s="330">
        <f t="shared" ref="F148:J148" si="70">+SUM(F149:F150)</f>
        <v>0</v>
      </c>
      <c r="G148" s="330">
        <f t="shared" si="70"/>
        <v>0</v>
      </c>
      <c r="H148" s="81" t="e">
        <f t="shared" si="60"/>
        <v>#DIV/0!</v>
      </c>
      <c r="I148" s="330">
        <f t="shared" si="70"/>
        <v>0</v>
      </c>
      <c r="J148" s="330">
        <f t="shared" si="70"/>
        <v>0</v>
      </c>
      <c r="K148" s="81" t="e">
        <f t="shared" si="61"/>
        <v>#DIV/0!</v>
      </c>
      <c r="L148" s="330">
        <f t="shared" si="64"/>
        <v>0</v>
      </c>
      <c r="M148" s="330">
        <f t="shared" si="65"/>
        <v>0</v>
      </c>
      <c r="N148" s="330">
        <f t="shared" si="66"/>
        <v>0</v>
      </c>
      <c r="O148" s="81" t="e">
        <f t="shared" si="67"/>
        <v>#DIV/0!</v>
      </c>
      <c r="P148" s="330">
        <f t="shared" si="68"/>
        <v>0</v>
      </c>
      <c r="Q148" s="330">
        <f t="shared" si="69"/>
        <v>0</v>
      </c>
      <c r="R148" s="81" t="e">
        <f t="shared" si="62"/>
        <v>#DIV/0!</v>
      </c>
    </row>
    <row r="149" spans="1:18" s="336" customFormat="1" ht="30" x14ac:dyDescent="0.3">
      <c r="A149" s="195" t="s">
        <v>2969</v>
      </c>
      <c r="B149" s="195" t="s">
        <v>5919</v>
      </c>
      <c r="C149" s="195">
        <v>1</v>
      </c>
      <c r="D149" s="369" t="s">
        <v>4471</v>
      </c>
      <c r="E149" s="197"/>
      <c r="F149" s="197"/>
      <c r="G149" s="197"/>
      <c r="H149" s="81" t="e">
        <f t="shared" si="60"/>
        <v>#DIV/0!</v>
      </c>
      <c r="I149" s="197"/>
      <c r="J149" s="197"/>
      <c r="K149" s="81" t="e">
        <f t="shared" si="61"/>
        <v>#DIV/0!</v>
      </c>
      <c r="L149" s="197">
        <f t="shared" si="64"/>
        <v>0</v>
      </c>
      <c r="M149" s="197">
        <f t="shared" si="65"/>
        <v>0</v>
      </c>
      <c r="N149" s="197">
        <f t="shared" si="66"/>
        <v>0</v>
      </c>
      <c r="O149" s="81" t="e">
        <f t="shared" si="67"/>
        <v>#DIV/0!</v>
      </c>
      <c r="P149" s="197">
        <f t="shared" si="68"/>
        <v>0</v>
      </c>
      <c r="Q149" s="197">
        <f t="shared" si="69"/>
        <v>0</v>
      </c>
      <c r="R149" s="81" t="e">
        <f t="shared" si="62"/>
        <v>#DIV/0!</v>
      </c>
    </row>
    <row r="150" spans="1:18" s="336" customFormat="1" ht="30" x14ac:dyDescent="0.3">
      <c r="A150" s="348" t="s">
        <v>4637</v>
      </c>
      <c r="B150" s="348" t="s">
        <v>5920</v>
      </c>
      <c r="C150" s="348">
        <v>6</v>
      </c>
      <c r="D150" s="349" t="s">
        <v>3517</v>
      </c>
      <c r="E150" s="350"/>
      <c r="F150" s="350"/>
      <c r="G150" s="350"/>
      <c r="H150" s="81" t="e">
        <f t="shared" si="60"/>
        <v>#DIV/0!</v>
      </c>
      <c r="I150" s="350"/>
      <c r="J150" s="350"/>
      <c r="K150" s="81" t="e">
        <f t="shared" si="61"/>
        <v>#DIV/0!</v>
      </c>
      <c r="L150" s="350">
        <f t="shared" si="64"/>
        <v>0</v>
      </c>
      <c r="M150" s="350">
        <f t="shared" si="65"/>
        <v>0</v>
      </c>
      <c r="N150" s="350">
        <f t="shared" si="66"/>
        <v>0</v>
      </c>
      <c r="O150" s="81" t="e">
        <f t="shared" si="67"/>
        <v>#DIV/0!</v>
      </c>
      <c r="P150" s="350">
        <f t="shared" si="68"/>
        <v>0</v>
      </c>
      <c r="Q150" s="350">
        <f t="shared" si="69"/>
        <v>0</v>
      </c>
      <c r="R150" s="81" t="e">
        <f t="shared" si="62"/>
        <v>#DIV/0!</v>
      </c>
    </row>
    <row r="151" spans="1:18" s="317" customFormat="1" x14ac:dyDescent="0.3">
      <c r="A151" s="328"/>
      <c r="B151" s="328" t="s">
        <v>5921</v>
      </c>
      <c r="C151" s="328"/>
      <c r="D151" s="329" t="s">
        <v>757</v>
      </c>
      <c r="E151" s="330">
        <f>+SUM(E152:E153)</f>
        <v>0</v>
      </c>
      <c r="F151" s="330">
        <f t="shared" ref="F151:J151" si="71">+SUM(F152:F153)</f>
        <v>0</v>
      </c>
      <c r="G151" s="330">
        <f t="shared" si="71"/>
        <v>0</v>
      </c>
      <c r="H151" s="81" t="e">
        <f t="shared" si="60"/>
        <v>#DIV/0!</v>
      </c>
      <c r="I151" s="330">
        <f t="shared" si="71"/>
        <v>0</v>
      </c>
      <c r="J151" s="330">
        <f t="shared" si="71"/>
        <v>0</v>
      </c>
      <c r="K151" s="81" t="e">
        <f t="shared" si="61"/>
        <v>#DIV/0!</v>
      </c>
      <c r="L151" s="330">
        <f t="shared" si="64"/>
        <v>0</v>
      </c>
      <c r="M151" s="330">
        <f t="shared" si="65"/>
        <v>0</v>
      </c>
      <c r="N151" s="330">
        <f t="shared" si="66"/>
        <v>0</v>
      </c>
      <c r="O151" s="81" t="e">
        <f t="shared" si="67"/>
        <v>#DIV/0!</v>
      </c>
      <c r="P151" s="330">
        <f t="shared" si="68"/>
        <v>0</v>
      </c>
      <c r="Q151" s="330">
        <f t="shared" si="69"/>
        <v>0</v>
      </c>
      <c r="R151" s="81" t="e">
        <f t="shared" si="62"/>
        <v>#DIV/0!</v>
      </c>
    </row>
    <row r="152" spans="1:18" s="336" customFormat="1" x14ac:dyDescent="0.3">
      <c r="A152" s="348" t="s">
        <v>4638</v>
      </c>
      <c r="B152" s="348" t="s">
        <v>5922</v>
      </c>
      <c r="C152" s="348">
        <v>6</v>
      </c>
      <c r="D152" s="349" t="s">
        <v>3518</v>
      </c>
      <c r="E152" s="350"/>
      <c r="F152" s="350"/>
      <c r="G152" s="350"/>
      <c r="H152" s="81" t="e">
        <f t="shared" si="60"/>
        <v>#DIV/0!</v>
      </c>
      <c r="I152" s="350"/>
      <c r="J152" s="350"/>
      <c r="K152" s="81" t="e">
        <f t="shared" si="61"/>
        <v>#DIV/0!</v>
      </c>
      <c r="L152" s="350">
        <f t="shared" si="64"/>
        <v>0</v>
      </c>
      <c r="M152" s="350">
        <f t="shared" si="65"/>
        <v>0</v>
      </c>
      <c r="N152" s="350">
        <f t="shared" si="66"/>
        <v>0</v>
      </c>
      <c r="O152" s="81" t="e">
        <f t="shared" si="67"/>
        <v>#DIV/0!</v>
      </c>
      <c r="P152" s="350">
        <f t="shared" si="68"/>
        <v>0</v>
      </c>
      <c r="Q152" s="350">
        <f t="shared" si="69"/>
        <v>0</v>
      </c>
      <c r="R152" s="81" t="e">
        <f t="shared" si="62"/>
        <v>#DIV/0!</v>
      </c>
    </row>
    <row r="153" spans="1:18" s="336" customFormat="1" x14ac:dyDescent="0.3">
      <c r="A153" s="348" t="s">
        <v>4639</v>
      </c>
      <c r="B153" s="348" t="s">
        <v>5925</v>
      </c>
      <c r="C153" s="348">
        <v>6</v>
      </c>
      <c r="D153" s="349" t="s">
        <v>2389</v>
      </c>
      <c r="E153" s="350"/>
      <c r="F153" s="350"/>
      <c r="G153" s="350"/>
      <c r="H153" s="81" t="e">
        <f t="shared" si="60"/>
        <v>#DIV/0!</v>
      </c>
      <c r="I153" s="350"/>
      <c r="J153" s="350"/>
      <c r="K153" s="81" t="e">
        <f t="shared" si="61"/>
        <v>#DIV/0!</v>
      </c>
      <c r="L153" s="350">
        <f t="shared" si="64"/>
        <v>0</v>
      </c>
      <c r="M153" s="350">
        <f t="shared" si="65"/>
        <v>0</v>
      </c>
      <c r="N153" s="350">
        <f t="shared" si="66"/>
        <v>0</v>
      </c>
      <c r="O153" s="81" t="e">
        <f t="shared" si="67"/>
        <v>#DIV/0!</v>
      </c>
      <c r="P153" s="350">
        <f t="shared" si="68"/>
        <v>0</v>
      </c>
      <c r="Q153" s="350">
        <f t="shared" si="69"/>
        <v>0</v>
      </c>
      <c r="R153" s="81" t="e">
        <f t="shared" si="62"/>
        <v>#DIV/0!</v>
      </c>
    </row>
    <row r="154" spans="1:18" s="300" customFormat="1" x14ac:dyDescent="0.3">
      <c r="A154" s="297"/>
      <c r="B154" s="297" t="s">
        <v>5926</v>
      </c>
      <c r="C154" s="297"/>
      <c r="D154" s="298" t="s">
        <v>758</v>
      </c>
      <c r="E154" s="299">
        <f>+E155+E175+E184+E189+E196+E201</f>
        <v>0</v>
      </c>
      <c r="F154" s="299">
        <f t="shared" ref="F154:J154" si="72">+F155+F175+F184+F189+F196+F201</f>
        <v>0</v>
      </c>
      <c r="G154" s="299">
        <f t="shared" si="72"/>
        <v>0</v>
      </c>
      <c r="H154" s="81" t="e">
        <f t="shared" si="60"/>
        <v>#DIV/0!</v>
      </c>
      <c r="I154" s="299">
        <f t="shared" si="72"/>
        <v>0</v>
      </c>
      <c r="J154" s="299">
        <f t="shared" si="72"/>
        <v>0</v>
      </c>
      <c r="K154" s="81" t="e">
        <f t="shared" si="61"/>
        <v>#DIV/0!</v>
      </c>
      <c r="L154" s="299">
        <f t="shared" si="64"/>
        <v>0</v>
      </c>
      <c r="M154" s="299">
        <f t="shared" si="65"/>
        <v>0</v>
      </c>
      <c r="N154" s="299">
        <f t="shared" si="66"/>
        <v>0</v>
      </c>
      <c r="O154" s="81" t="e">
        <f t="shared" si="67"/>
        <v>#DIV/0!</v>
      </c>
      <c r="P154" s="299">
        <f t="shared" si="68"/>
        <v>0</v>
      </c>
      <c r="Q154" s="299">
        <f t="shared" si="69"/>
        <v>0</v>
      </c>
      <c r="R154" s="81" t="e">
        <f t="shared" si="62"/>
        <v>#DIV/0!</v>
      </c>
    </row>
    <row r="155" spans="1:18" s="296" customFormat="1" x14ac:dyDescent="0.3">
      <c r="A155" s="216"/>
      <c r="B155" s="216" t="s">
        <v>1364</v>
      </c>
      <c r="C155" s="216"/>
      <c r="D155" s="295" t="s">
        <v>1435</v>
      </c>
      <c r="E155" s="217">
        <f>+E156</f>
        <v>0</v>
      </c>
      <c r="F155" s="217">
        <f t="shared" ref="F155:J155" si="73">+F156</f>
        <v>0</v>
      </c>
      <c r="G155" s="217">
        <f t="shared" si="73"/>
        <v>0</v>
      </c>
      <c r="H155" s="81" t="e">
        <f t="shared" si="60"/>
        <v>#DIV/0!</v>
      </c>
      <c r="I155" s="217">
        <f t="shared" si="73"/>
        <v>0</v>
      </c>
      <c r="J155" s="217">
        <f t="shared" si="73"/>
        <v>0</v>
      </c>
      <c r="K155" s="81" t="e">
        <f t="shared" si="61"/>
        <v>#DIV/0!</v>
      </c>
      <c r="L155" s="217">
        <f t="shared" si="64"/>
        <v>0</v>
      </c>
      <c r="M155" s="217">
        <f t="shared" si="65"/>
        <v>0</v>
      </c>
      <c r="N155" s="217">
        <f t="shared" si="66"/>
        <v>0</v>
      </c>
      <c r="O155" s="81" t="e">
        <f t="shared" si="67"/>
        <v>#DIV/0!</v>
      </c>
      <c r="P155" s="217">
        <f t="shared" si="68"/>
        <v>0</v>
      </c>
      <c r="Q155" s="217">
        <f t="shared" si="69"/>
        <v>0</v>
      </c>
      <c r="R155" s="81" t="e">
        <f t="shared" si="62"/>
        <v>#DIV/0!</v>
      </c>
    </row>
    <row r="156" spans="1:18" s="317" customFormat="1" ht="27.75" customHeight="1" x14ac:dyDescent="0.3">
      <c r="A156" s="328"/>
      <c r="B156" s="328" t="s">
        <v>1365</v>
      </c>
      <c r="C156" s="328"/>
      <c r="D156" s="329" t="s">
        <v>762</v>
      </c>
      <c r="E156" s="330">
        <f>+SUM(E157:E168)+E171+E172</f>
        <v>0</v>
      </c>
      <c r="F156" s="330">
        <f t="shared" ref="F156:J156" si="74">+SUM(F157:F168)+F171+F172</f>
        <v>0</v>
      </c>
      <c r="G156" s="330">
        <f t="shared" si="74"/>
        <v>0</v>
      </c>
      <c r="H156" s="81" t="e">
        <f t="shared" si="60"/>
        <v>#DIV/0!</v>
      </c>
      <c r="I156" s="330">
        <f t="shared" si="74"/>
        <v>0</v>
      </c>
      <c r="J156" s="330">
        <f t="shared" si="74"/>
        <v>0</v>
      </c>
      <c r="K156" s="81" t="e">
        <f t="shared" si="61"/>
        <v>#DIV/0!</v>
      </c>
      <c r="L156" s="330">
        <f t="shared" si="64"/>
        <v>0</v>
      </c>
      <c r="M156" s="330">
        <f t="shared" si="65"/>
        <v>0</v>
      </c>
      <c r="N156" s="330">
        <f t="shared" si="66"/>
        <v>0</v>
      </c>
      <c r="O156" s="81" t="e">
        <f t="shared" si="67"/>
        <v>#DIV/0!</v>
      </c>
      <c r="P156" s="330">
        <f t="shared" si="68"/>
        <v>0</v>
      </c>
      <c r="Q156" s="330">
        <f t="shared" si="69"/>
        <v>0</v>
      </c>
      <c r="R156" s="81" t="e">
        <f t="shared" si="62"/>
        <v>#DIV/0!</v>
      </c>
    </row>
    <row r="157" spans="1:18" s="336" customFormat="1" x14ac:dyDescent="0.3">
      <c r="A157" s="370" t="s">
        <v>3960</v>
      </c>
      <c r="B157" s="370" t="s">
        <v>1366</v>
      </c>
      <c r="C157" s="370">
        <v>16</v>
      </c>
      <c r="D157" s="371" t="s">
        <v>2867</v>
      </c>
      <c r="E157" s="339"/>
      <c r="F157" s="339"/>
      <c r="G157" s="339"/>
      <c r="H157" s="81" t="e">
        <f t="shared" si="60"/>
        <v>#DIV/0!</v>
      </c>
      <c r="I157" s="339"/>
      <c r="J157" s="339"/>
      <c r="K157" s="81" t="e">
        <f t="shared" si="61"/>
        <v>#DIV/0!</v>
      </c>
      <c r="L157" s="339">
        <f t="shared" si="64"/>
        <v>0</v>
      </c>
      <c r="M157" s="339">
        <f t="shared" si="65"/>
        <v>0</v>
      </c>
      <c r="N157" s="339">
        <f t="shared" si="66"/>
        <v>0</v>
      </c>
      <c r="O157" s="81" t="e">
        <f t="shared" si="67"/>
        <v>#DIV/0!</v>
      </c>
      <c r="P157" s="339">
        <f t="shared" si="68"/>
        <v>0</v>
      </c>
      <c r="Q157" s="339">
        <f t="shared" si="69"/>
        <v>0</v>
      </c>
      <c r="R157" s="81" t="e">
        <f t="shared" si="62"/>
        <v>#DIV/0!</v>
      </c>
    </row>
    <row r="158" spans="1:18" s="336" customFormat="1" x14ac:dyDescent="0.3">
      <c r="A158" s="337" t="s">
        <v>3985</v>
      </c>
      <c r="B158" s="337" t="s">
        <v>5927</v>
      </c>
      <c r="C158" s="337">
        <v>16</v>
      </c>
      <c r="D158" s="338" t="s">
        <v>2872</v>
      </c>
      <c r="E158" s="339"/>
      <c r="F158" s="339"/>
      <c r="G158" s="339"/>
      <c r="H158" s="81" t="e">
        <f t="shared" si="60"/>
        <v>#DIV/0!</v>
      </c>
      <c r="I158" s="339"/>
      <c r="J158" s="339"/>
      <c r="K158" s="81" t="e">
        <f t="shared" si="61"/>
        <v>#DIV/0!</v>
      </c>
      <c r="L158" s="339">
        <f t="shared" si="64"/>
        <v>0</v>
      </c>
      <c r="M158" s="339">
        <f t="shared" si="65"/>
        <v>0</v>
      </c>
      <c r="N158" s="339">
        <f t="shared" si="66"/>
        <v>0</v>
      </c>
      <c r="O158" s="81" t="e">
        <f t="shared" si="67"/>
        <v>#DIV/0!</v>
      </c>
      <c r="P158" s="339">
        <f t="shared" si="68"/>
        <v>0</v>
      </c>
      <c r="Q158" s="339">
        <f t="shared" si="69"/>
        <v>0</v>
      </c>
      <c r="R158" s="81" t="e">
        <f t="shared" si="62"/>
        <v>#DIV/0!</v>
      </c>
    </row>
    <row r="159" spans="1:18" s="336" customFormat="1" x14ac:dyDescent="0.3">
      <c r="A159" s="370" t="s">
        <v>4021</v>
      </c>
      <c r="B159" s="337" t="s">
        <v>5928</v>
      </c>
      <c r="C159" s="370">
        <v>16</v>
      </c>
      <c r="D159" s="371" t="s">
        <v>2884</v>
      </c>
      <c r="E159" s="339"/>
      <c r="F159" s="339"/>
      <c r="G159" s="339"/>
      <c r="H159" s="81" t="e">
        <f t="shared" si="60"/>
        <v>#DIV/0!</v>
      </c>
      <c r="I159" s="339"/>
      <c r="J159" s="339"/>
      <c r="K159" s="81" t="e">
        <f t="shared" si="61"/>
        <v>#DIV/0!</v>
      </c>
      <c r="L159" s="339">
        <f t="shared" si="64"/>
        <v>0</v>
      </c>
      <c r="M159" s="339">
        <f t="shared" si="65"/>
        <v>0</v>
      </c>
      <c r="N159" s="339">
        <f t="shared" si="66"/>
        <v>0</v>
      </c>
      <c r="O159" s="81" t="e">
        <f t="shared" si="67"/>
        <v>#DIV/0!</v>
      </c>
      <c r="P159" s="339">
        <f t="shared" si="68"/>
        <v>0</v>
      </c>
      <c r="Q159" s="339">
        <f t="shared" si="69"/>
        <v>0</v>
      </c>
      <c r="R159" s="81" t="e">
        <f t="shared" si="62"/>
        <v>#DIV/0!</v>
      </c>
    </row>
    <row r="160" spans="1:18" s="336" customFormat="1" x14ac:dyDescent="0.3">
      <c r="A160" s="370" t="s">
        <v>3961</v>
      </c>
      <c r="B160" s="370" t="s">
        <v>1367</v>
      </c>
      <c r="C160" s="370">
        <v>16</v>
      </c>
      <c r="D160" s="371" t="s">
        <v>2868</v>
      </c>
      <c r="E160" s="339"/>
      <c r="F160" s="339"/>
      <c r="G160" s="339"/>
      <c r="H160" s="81" t="e">
        <f t="shared" si="60"/>
        <v>#DIV/0!</v>
      </c>
      <c r="I160" s="339"/>
      <c r="J160" s="339"/>
      <c r="K160" s="81" t="e">
        <f t="shared" si="61"/>
        <v>#DIV/0!</v>
      </c>
      <c r="L160" s="339">
        <f t="shared" si="64"/>
        <v>0</v>
      </c>
      <c r="M160" s="339">
        <f t="shared" si="65"/>
        <v>0</v>
      </c>
      <c r="N160" s="339">
        <f t="shared" si="66"/>
        <v>0</v>
      </c>
      <c r="O160" s="81" t="e">
        <f t="shared" si="67"/>
        <v>#DIV/0!</v>
      </c>
      <c r="P160" s="339">
        <f t="shared" si="68"/>
        <v>0</v>
      </c>
      <c r="Q160" s="339">
        <f t="shared" si="69"/>
        <v>0</v>
      </c>
      <c r="R160" s="81" t="e">
        <f t="shared" si="62"/>
        <v>#DIV/0!</v>
      </c>
    </row>
    <row r="161" spans="1:18" s="336" customFormat="1" x14ac:dyDescent="0.3">
      <c r="A161" s="370" t="s">
        <v>3964</v>
      </c>
      <c r="B161" s="370" t="s">
        <v>5929</v>
      </c>
      <c r="C161" s="370">
        <v>16</v>
      </c>
      <c r="D161" s="371" t="s">
        <v>4079</v>
      </c>
      <c r="E161" s="339"/>
      <c r="F161" s="339"/>
      <c r="G161" s="339"/>
      <c r="H161" s="81" t="e">
        <f t="shared" si="60"/>
        <v>#DIV/0!</v>
      </c>
      <c r="I161" s="339"/>
      <c r="J161" s="339"/>
      <c r="K161" s="81" t="e">
        <f t="shared" si="61"/>
        <v>#DIV/0!</v>
      </c>
      <c r="L161" s="339">
        <f t="shared" si="64"/>
        <v>0</v>
      </c>
      <c r="M161" s="339">
        <f t="shared" si="65"/>
        <v>0</v>
      </c>
      <c r="N161" s="339">
        <f t="shared" si="66"/>
        <v>0</v>
      </c>
      <c r="O161" s="81" t="e">
        <f t="shared" si="67"/>
        <v>#DIV/0!</v>
      </c>
      <c r="P161" s="339">
        <f t="shared" si="68"/>
        <v>0</v>
      </c>
      <c r="Q161" s="339">
        <f t="shared" si="69"/>
        <v>0</v>
      </c>
      <c r="R161" s="81" t="e">
        <f t="shared" si="62"/>
        <v>#DIV/0!</v>
      </c>
    </row>
    <row r="162" spans="1:18" s="336" customFormat="1" x14ac:dyDescent="0.3">
      <c r="A162" s="337" t="s">
        <v>4082</v>
      </c>
      <c r="B162" s="370" t="s">
        <v>5930</v>
      </c>
      <c r="C162" s="337">
        <v>16</v>
      </c>
      <c r="D162" s="338" t="s">
        <v>769</v>
      </c>
      <c r="E162" s="339"/>
      <c r="F162" s="339"/>
      <c r="G162" s="339"/>
      <c r="H162" s="81" t="e">
        <f t="shared" si="60"/>
        <v>#DIV/0!</v>
      </c>
      <c r="I162" s="339"/>
      <c r="J162" s="339"/>
      <c r="K162" s="81" t="e">
        <f t="shared" si="61"/>
        <v>#DIV/0!</v>
      </c>
      <c r="L162" s="339">
        <f t="shared" si="64"/>
        <v>0</v>
      </c>
      <c r="M162" s="339">
        <f t="shared" si="65"/>
        <v>0</v>
      </c>
      <c r="N162" s="339">
        <f t="shared" si="66"/>
        <v>0</v>
      </c>
      <c r="O162" s="81" t="e">
        <f t="shared" si="67"/>
        <v>#DIV/0!</v>
      </c>
      <c r="P162" s="339">
        <f t="shared" si="68"/>
        <v>0</v>
      </c>
      <c r="Q162" s="339">
        <f t="shared" si="69"/>
        <v>0</v>
      </c>
      <c r="R162" s="81" t="e">
        <f t="shared" si="62"/>
        <v>#DIV/0!</v>
      </c>
    </row>
    <row r="163" spans="1:18" s="336" customFormat="1" x14ac:dyDescent="0.3">
      <c r="A163" s="370" t="s">
        <v>4003</v>
      </c>
      <c r="B163" s="370" t="s">
        <v>5931</v>
      </c>
      <c r="C163" s="370">
        <v>16</v>
      </c>
      <c r="D163" s="371" t="s">
        <v>2877</v>
      </c>
      <c r="E163" s="339"/>
      <c r="F163" s="339"/>
      <c r="G163" s="339"/>
      <c r="H163" s="81" t="e">
        <f t="shared" si="60"/>
        <v>#DIV/0!</v>
      </c>
      <c r="I163" s="339"/>
      <c r="J163" s="339"/>
      <c r="K163" s="81" t="e">
        <f t="shared" si="61"/>
        <v>#DIV/0!</v>
      </c>
      <c r="L163" s="339">
        <f t="shared" si="64"/>
        <v>0</v>
      </c>
      <c r="M163" s="339">
        <f t="shared" si="65"/>
        <v>0</v>
      </c>
      <c r="N163" s="339">
        <f t="shared" si="66"/>
        <v>0</v>
      </c>
      <c r="O163" s="81" t="e">
        <f t="shared" si="67"/>
        <v>#DIV/0!</v>
      </c>
      <c r="P163" s="339">
        <f t="shared" si="68"/>
        <v>0</v>
      </c>
      <c r="Q163" s="339">
        <f t="shared" si="69"/>
        <v>0</v>
      </c>
      <c r="R163" s="81" t="e">
        <f t="shared" si="62"/>
        <v>#DIV/0!</v>
      </c>
    </row>
    <row r="164" spans="1:18" s="336" customFormat="1" x14ac:dyDescent="0.3">
      <c r="A164" s="337" t="s">
        <v>4924</v>
      </c>
      <c r="B164" s="370" t="s">
        <v>5932</v>
      </c>
      <c r="C164" s="337">
        <v>16</v>
      </c>
      <c r="D164" s="338" t="s">
        <v>769</v>
      </c>
      <c r="E164" s="339"/>
      <c r="F164" s="339"/>
      <c r="G164" s="339"/>
      <c r="H164" s="81" t="e">
        <f t="shared" si="60"/>
        <v>#DIV/0!</v>
      </c>
      <c r="I164" s="339"/>
      <c r="J164" s="339"/>
      <c r="K164" s="81" t="e">
        <f t="shared" si="61"/>
        <v>#DIV/0!</v>
      </c>
      <c r="L164" s="339">
        <f t="shared" si="64"/>
        <v>0</v>
      </c>
      <c r="M164" s="339">
        <f t="shared" si="65"/>
        <v>0</v>
      </c>
      <c r="N164" s="339">
        <f t="shared" si="66"/>
        <v>0</v>
      </c>
      <c r="O164" s="81" t="e">
        <f t="shared" si="67"/>
        <v>#DIV/0!</v>
      </c>
      <c r="P164" s="339">
        <f t="shared" si="68"/>
        <v>0</v>
      </c>
      <c r="Q164" s="339">
        <f t="shared" si="69"/>
        <v>0</v>
      </c>
      <c r="R164" s="81" t="e">
        <f t="shared" si="62"/>
        <v>#DIV/0!</v>
      </c>
    </row>
    <row r="165" spans="1:18" s="336" customFormat="1" x14ac:dyDescent="0.3">
      <c r="A165" s="370" t="s">
        <v>4032</v>
      </c>
      <c r="B165" s="370" t="s">
        <v>5933</v>
      </c>
      <c r="C165" s="370">
        <v>16</v>
      </c>
      <c r="D165" s="371" t="s">
        <v>2888</v>
      </c>
      <c r="E165" s="339"/>
      <c r="F165" s="339"/>
      <c r="G165" s="339"/>
      <c r="H165" s="81" t="e">
        <f t="shared" si="60"/>
        <v>#DIV/0!</v>
      </c>
      <c r="I165" s="339"/>
      <c r="J165" s="339"/>
      <c r="K165" s="81" t="e">
        <f t="shared" si="61"/>
        <v>#DIV/0!</v>
      </c>
      <c r="L165" s="339">
        <f t="shared" si="64"/>
        <v>0</v>
      </c>
      <c r="M165" s="339">
        <f t="shared" si="65"/>
        <v>0</v>
      </c>
      <c r="N165" s="339">
        <f t="shared" si="66"/>
        <v>0</v>
      </c>
      <c r="O165" s="81" t="e">
        <f t="shared" si="67"/>
        <v>#DIV/0!</v>
      </c>
      <c r="P165" s="339">
        <f t="shared" si="68"/>
        <v>0</v>
      </c>
      <c r="Q165" s="339">
        <f t="shared" si="69"/>
        <v>0</v>
      </c>
      <c r="R165" s="81" t="e">
        <f t="shared" si="62"/>
        <v>#DIV/0!</v>
      </c>
    </row>
    <row r="166" spans="1:18" s="336" customFormat="1" ht="30" x14ac:dyDescent="0.3">
      <c r="A166" s="183" t="s">
        <v>2970</v>
      </c>
      <c r="B166" s="183" t="s">
        <v>1368</v>
      </c>
      <c r="C166" s="183">
        <v>1</v>
      </c>
      <c r="D166" s="372" t="s">
        <v>2971</v>
      </c>
      <c r="E166" s="185"/>
      <c r="F166" s="185"/>
      <c r="G166" s="185"/>
      <c r="H166" s="81" t="e">
        <f t="shared" si="60"/>
        <v>#DIV/0!</v>
      </c>
      <c r="I166" s="185"/>
      <c r="J166" s="185"/>
      <c r="K166" s="81" t="e">
        <f t="shared" si="61"/>
        <v>#DIV/0!</v>
      </c>
      <c r="L166" s="185">
        <f t="shared" si="64"/>
        <v>0</v>
      </c>
      <c r="M166" s="185">
        <f t="shared" si="65"/>
        <v>0</v>
      </c>
      <c r="N166" s="185">
        <f t="shared" si="66"/>
        <v>0</v>
      </c>
      <c r="O166" s="81" t="e">
        <f t="shared" si="67"/>
        <v>#DIV/0!</v>
      </c>
      <c r="P166" s="185">
        <f t="shared" si="68"/>
        <v>0</v>
      </c>
      <c r="Q166" s="185">
        <f t="shared" si="69"/>
        <v>0</v>
      </c>
      <c r="R166" s="81" t="e">
        <f t="shared" si="62"/>
        <v>#DIV/0!</v>
      </c>
    </row>
    <row r="167" spans="1:18" s="336" customFormat="1" ht="30" x14ac:dyDescent="0.3">
      <c r="A167" s="183" t="s">
        <v>2973</v>
      </c>
      <c r="B167" s="183" t="s">
        <v>1369</v>
      </c>
      <c r="C167" s="183">
        <v>1</v>
      </c>
      <c r="D167" s="372" t="s">
        <v>2972</v>
      </c>
      <c r="E167" s="185"/>
      <c r="F167" s="185"/>
      <c r="G167" s="185"/>
      <c r="H167" s="81" t="e">
        <f t="shared" si="60"/>
        <v>#DIV/0!</v>
      </c>
      <c r="I167" s="185"/>
      <c r="J167" s="185"/>
      <c r="K167" s="81" t="e">
        <f t="shared" si="61"/>
        <v>#DIV/0!</v>
      </c>
      <c r="L167" s="185">
        <f t="shared" si="64"/>
        <v>0</v>
      </c>
      <c r="M167" s="185">
        <f t="shared" si="65"/>
        <v>0</v>
      </c>
      <c r="N167" s="185">
        <f t="shared" si="66"/>
        <v>0</v>
      </c>
      <c r="O167" s="81" t="e">
        <f t="shared" si="67"/>
        <v>#DIV/0!</v>
      </c>
      <c r="P167" s="185">
        <f t="shared" si="68"/>
        <v>0</v>
      </c>
      <c r="Q167" s="185">
        <f t="shared" si="69"/>
        <v>0</v>
      </c>
      <c r="R167" s="81" t="e">
        <f t="shared" si="62"/>
        <v>#DIV/0!</v>
      </c>
    </row>
    <row r="168" spans="1:18" s="336" customFormat="1" ht="30" x14ac:dyDescent="0.3">
      <c r="A168" s="334">
        <v>7.6</v>
      </c>
      <c r="B168" s="334" t="s">
        <v>1370</v>
      </c>
      <c r="C168" s="334">
        <v>7</v>
      </c>
      <c r="D168" s="335" t="s">
        <v>765</v>
      </c>
      <c r="E168" s="185">
        <f>+SUM(E169:E170)</f>
        <v>0</v>
      </c>
      <c r="F168" s="185">
        <f t="shared" ref="F168:J168" si="75">+SUM(F169:F170)</f>
        <v>0</v>
      </c>
      <c r="G168" s="185">
        <f t="shared" si="75"/>
        <v>0</v>
      </c>
      <c r="H168" s="81" t="e">
        <f t="shared" si="60"/>
        <v>#DIV/0!</v>
      </c>
      <c r="I168" s="185">
        <f t="shared" si="75"/>
        <v>0</v>
      </c>
      <c r="J168" s="185">
        <f t="shared" si="75"/>
        <v>0</v>
      </c>
      <c r="K168" s="81" t="e">
        <f t="shared" si="61"/>
        <v>#DIV/0!</v>
      </c>
      <c r="L168" s="185">
        <f t="shared" si="64"/>
        <v>0</v>
      </c>
      <c r="M168" s="185">
        <f t="shared" si="65"/>
        <v>0</v>
      </c>
      <c r="N168" s="185">
        <f t="shared" si="66"/>
        <v>0</v>
      </c>
      <c r="O168" s="81" t="e">
        <f t="shared" si="67"/>
        <v>#DIV/0!</v>
      </c>
      <c r="P168" s="185">
        <f t="shared" si="68"/>
        <v>0</v>
      </c>
      <c r="Q168" s="185">
        <f t="shared" si="69"/>
        <v>0</v>
      </c>
      <c r="R168" s="81" t="e">
        <f t="shared" si="62"/>
        <v>#DIV/0!</v>
      </c>
    </row>
    <row r="169" spans="1:18" s="340" customFormat="1" x14ac:dyDescent="0.3">
      <c r="A169" s="376" t="s">
        <v>2985</v>
      </c>
      <c r="B169" s="376" t="s">
        <v>1686</v>
      </c>
      <c r="C169" s="376">
        <v>7</v>
      </c>
      <c r="D169" s="377" t="s">
        <v>763</v>
      </c>
      <c r="E169" s="378"/>
      <c r="F169" s="378"/>
      <c r="G169" s="378"/>
      <c r="H169" s="81" t="e">
        <f t="shared" si="60"/>
        <v>#DIV/0!</v>
      </c>
      <c r="I169" s="378"/>
      <c r="J169" s="378"/>
      <c r="K169" s="81" t="e">
        <f t="shared" si="61"/>
        <v>#DIV/0!</v>
      </c>
      <c r="L169" s="378">
        <f t="shared" si="64"/>
        <v>0</v>
      </c>
      <c r="M169" s="378">
        <f t="shared" si="65"/>
        <v>0</v>
      </c>
      <c r="N169" s="378">
        <f t="shared" si="66"/>
        <v>0</v>
      </c>
      <c r="O169" s="81" t="e">
        <f t="shared" si="67"/>
        <v>#DIV/0!</v>
      </c>
      <c r="P169" s="378">
        <f t="shared" si="68"/>
        <v>0</v>
      </c>
      <c r="Q169" s="378">
        <f t="shared" si="69"/>
        <v>0</v>
      </c>
      <c r="R169" s="81" t="e">
        <f t="shared" si="62"/>
        <v>#DIV/0!</v>
      </c>
    </row>
    <row r="170" spans="1:18" s="340" customFormat="1" x14ac:dyDescent="0.3">
      <c r="A170" s="376" t="s">
        <v>2986</v>
      </c>
      <c r="B170" s="376" t="s">
        <v>1687</v>
      </c>
      <c r="C170" s="376">
        <v>7</v>
      </c>
      <c r="D170" s="377" t="s">
        <v>764</v>
      </c>
      <c r="E170" s="378"/>
      <c r="F170" s="378"/>
      <c r="G170" s="378"/>
      <c r="H170" s="81" t="e">
        <f t="shared" si="60"/>
        <v>#DIV/0!</v>
      </c>
      <c r="I170" s="378"/>
      <c r="J170" s="378"/>
      <c r="K170" s="81" t="e">
        <f t="shared" si="61"/>
        <v>#DIV/0!</v>
      </c>
      <c r="L170" s="378">
        <f t="shared" si="64"/>
        <v>0</v>
      </c>
      <c r="M170" s="378">
        <f t="shared" si="65"/>
        <v>0</v>
      </c>
      <c r="N170" s="378">
        <f t="shared" si="66"/>
        <v>0</v>
      </c>
      <c r="O170" s="81" t="e">
        <f t="shared" si="67"/>
        <v>#DIV/0!</v>
      </c>
      <c r="P170" s="378">
        <f t="shared" si="68"/>
        <v>0</v>
      </c>
      <c r="Q170" s="378">
        <f t="shared" si="69"/>
        <v>0</v>
      </c>
      <c r="R170" s="81" t="e">
        <f t="shared" si="62"/>
        <v>#DIV/0!</v>
      </c>
    </row>
    <row r="171" spans="1:18" s="336" customFormat="1" ht="30" x14ac:dyDescent="0.3">
      <c r="A171" s="183" t="s">
        <v>2974</v>
      </c>
      <c r="B171" s="183" t="s">
        <v>1371</v>
      </c>
      <c r="C171" s="183">
        <v>1</v>
      </c>
      <c r="D171" s="372" t="s">
        <v>2975</v>
      </c>
      <c r="E171" s="185"/>
      <c r="F171" s="185"/>
      <c r="G171" s="185"/>
      <c r="H171" s="81" t="e">
        <f t="shared" si="60"/>
        <v>#DIV/0!</v>
      </c>
      <c r="I171" s="185"/>
      <c r="J171" s="185"/>
      <c r="K171" s="81" t="e">
        <f t="shared" si="61"/>
        <v>#DIV/0!</v>
      </c>
      <c r="L171" s="185">
        <f t="shared" si="64"/>
        <v>0</v>
      </c>
      <c r="M171" s="185">
        <f t="shared" si="65"/>
        <v>0</v>
      </c>
      <c r="N171" s="185">
        <f t="shared" si="66"/>
        <v>0</v>
      </c>
      <c r="O171" s="81" t="e">
        <f t="shared" si="67"/>
        <v>#DIV/0!</v>
      </c>
      <c r="P171" s="185">
        <f t="shared" si="68"/>
        <v>0</v>
      </c>
      <c r="Q171" s="185">
        <f t="shared" si="69"/>
        <v>0</v>
      </c>
      <c r="R171" s="81" t="e">
        <f t="shared" si="62"/>
        <v>#DIV/0!</v>
      </c>
    </row>
    <row r="172" spans="1:18" s="336" customFormat="1" x14ac:dyDescent="0.3">
      <c r="A172" s="373"/>
      <c r="B172" s="373" t="s">
        <v>1372</v>
      </c>
      <c r="C172" s="373"/>
      <c r="D172" s="374" t="s">
        <v>1436</v>
      </c>
      <c r="E172" s="375">
        <f>+SUM(E173:E174)</f>
        <v>0</v>
      </c>
      <c r="F172" s="375">
        <f t="shared" ref="F172:J172" si="76">+SUM(F173:F174)</f>
        <v>0</v>
      </c>
      <c r="G172" s="375">
        <f t="shared" si="76"/>
        <v>0</v>
      </c>
      <c r="H172" s="81" t="e">
        <f t="shared" si="60"/>
        <v>#DIV/0!</v>
      </c>
      <c r="I172" s="375">
        <f t="shared" si="76"/>
        <v>0</v>
      </c>
      <c r="J172" s="375">
        <f t="shared" si="76"/>
        <v>0</v>
      </c>
      <c r="K172" s="81" t="e">
        <f t="shared" si="61"/>
        <v>#DIV/0!</v>
      </c>
      <c r="L172" s="375">
        <f t="shared" si="64"/>
        <v>0</v>
      </c>
      <c r="M172" s="375">
        <f t="shared" si="65"/>
        <v>0</v>
      </c>
      <c r="N172" s="375">
        <f t="shared" si="66"/>
        <v>0</v>
      </c>
      <c r="O172" s="81" t="e">
        <f t="shared" si="67"/>
        <v>#DIV/0!</v>
      </c>
      <c r="P172" s="375">
        <f t="shared" si="68"/>
        <v>0</v>
      </c>
      <c r="Q172" s="375">
        <f t="shared" si="69"/>
        <v>0</v>
      </c>
      <c r="R172" s="81" t="e">
        <f t="shared" si="62"/>
        <v>#DIV/0!</v>
      </c>
    </row>
    <row r="173" spans="1:18" s="340" customFormat="1" x14ac:dyDescent="0.3">
      <c r="A173" s="379" t="s">
        <v>2997</v>
      </c>
      <c r="B173" s="379" t="s">
        <v>1373</v>
      </c>
      <c r="C173" s="379">
        <v>12</v>
      </c>
      <c r="D173" s="380" t="s">
        <v>766</v>
      </c>
      <c r="E173" s="381"/>
      <c r="F173" s="381"/>
      <c r="G173" s="381"/>
      <c r="H173" s="81" t="e">
        <f t="shared" si="60"/>
        <v>#DIV/0!</v>
      </c>
      <c r="I173" s="381"/>
      <c r="J173" s="381"/>
      <c r="K173" s="81" t="e">
        <f t="shared" si="61"/>
        <v>#DIV/0!</v>
      </c>
      <c r="L173" s="381">
        <f t="shared" si="64"/>
        <v>0</v>
      </c>
      <c r="M173" s="381">
        <f t="shared" si="65"/>
        <v>0</v>
      </c>
      <c r="N173" s="381">
        <f t="shared" si="66"/>
        <v>0</v>
      </c>
      <c r="O173" s="81" t="e">
        <f t="shared" si="67"/>
        <v>#DIV/0!</v>
      </c>
      <c r="P173" s="381">
        <f t="shared" si="68"/>
        <v>0</v>
      </c>
      <c r="Q173" s="381">
        <f t="shared" si="69"/>
        <v>0</v>
      </c>
      <c r="R173" s="81" t="e">
        <f t="shared" si="62"/>
        <v>#DIV/0!</v>
      </c>
    </row>
    <row r="174" spans="1:18" s="340" customFormat="1" x14ac:dyDescent="0.3">
      <c r="A174" s="379" t="s">
        <v>2998</v>
      </c>
      <c r="B174" s="379" t="s">
        <v>1374</v>
      </c>
      <c r="C174" s="379">
        <v>12</v>
      </c>
      <c r="D174" s="380" t="s">
        <v>767</v>
      </c>
      <c r="E174" s="381"/>
      <c r="F174" s="381"/>
      <c r="G174" s="381"/>
      <c r="H174" s="81" t="e">
        <f t="shared" si="60"/>
        <v>#DIV/0!</v>
      </c>
      <c r="I174" s="381"/>
      <c r="J174" s="381"/>
      <c r="K174" s="81" t="e">
        <f t="shared" si="61"/>
        <v>#DIV/0!</v>
      </c>
      <c r="L174" s="381">
        <f t="shared" si="64"/>
        <v>0</v>
      </c>
      <c r="M174" s="381">
        <f t="shared" si="65"/>
        <v>0</v>
      </c>
      <c r="N174" s="381">
        <f t="shared" si="66"/>
        <v>0</v>
      </c>
      <c r="O174" s="81" t="e">
        <f t="shared" si="67"/>
        <v>#DIV/0!</v>
      </c>
      <c r="P174" s="381">
        <f t="shared" si="68"/>
        <v>0</v>
      </c>
      <c r="Q174" s="381">
        <f t="shared" si="69"/>
        <v>0</v>
      </c>
      <c r="R174" s="81" t="e">
        <f t="shared" si="62"/>
        <v>#DIV/0!</v>
      </c>
    </row>
    <row r="175" spans="1:18" s="296" customFormat="1" ht="30" x14ac:dyDescent="0.3">
      <c r="A175" s="214"/>
      <c r="B175" s="214" t="s">
        <v>1375</v>
      </c>
      <c r="C175" s="214"/>
      <c r="D175" s="333" t="s">
        <v>3162</v>
      </c>
      <c r="E175" s="169">
        <f>+SUM(E176:E183)</f>
        <v>0</v>
      </c>
      <c r="F175" s="169">
        <f t="shared" ref="F175:J175" si="77">+SUM(F176:F183)</f>
        <v>0</v>
      </c>
      <c r="G175" s="169">
        <f t="shared" si="77"/>
        <v>0</v>
      </c>
      <c r="H175" s="81" t="e">
        <f t="shared" si="60"/>
        <v>#DIV/0!</v>
      </c>
      <c r="I175" s="169">
        <f t="shared" si="77"/>
        <v>0</v>
      </c>
      <c r="J175" s="169">
        <f t="shared" si="77"/>
        <v>0</v>
      </c>
      <c r="K175" s="81" t="e">
        <f t="shared" si="61"/>
        <v>#DIV/0!</v>
      </c>
      <c r="L175" s="169">
        <f t="shared" si="64"/>
        <v>0</v>
      </c>
      <c r="M175" s="169">
        <f t="shared" si="65"/>
        <v>0</v>
      </c>
      <c r="N175" s="169">
        <f t="shared" si="66"/>
        <v>0</v>
      </c>
      <c r="O175" s="81" t="e">
        <f t="shared" si="67"/>
        <v>#DIV/0!</v>
      </c>
      <c r="P175" s="169">
        <f t="shared" si="68"/>
        <v>0</v>
      </c>
      <c r="Q175" s="169">
        <f t="shared" si="69"/>
        <v>0</v>
      </c>
      <c r="R175" s="81" t="e">
        <f t="shared" si="62"/>
        <v>#DIV/0!</v>
      </c>
    </row>
    <row r="176" spans="1:18" s="317" customFormat="1" x14ac:dyDescent="0.3">
      <c r="A176" s="382" t="s">
        <v>2811</v>
      </c>
      <c r="B176" s="382" t="s">
        <v>1376</v>
      </c>
      <c r="C176" s="382">
        <v>11</v>
      </c>
      <c r="D176" s="383" t="s">
        <v>3708</v>
      </c>
      <c r="E176" s="316"/>
      <c r="F176" s="316"/>
      <c r="G176" s="316"/>
      <c r="H176" s="81" t="e">
        <f t="shared" si="60"/>
        <v>#DIV/0!</v>
      </c>
      <c r="I176" s="316"/>
      <c r="J176" s="316"/>
      <c r="K176" s="81" t="e">
        <f t="shared" si="61"/>
        <v>#DIV/0!</v>
      </c>
      <c r="L176" s="316">
        <f t="shared" si="64"/>
        <v>0</v>
      </c>
      <c r="M176" s="316">
        <f t="shared" si="65"/>
        <v>0</v>
      </c>
      <c r="N176" s="316">
        <f t="shared" si="66"/>
        <v>0</v>
      </c>
      <c r="O176" s="81" t="e">
        <f t="shared" si="67"/>
        <v>#DIV/0!</v>
      </c>
      <c r="P176" s="316">
        <f t="shared" si="68"/>
        <v>0</v>
      </c>
      <c r="Q176" s="316">
        <f t="shared" si="69"/>
        <v>0</v>
      </c>
      <c r="R176" s="81" t="e">
        <f t="shared" si="62"/>
        <v>#DIV/0!</v>
      </c>
    </row>
    <row r="177" spans="1:18" s="317" customFormat="1" x14ac:dyDescent="0.3">
      <c r="A177" s="314" t="s">
        <v>2987</v>
      </c>
      <c r="B177" s="314" t="s">
        <v>5934</v>
      </c>
      <c r="C177" s="314">
        <v>9</v>
      </c>
      <c r="D177" s="315" t="s">
        <v>2988</v>
      </c>
      <c r="E177" s="316"/>
      <c r="F177" s="316"/>
      <c r="G177" s="316"/>
      <c r="H177" s="81" t="e">
        <f t="shared" si="60"/>
        <v>#DIV/0!</v>
      </c>
      <c r="I177" s="316"/>
      <c r="J177" s="316"/>
      <c r="K177" s="81" t="e">
        <f t="shared" si="61"/>
        <v>#DIV/0!</v>
      </c>
      <c r="L177" s="316">
        <f t="shared" si="64"/>
        <v>0</v>
      </c>
      <c r="M177" s="316">
        <f t="shared" si="65"/>
        <v>0</v>
      </c>
      <c r="N177" s="316">
        <f t="shared" si="66"/>
        <v>0</v>
      </c>
      <c r="O177" s="81" t="e">
        <f t="shared" si="67"/>
        <v>#DIV/0!</v>
      </c>
      <c r="P177" s="316">
        <f t="shared" si="68"/>
        <v>0</v>
      </c>
      <c r="Q177" s="316">
        <f t="shared" si="69"/>
        <v>0</v>
      </c>
      <c r="R177" s="81" t="e">
        <f t="shared" si="62"/>
        <v>#DIV/0!</v>
      </c>
    </row>
    <row r="178" spans="1:18" s="317" customFormat="1" x14ac:dyDescent="0.3">
      <c r="A178" s="382" t="s">
        <v>2812</v>
      </c>
      <c r="B178" s="382" t="s">
        <v>1377</v>
      </c>
      <c r="C178" s="382">
        <v>11</v>
      </c>
      <c r="D178" s="383" t="s">
        <v>3709</v>
      </c>
      <c r="E178" s="316"/>
      <c r="F178" s="316"/>
      <c r="G178" s="316"/>
      <c r="H178" s="81" t="e">
        <f t="shared" si="60"/>
        <v>#DIV/0!</v>
      </c>
      <c r="I178" s="316"/>
      <c r="J178" s="316"/>
      <c r="K178" s="81" t="e">
        <f t="shared" si="61"/>
        <v>#DIV/0!</v>
      </c>
      <c r="L178" s="316">
        <f t="shared" si="64"/>
        <v>0</v>
      </c>
      <c r="M178" s="316">
        <f t="shared" si="65"/>
        <v>0</v>
      </c>
      <c r="N178" s="316">
        <f t="shared" si="66"/>
        <v>0</v>
      </c>
      <c r="O178" s="81" t="e">
        <f t="shared" si="67"/>
        <v>#DIV/0!</v>
      </c>
      <c r="P178" s="316">
        <f t="shared" si="68"/>
        <v>0</v>
      </c>
      <c r="Q178" s="316">
        <f t="shared" si="69"/>
        <v>0</v>
      </c>
      <c r="R178" s="81" t="e">
        <f t="shared" si="62"/>
        <v>#DIV/0!</v>
      </c>
    </row>
    <row r="179" spans="1:18" s="317" customFormat="1" x14ac:dyDescent="0.3">
      <c r="A179" s="314" t="s">
        <v>2989</v>
      </c>
      <c r="B179" s="314" t="s">
        <v>4347</v>
      </c>
      <c r="C179" s="314">
        <v>9</v>
      </c>
      <c r="D179" s="315" t="s">
        <v>2990</v>
      </c>
      <c r="E179" s="316"/>
      <c r="F179" s="316"/>
      <c r="G179" s="316"/>
      <c r="H179" s="81" t="e">
        <f t="shared" si="60"/>
        <v>#DIV/0!</v>
      </c>
      <c r="I179" s="316"/>
      <c r="J179" s="316"/>
      <c r="K179" s="81" t="e">
        <f t="shared" si="61"/>
        <v>#DIV/0!</v>
      </c>
      <c r="L179" s="316">
        <f t="shared" si="64"/>
        <v>0</v>
      </c>
      <c r="M179" s="316">
        <f t="shared" si="65"/>
        <v>0</v>
      </c>
      <c r="N179" s="316">
        <f t="shared" si="66"/>
        <v>0</v>
      </c>
      <c r="O179" s="81" t="e">
        <f t="shared" si="67"/>
        <v>#DIV/0!</v>
      </c>
      <c r="P179" s="316">
        <f t="shared" si="68"/>
        <v>0</v>
      </c>
      <c r="Q179" s="316">
        <f t="shared" si="69"/>
        <v>0</v>
      </c>
      <c r="R179" s="81" t="e">
        <f t="shared" si="62"/>
        <v>#DIV/0!</v>
      </c>
    </row>
    <row r="180" spans="1:18" s="317" customFormat="1" ht="30" x14ac:dyDescent="0.3">
      <c r="A180" s="382" t="s">
        <v>2809</v>
      </c>
      <c r="B180" s="382" t="s">
        <v>4348</v>
      </c>
      <c r="C180" s="382">
        <v>11</v>
      </c>
      <c r="D180" s="383" t="s">
        <v>2810</v>
      </c>
      <c r="E180" s="316"/>
      <c r="F180" s="316"/>
      <c r="G180" s="316"/>
      <c r="H180" s="81" t="e">
        <f t="shared" si="60"/>
        <v>#DIV/0!</v>
      </c>
      <c r="I180" s="316"/>
      <c r="J180" s="316"/>
      <c r="K180" s="81" t="e">
        <f t="shared" si="61"/>
        <v>#DIV/0!</v>
      </c>
      <c r="L180" s="316">
        <f t="shared" si="64"/>
        <v>0</v>
      </c>
      <c r="M180" s="316">
        <f t="shared" si="65"/>
        <v>0</v>
      </c>
      <c r="N180" s="316">
        <f t="shared" si="66"/>
        <v>0</v>
      </c>
      <c r="O180" s="81" t="e">
        <f t="shared" si="67"/>
        <v>#DIV/0!</v>
      </c>
      <c r="P180" s="316">
        <f t="shared" si="68"/>
        <v>0</v>
      </c>
      <c r="Q180" s="316">
        <f t="shared" si="69"/>
        <v>0</v>
      </c>
      <c r="R180" s="81" t="e">
        <f t="shared" si="62"/>
        <v>#DIV/0!</v>
      </c>
    </row>
    <row r="181" spans="1:18" s="317" customFormat="1" x14ac:dyDescent="0.3">
      <c r="A181" s="382" t="s">
        <v>3315</v>
      </c>
      <c r="B181" s="382" t="s">
        <v>4349</v>
      </c>
      <c r="C181" s="382">
        <v>11</v>
      </c>
      <c r="D181" s="383" t="s">
        <v>2770</v>
      </c>
      <c r="E181" s="316"/>
      <c r="F181" s="316"/>
      <c r="G181" s="316"/>
      <c r="H181" s="81" t="e">
        <f t="shared" si="60"/>
        <v>#DIV/0!</v>
      </c>
      <c r="I181" s="316"/>
      <c r="J181" s="316"/>
      <c r="K181" s="81" t="e">
        <f t="shared" si="61"/>
        <v>#DIV/0!</v>
      </c>
      <c r="L181" s="316">
        <f t="shared" si="64"/>
        <v>0</v>
      </c>
      <c r="M181" s="316">
        <f t="shared" si="65"/>
        <v>0</v>
      </c>
      <c r="N181" s="316">
        <f t="shared" si="66"/>
        <v>0</v>
      </c>
      <c r="O181" s="81" t="e">
        <f t="shared" si="67"/>
        <v>#DIV/0!</v>
      </c>
      <c r="P181" s="316">
        <f t="shared" si="68"/>
        <v>0</v>
      </c>
      <c r="Q181" s="316">
        <f t="shared" si="69"/>
        <v>0</v>
      </c>
      <c r="R181" s="81" t="e">
        <f t="shared" si="62"/>
        <v>#DIV/0!</v>
      </c>
    </row>
    <row r="182" spans="1:18" s="317" customFormat="1" x14ac:dyDescent="0.3">
      <c r="A182" s="314" t="s">
        <v>2727</v>
      </c>
      <c r="B182" s="314" t="s">
        <v>4350</v>
      </c>
      <c r="C182" s="314">
        <v>9</v>
      </c>
      <c r="D182" s="315" t="s">
        <v>2728</v>
      </c>
      <c r="E182" s="316"/>
      <c r="F182" s="316"/>
      <c r="G182" s="316"/>
      <c r="H182" s="81" t="e">
        <f t="shared" si="60"/>
        <v>#DIV/0!</v>
      </c>
      <c r="I182" s="316"/>
      <c r="J182" s="316"/>
      <c r="K182" s="81" t="e">
        <f t="shared" si="61"/>
        <v>#DIV/0!</v>
      </c>
      <c r="L182" s="316">
        <f t="shared" si="64"/>
        <v>0</v>
      </c>
      <c r="M182" s="316">
        <f t="shared" si="65"/>
        <v>0</v>
      </c>
      <c r="N182" s="316">
        <f t="shared" si="66"/>
        <v>0</v>
      </c>
      <c r="O182" s="81" t="e">
        <f t="shared" si="67"/>
        <v>#DIV/0!</v>
      </c>
      <c r="P182" s="316">
        <f t="shared" si="68"/>
        <v>0</v>
      </c>
      <c r="Q182" s="316">
        <f t="shared" si="69"/>
        <v>0</v>
      </c>
      <c r="R182" s="81" t="e">
        <f t="shared" si="62"/>
        <v>#DIV/0!</v>
      </c>
    </row>
    <row r="183" spans="1:18" s="317" customFormat="1" x14ac:dyDescent="0.3">
      <c r="A183" s="314" t="s">
        <v>2729</v>
      </c>
      <c r="B183" s="314" t="s">
        <v>1378</v>
      </c>
      <c r="C183" s="314">
        <v>9</v>
      </c>
      <c r="D183" s="315" t="s">
        <v>769</v>
      </c>
      <c r="E183" s="316"/>
      <c r="F183" s="316"/>
      <c r="G183" s="316"/>
      <c r="H183" s="81" t="e">
        <f t="shared" si="60"/>
        <v>#DIV/0!</v>
      </c>
      <c r="I183" s="316"/>
      <c r="J183" s="316"/>
      <c r="K183" s="81" t="e">
        <f t="shared" si="61"/>
        <v>#DIV/0!</v>
      </c>
      <c r="L183" s="316">
        <f t="shared" si="64"/>
        <v>0</v>
      </c>
      <c r="M183" s="316">
        <f t="shared" si="65"/>
        <v>0</v>
      </c>
      <c r="N183" s="316">
        <f t="shared" si="66"/>
        <v>0</v>
      </c>
      <c r="O183" s="81" t="e">
        <f t="shared" si="67"/>
        <v>#DIV/0!</v>
      </c>
      <c r="P183" s="316">
        <f t="shared" si="68"/>
        <v>0</v>
      </c>
      <c r="Q183" s="316">
        <f t="shared" si="69"/>
        <v>0</v>
      </c>
      <c r="R183" s="81" t="e">
        <f t="shared" si="62"/>
        <v>#DIV/0!</v>
      </c>
    </row>
    <row r="184" spans="1:18" s="296" customFormat="1" ht="30" x14ac:dyDescent="0.3">
      <c r="A184" s="216"/>
      <c r="B184" s="216" t="s">
        <v>1379</v>
      </c>
      <c r="C184" s="216"/>
      <c r="D184" s="295" t="s">
        <v>1113</v>
      </c>
      <c r="E184" s="217">
        <f>+SUM(E185:E188)</f>
        <v>0</v>
      </c>
      <c r="F184" s="217">
        <f t="shared" ref="F184:J184" si="78">+SUM(F185:F188)</f>
        <v>0</v>
      </c>
      <c r="G184" s="217">
        <f t="shared" si="78"/>
        <v>0</v>
      </c>
      <c r="H184" s="81" t="e">
        <f t="shared" si="60"/>
        <v>#DIV/0!</v>
      </c>
      <c r="I184" s="217">
        <f t="shared" si="78"/>
        <v>0</v>
      </c>
      <c r="J184" s="217">
        <f t="shared" si="78"/>
        <v>0</v>
      </c>
      <c r="K184" s="81" t="e">
        <f t="shared" si="61"/>
        <v>#DIV/0!</v>
      </c>
      <c r="L184" s="217">
        <f t="shared" si="64"/>
        <v>0</v>
      </c>
      <c r="M184" s="217">
        <f t="shared" si="65"/>
        <v>0</v>
      </c>
      <c r="N184" s="217">
        <f t="shared" si="66"/>
        <v>0</v>
      </c>
      <c r="O184" s="81" t="e">
        <f t="shared" si="67"/>
        <v>#DIV/0!</v>
      </c>
      <c r="P184" s="217">
        <f t="shared" si="68"/>
        <v>0</v>
      </c>
      <c r="Q184" s="217">
        <f t="shared" si="69"/>
        <v>0</v>
      </c>
      <c r="R184" s="81" t="e">
        <f t="shared" si="62"/>
        <v>#DIV/0!</v>
      </c>
    </row>
    <row r="185" spans="1:18" s="317" customFormat="1" x14ac:dyDescent="0.3">
      <c r="A185" s="384" t="s">
        <v>2121</v>
      </c>
      <c r="B185" s="384" t="s">
        <v>1380</v>
      </c>
      <c r="C185" s="384">
        <v>15</v>
      </c>
      <c r="D185" s="319" t="s">
        <v>566</v>
      </c>
      <c r="E185" s="316"/>
      <c r="F185" s="316"/>
      <c r="G185" s="316"/>
      <c r="H185" s="81" t="e">
        <f t="shared" si="60"/>
        <v>#DIV/0!</v>
      </c>
      <c r="I185" s="316"/>
      <c r="J185" s="316"/>
      <c r="K185" s="81" t="e">
        <f t="shared" si="61"/>
        <v>#DIV/0!</v>
      </c>
      <c r="L185" s="316">
        <f t="shared" si="64"/>
        <v>0</v>
      </c>
      <c r="M185" s="316">
        <f t="shared" si="65"/>
        <v>0</v>
      </c>
      <c r="N185" s="316">
        <f t="shared" si="66"/>
        <v>0</v>
      </c>
      <c r="O185" s="81" t="e">
        <f t="shared" si="67"/>
        <v>#DIV/0!</v>
      </c>
      <c r="P185" s="316">
        <f t="shared" si="68"/>
        <v>0</v>
      </c>
      <c r="Q185" s="316">
        <f t="shared" si="69"/>
        <v>0</v>
      </c>
      <c r="R185" s="81" t="e">
        <f t="shared" si="62"/>
        <v>#DIV/0!</v>
      </c>
    </row>
    <row r="186" spans="1:18" s="317" customFormat="1" x14ac:dyDescent="0.3">
      <c r="A186" s="314" t="s">
        <v>3009</v>
      </c>
      <c r="B186" s="314" t="s">
        <v>3010</v>
      </c>
      <c r="C186" s="314">
        <v>15</v>
      </c>
      <c r="D186" s="315" t="s">
        <v>3011</v>
      </c>
      <c r="E186" s="316"/>
      <c r="F186" s="316"/>
      <c r="G186" s="316"/>
      <c r="H186" s="81" t="e">
        <f t="shared" si="60"/>
        <v>#DIV/0!</v>
      </c>
      <c r="I186" s="316"/>
      <c r="J186" s="316"/>
      <c r="K186" s="81" t="e">
        <f t="shared" si="61"/>
        <v>#DIV/0!</v>
      </c>
      <c r="L186" s="316">
        <f t="shared" si="64"/>
        <v>0</v>
      </c>
      <c r="M186" s="316">
        <f t="shared" si="65"/>
        <v>0</v>
      </c>
      <c r="N186" s="316">
        <f t="shared" si="66"/>
        <v>0</v>
      </c>
      <c r="O186" s="81" t="e">
        <f t="shared" si="67"/>
        <v>#DIV/0!</v>
      </c>
      <c r="P186" s="316">
        <f t="shared" si="68"/>
        <v>0</v>
      </c>
      <c r="Q186" s="316">
        <f t="shared" si="69"/>
        <v>0</v>
      </c>
      <c r="R186" s="81" t="e">
        <f t="shared" si="62"/>
        <v>#DIV/0!</v>
      </c>
    </row>
    <row r="187" spans="1:18" s="317" customFormat="1" x14ac:dyDescent="0.3">
      <c r="A187" s="314" t="s">
        <v>3012</v>
      </c>
      <c r="B187" s="314" t="s">
        <v>3013</v>
      </c>
      <c r="C187" s="314">
        <v>15</v>
      </c>
      <c r="D187" s="315" t="s">
        <v>3014</v>
      </c>
      <c r="E187" s="316"/>
      <c r="F187" s="316"/>
      <c r="G187" s="316"/>
      <c r="H187" s="81" t="e">
        <f t="shared" si="60"/>
        <v>#DIV/0!</v>
      </c>
      <c r="I187" s="316"/>
      <c r="J187" s="316"/>
      <c r="K187" s="81" t="e">
        <f t="shared" si="61"/>
        <v>#DIV/0!</v>
      </c>
      <c r="L187" s="316">
        <f t="shared" si="64"/>
        <v>0</v>
      </c>
      <c r="M187" s="316">
        <f t="shared" si="65"/>
        <v>0</v>
      </c>
      <c r="N187" s="316">
        <f t="shared" si="66"/>
        <v>0</v>
      </c>
      <c r="O187" s="81" t="e">
        <f t="shared" si="67"/>
        <v>#DIV/0!</v>
      </c>
      <c r="P187" s="316">
        <f t="shared" si="68"/>
        <v>0</v>
      </c>
      <c r="Q187" s="316">
        <f t="shared" si="69"/>
        <v>0</v>
      </c>
      <c r="R187" s="81" t="e">
        <f t="shared" si="62"/>
        <v>#DIV/0!</v>
      </c>
    </row>
    <row r="188" spans="1:18" s="317" customFormat="1" x14ac:dyDescent="0.3">
      <c r="A188" s="314" t="s">
        <v>3015</v>
      </c>
      <c r="B188" s="314" t="s">
        <v>5935</v>
      </c>
      <c r="C188" s="314">
        <v>15</v>
      </c>
      <c r="D188" s="315" t="s">
        <v>2330</v>
      </c>
      <c r="E188" s="316"/>
      <c r="F188" s="316"/>
      <c r="G188" s="316"/>
      <c r="H188" s="81" t="e">
        <f t="shared" si="60"/>
        <v>#DIV/0!</v>
      </c>
      <c r="I188" s="316"/>
      <c r="J188" s="316"/>
      <c r="K188" s="81" t="e">
        <f t="shared" si="61"/>
        <v>#DIV/0!</v>
      </c>
      <c r="L188" s="316">
        <f t="shared" si="64"/>
        <v>0</v>
      </c>
      <c r="M188" s="316">
        <f t="shared" si="65"/>
        <v>0</v>
      </c>
      <c r="N188" s="316">
        <f t="shared" si="66"/>
        <v>0</v>
      </c>
      <c r="O188" s="81" t="e">
        <f t="shared" si="67"/>
        <v>#DIV/0!</v>
      </c>
      <c r="P188" s="316">
        <f t="shared" si="68"/>
        <v>0</v>
      </c>
      <c r="Q188" s="316">
        <f t="shared" si="69"/>
        <v>0</v>
      </c>
      <c r="R188" s="81" t="e">
        <f t="shared" si="62"/>
        <v>#DIV/0!</v>
      </c>
    </row>
    <row r="189" spans="1:18" s="296" customFormat="1" x14ac:dyDescent="0.3">
      <c r="A189" s="216"/>
      <c r="B189" s="216" t="s">
        <v>1381</v>
      </c>
      <c r="C189" s="216"/>
      <c r="D189" s="295" t="s">
        <v>1437</v>
      </c>
      <c r="E189" s="217">
        <f>+SUM(E190:E195)</f>
        <v>0</v>
      </c>
      <c r="F189" s="217">
        <f t="shared" ref="F189:J189" si="79">+SUM(F190:F195)</f>
        <v>0</v>
      </c>
      <c r="G189" s="217">
        <f t="shared" si="79"/>
        <v>0</v>
      </c>
      <c r="H189" s="81" t="e">
        <f t="shared" si="60"/>
        <v>#DIV/0!</v>
      </c>
      <c r="I189" s="217">
        <f t="shared" si="79"/>
        <v>0</v>
      </c>
      <c r="J189" s="217">
        <f t="shared" si="79"/>
        <v>0</v>
      </c>
      <c r="K189" s="81" t="e">
        <f t="shared" si="61"/>
        <v>#DIV/0!</v>
      </c>
      <c r="L189" s="217">
        <f t="shared" si="64"/>
        <v>0</v>
      </c>
      <c r="M189" s="217">
        <f t="shared" si="65"/>
        <v>0</v>
      </c>
      <c r="N189" s="217">
        <f t="shared" si="66"/>
        <v>0</v>
      </c>
      <c r="O189" s="81" t="e">
        <f t="shared" si="67"/>
        <v>#DIV/0!</v>
      </c>
      <c r="P189" s="217">
        <f t="shared" si="68"/>
        <v>0</v>
      </c>
      <c r="Q189" s="217">
        <f t="shared" si="69"/>
        <v>0</v>
      </c>
      <c r="R189" s="81" t="e">
        <f t="shared" si="62"/>
        <v>#DIV/0!</v>
      </c>
    </row>
    <row r="190" spans="1:18" s="317" customFormat="1" x14ac:dyDescent="0.3">
      <c r="A190" s="218" t="s">
        <v>2953</v>
      </c>
      <c r="B190" s="218" t="s">
        <v>1382</v>
      </c>
      <c r="C190" s="218">
        <v>10</v>
      </c>
      <c r="D190" s="361" t="s">
        <v>2993</v>
      </c>
      <c r="E190" s="258"/>
      <c r="F190" s="258"/>
      <c r="G190" s="258"/>
      <c r="H190" s="81" t="e">
        <f t="shared" si="60"/>
        <v>#DIV/0!</v>
      </c>
      <c r="I190" s="258"/>
      <c r="J190" s="258"/>
      <c r="K190" s="81" t="e">
        <f t="shared" si="61"/>
        <v>#DIV/0!</v>
      </c>
      <c r="L190" s="258">
        <f t="shared" si="64"/>
        <v>0</v>
      </c>
      <c r="M190" s="258">
        <f t="shared" si="65"/>
        <v>0</v>
      </c>
      <c r="N190" s="258">
        <f t="shared" si="66"/>
        <v>0</v>
      </c>
      <c r="O190" s="81" t="e">
        <f t="shared" si="67"/>
        <v>#DIV/0!</v>
      </c>
      <c r="P190" s="258">
        <f t="shared" si="68"/>
        <v>0</v>
      </c>
      <c r="Q190" s="258">
        <f t="shared" si="69"/>
        <v>0</v>
      </c>
      <c r="R190" s="81" t="e">
        <f t="shared" si="62"/>
        <v>#DIV/0!</v>
      </c>
    </row>
    <row r="191" spans="1:18" s="317" customFormat="1" x14ac:dyDescent="0.3">
      <c r="A191" s="364" t="s">
        <v>2122</v>
      </c>
      <c r="B191" s="364" t="s">
        <v>5936</v>
      </c>
      <c r="C191" s="365">
        <v>10</v>
      </c>
      <c r="D191" s="366" t="s">
        <v>2995</v>
      </c>
      <c r="E191" s="258"/>
      <c r="F191" s="258"/>
      <c r="G191" s="258"/>
      <c r="H191" s="81" t="e">
        <f t="shared" si="60"/>
        <v>#DIV/0!</v>
      </c>
      <c r="I191" s="258"/>
      <c r="J191" s="258"/>
      <c r="K191" s="81" t="e">
        <f t="shared" si="61"/>
        <v>#DIV/0!</v>
      </c>
      <c r="L191" s="258">
        <f t="shared" si="64"/>
        <v>0</v>
      </c>
      <c r="M191" s="258">
        <f t="shared" si="65"/>
        <v>0</v>
      </c>
      <c r="N191" s="258">
        <f t="shared" si="66"/>
        <v>0</v>
      </c>
      <c r="O191" s="81" t="e">
        <f t="shared" si="67"/>
        <v>#DIV/0!</v>
      </c>
      <c r="P191" s="258">
        <f t="shared" si="68"/>
        <v>0</v>
      </c>
      <c r="Q191" s="258">
        <f t="shared" si="69"/>
        <v>0</v>
      </c>
      <c r="R191" s="81" t="e">
        <f t="shared" si="62"/>
        <v>#DIV/0!</v>
      </c>
    </row>
    <row r="192" spans="1:18" s="317" customFormat="1" x14ac:dyDescent="0.3">
      <c r="A192" s="218" t="s">
        <v>2954</v>
      </c>
      <c r="B192" s="218" t="s">
        <v>1745</v>
      </c>
      <c r="C192" s="218">
        <v>10</v>
      </c>
      <c r="D192" s="361" t="s">
        <v>2994</v>
      </c>
      <c r="E192" s="258"/>
      <c r="F192" s="258"/>
      <c r="G192" s="258"/>
      <c r="H192" s="81" t="e">
        <f t="shared" si="60"/>
        <v>#DIV/0!</v>
      </c>
      <c r="I192" s="258"/>
      <c r="J192" s="258"/>
      <c r="K192" s="81" t="e">
        <f t="shared" si="61"/>
        <v>#DIV/0!</v>
      </c>
      <c r="L192" s="258">
        <f t="shared" si="64"/>
        <v>0</v>
      </c>
      <c r="M192" s="258">
        <f t="shared" si="65"/>
        <v>0</v>
      </c>
      <c r="N192" s="258">
        <f t="shared" si="66"/>
        <v>0</v>
      </c>
      <c r="O192" s="81" t="e">
        <f t="shared" si="67"/>
        <v>#DIV/0!</v>
      </c>
      <c r="P192" s="258">
        <f t="shared" si="68"/>
        <v>0</v>
      </c>
      <c r="Q192" s="258">
        <f t="shared" si="69"/>
        <v>0</v>
      </c>
      <c r="R192" s="81" t="e">
        <f t="shared" si="62"/>
        <v>#DIV/0!</v>
      </c>
    </row>
    <row r="193" spans="1:18" s="317" customFormat="1" x14ac:dyDescent="0.3">
      <c r="A193" s="364" t="s">
        <v>2123</v>
      </c>
      <c r="B193" s="364" t="s">
        <v>5937</v>
      </c>
      <c r="C193" s="365">
        <v>10</v>
      </c>
      <c r="D193" s="366" t="s">
        <v>2996</v>
      </c>
      <c r="E193" s="258"/>
      <c r="F193" s="258"/>
      <c r="G193" s="258"/>
      <c r="H193" s="81" t="e">
        <f t="shared" si="60"/>
        <v>#DIV/0!</v>
      </c>
      <c r="I193" s="258"/>
      <c r="J193" s="258"/>
      <c r="K193" s="81" t="e">
        <f t="shared" si="61"/>
        <v>#DIV/0!</v>
      </c>
      <c r="L193" s="258">
        <f t="shared" si="64"/>
        <v>0</v>
      </c>
      <c r="M193" s="258">
        <f t="shared" si="65"/>
        <v>0</v>
      </c>
      <c r="N193" s="258">
        <f t="shared" si="66"/>
        <v>0</v>
      </c>
      <c r="O193" s="81" t="e">
        <f t="shared" si="67"/>
        <v>#DIV/0!</v>
      </c>
      <c r="P193" s="258">
        <f t="shared" si="68"/>
        <v>0</v>
      </c>
      <c r="Q193" s="258">
        <f t="shared" si="69"/>
        <v>0</v>
      </c>
      <c r="R193" s="81" t="e">
        <f t="shared" si="62"/>
        <v>#DIV/0!</v>
      </c>
    </row>
    <row r="194" spans="1:18" s="317" customFormat="1" x14ac:dyDescent="0.3">
      <c r="A194" s="385" t="s">
        <v>3303</v>
      </c>
      <c r="B194" s="364" t="s">
        <v>5938</v>
      </c>
      <c r="C194" s="385">
        <v>10</v>
      </c>
      <c r="D194" s="386" t="s">
        <v>3304</v>
      </c>
      <c r="E194" s="258"/>
      <c r="F194" s="258"/>
      <c r="G194" s="258"/>
      <c r="H194" s="81" t="e">
        <f t="shared" si="60"/>
        <v>#DIV/0!</v>
      </c>
      <c r="I194" s="258"/>
      <c r="J194" s="258"/>
      <c r="K194" s="81" t="e">
        <f t="shared" si="61"/>
        <v>#DIV/0!</v>
      </c>
      <c r="L194" s="258">
        <f t="shared" si="64"/>
        <v>0</v>
      </c>
      <c r="M194" s="258">
        <f t="shared" si="65"/>
        <v>0</v>
      </c>
      <c r="N194" s="258">
        <f t="shared" si="66"/>
        <v>0</v>
      </c>
      <c r="O194" s="81" t="e">
        <f t="shared" si="67"/>
        <v>#DIV/0!</v>
      </c>
      <c r="P194" s="258">
        <f t="shared" si="68"/>
        <v>0</v>
      </c>
      <c r="Q194" s="258">
        <f t="shared" si="69"/>
        <v>0</v>
      </c>
      <c r="R194" s="81" t="e">
        <f t="shared" si="62"/>
        <v>#DIV/0!</v>
      </c>
    </row>
    <row r="195" spans="1:18" s="317" customFormat="1" x14ac:dyDescent="0.3">
      <c r="A195" s="218" t="s">
        <v>2955</v>
      </c>
      <c r="B195" s="364" t="s">
        <v>5939</v>
      </c>
      <c r="C195" s="218">
        <v>10</v>
      </c>
      <c r="D195" s="361" t="s">
        <v>2330</v>
      </c>
      <c r="E195" s="258"/>
      <c r="F195" s="258"/>
      <c r="G195" s="258"/>
      <c r="H195" s="81" t="e">
        <f t="shared" si="60"/>
        <v>#DIV/0!</v>
      </c>
      <c r="I195" s="258"/>
      <c r="J195" s="258"/>
      <c r="K195" s="81" t="e">
        <f t="shared" si="61"/>
        <v>#DIV/0!</v>
      </c>
      <c r="L195" s="258">
        <f t="shared" si="64"/>
        <v>0</v>
      </c>
      <c r="M195" s="258">
        <f t="shared" si="65"/>
        <v>0</v>
      </c>
      <c r="N195" s="258">
        <f t="shared" si="66"/>
        <v>0</v>
      </c>
      <c r="O195" s="81" t="e">
        <f t="shared" si="67"/>
        <v>#DIV/0!</v>
      </c>
      <c r="P195" s="258">
        <f t="shared" si="68"/>
        <v>0</v>
      </c>
      <c r="Q195" s="258">
        <f t="shared" si="69"/>
        <v>0</v>
      </c>
      <c r="R195" s="81" t="e">
        <f t="shared" si="62"/>
        <v>#DIV/0!</v>
      </c>
    </row>
    <row r="196" spans="1:18" s="296" customFormat="1" x14ac:dyDescent="0.3">
      <c r="A196" s="216"/>
      <c r="B196" s="216" t="s">
        <v>1383</v>
      </c>
      <c r="C196" s="216"/>
      <c r="D196" s="295" t="s">
        <v>1115</v>
      </c>
      <c r="E196" s="217">
        <f>+SUM(E197:E200)</f>
        <v>0</v>
      </c>
      <c r="F196" s="217">
        <f t="shared" ref="F196:J196" si="80">+SUM(F197:F200)</f>
        <v>0</v>
      </c>
      <c r="G196" s="217">
        <f t="shared" si="80"/>
        <v>0</v>
      </c>
      <c r="H196" s="81" t="e">
        <f t="shared" si="60"/>
        <v>#DIV/0!</v>
      </c>
      <c r="I196" s="217">
        <f t="shared" si="80"/>
        <v>0</v>
      </c>
      <c r="J196" s="217">
        <f t="shared" si="80"/>
        <v>0</v>
      </c>
      <c r="K196" s="81" t="e">
        <f t="shared" si="61"/>
        <v>#DIV/0!</v>
      </c>
      <c r="L196" s="217">
        <f t="shared" si="64"/>
        <v>0</v>
      </c>
      <c r="M196" s="217">
        <f t="shared" si="65"/>
        <v>0</v>
      </c>
      <c r="N196" s="217">
        <f t="shared" si="66"/>
        <v>0</v>
      </c>
      <c r="O196" s="81" t="e">
        <f t="shared" si="67"/>
        <v>#DIV/0!</v>
      </c>
      <c r="P196" s="217">
        <f t="shared" si="68"/>
        <v>0</v>
      </c>
      <c r="Q196" s="217">
        <f t="shared" si="69"/>
        <v>0</v>
      </c>
      <c r="R196" s="81" t="e">
        <f t="shared" si="62"/>
        <v>#DIV/0!</v>
      </c>
    </row>
    <row r="197" spans="1:18" s="317" customFormat="1" x14ac:dyDescent="0.3">
      <c r="A197" s="355" t="s">
        <v>4932</v>
      </c>
      <c r="B197" s="355" t="s">
        <v>1384</v>
      </c>
      <c r="C197" s="355">
        <v>16</v>
      </c>
      <c r="D197" s="356" t="s">
        <v>566</v>
      </c>
      <c r="E197" s="316"/>
      <c r="F197" s="316"/>
      <c r="G197" s="316"/>
      <c r="H197" s="81" t="e">
        <f t="shared" si="60"/>
        <v>#DIV/0!</v>
      </c>
      <c r="I197" s="316"/>
      <c r="J197" s="316"/>
      <c r="K197" s="81" t="e">
        <f t="shared" si="61"/>
        <v>#DIV/0!</v>
      </c>
      <c r="L197" s="316">
        <f t="shared" si="64"/>
        <v>0</v>
      </c>
      <c r="M197" s="316">
        <f t="shared" si="65"/>
        <v>0</v>
      </c>
      <c r="N197" s="316">
        <f t="shared" si="66"/>
        <v>0</v>
      </c>
      <c r="O197" s="81" t="e">
        <f t="shared" si="67"/>
        <v>#DIV/0!</v>
      </c>
      <c r="P197" s="316">
        <f t="shared" si="68"/>
        <v>0</v>
      </c>
      <c r="Q197" s="316">
        <f t="shared" si="69"/>
        <v>0</v>
      </c>
      <c r="R197" s="81" t="e">
        <f t="shared" si="62"/>
        <v>#DIV/0!</v>
      </c>
    </row>
    <row r="198" spans="1:18" s="317" customFormat="1" x14ac:dyDescent="0.3">
      <c r="A198" s="328" t="s">
        <v>2966</v>
      </c>
      <c r="B198" s="328" t="s">
        <v>1385</v>
      </c>
      <c r="C198" s="328">
        <v>1</v>
      </c>
      <c r="D198" s="329" t="s">
        <v>1114</v>
      </c>
      <c r="E198" s="330"/>
      <c r="F198" s="330"/>
      <c r="G198" s="330"/>
      <c r="H198" s="81" t="e">
        <f t="shared" si="60"/>
        <v>#DIV/0!</v>
      </c>
      <c r="I198" s="330"/>
      <c r="J198" s="330"/>
      <c r="K198" s="81" t="e">
        <f t="shared" si="61"/>
        <v>#DIV/0!</v>
      </c>
      <c r="L198" s="330">
        <f t="shared" si="64"/>
        <v>0</v>
      </c>
      <c r="M198" s="330">
        <f t="shared" si="65"/>
        <v>0</v>
      </c>
      <c r="N198" s="330">
        <f t="shared" si="66"/>
        <v>0</v>
      </c>
      <c r="O198" s="81" t="e">
        <f t="shared" si="67"/>
        <v>#DIV/0!</v>
      </c>
      <c r="P198" s="330">
        <f t="shared" si="68"/>
        <v>0</v>
      </c>
      <c r="Q198" s="330">
        <f t="shared" si="69"/>
        <v>0</v>
      </c>
      <c r="R198" s="81" t="e">
        <f t="shared" si="62"/>
        <v>#DIV/0!</v>
      </c>
    </row>
    <row r="199" spans="1:18" s="317" customFormat="1" x14ac:dyDescent="0.3">
      <c r="A199" s="328" t="s">
        <v>2967</v>
      </c>
      <c r="B199" s="328" t="s">
        <v>1386</v>
      </c>
      <c r="C199" s="328">
        <v>1</v>
      </c>
      <c r="D199" s="329" t="s">
        <v>764</v>
      </c>
      <c r="E199" s="330"/>
      <c r="F199" s="330"/>
      <c r="G199" s="330"/>
      <c r="H199" s="81" t="e">
        <f t="shared" si="60"/>
        <v>#DIV/0!</v>
      </c>
      <c r="I199" s="330"/>
      <c r="J199" s="330"/>
      <c r="K199" s="81" t="e">
        <f t="shared" si="61"/>
        <v>#DIV/0!</v>
      </c>
      <c r="L199" s="330">
        <f t="shared" si="64"/>
        <v>0</v>
      </c>
      <c r="M199" s="330">
        <f t="shared" si="65"/>
        <v>0</v>
      </c>
      <c r="N199" s="330">
        <f t="shared" si="66"/>
        <v>0</v>
      </c>
      <c r="O199" s="81" t="e">
        <f t="shared" si="67"/>
        <v>#DIV/0!</v>
      </c>
      <c r="P199" s="330">
        <f t="shared" si="68"/>
        <v>0</v>
      </c>
      <c r="Q199" s="330">
        <f t="shared" si="69"/>
        <v>0</v>
      </c>
      <c r="R199" s="81" t="e">
        <f t="shared" si="62"/>
        <v>#DIV/0!</v>
      </c>
    </row>
    <row r="200" spans="1:18" s="317" customFormat="1" x14ac:dyDescent="0.3">
      <c r="A200" s="355" t="s">
        <v>4052</v>
      </c>
      <c r="B200" s="328" t="s">
        <v>5940</v>
      </c>
      <c r="C200" s="355">
        <v>16</v>
      </c>
      <c r="D200" s="356" t="s">
        <v>2330</v>
      </c>
      <c r="E200" s="316"/>
      <c r="F200" s="316"/>
      <c r="G200" s="316"/>
      <c r="H200" s="81" t="e">
        <f t="shared" si="60"/>
        <v>#DIV/0!</v>
      </c>
      <c r="I200" s="316"/>
      <c r="J200" s="316"/>
      <c r="K200" s="81" t="e">
        <f t="shared" si="61"/>
        <v>#DIV/0!</v>
      </c>
      <c r="L200" s="316">
        <f t="shared" si="64"/>
        <v>0</v>
      </c>
      <c r="M200" s="316">
        <f t="shared" si="65"/>
        <v>0</v>
      </c>
      <c r="N200" s="316">
        <f t="shared" si="66"/>
        <v>0</v>
      </c>
      <c r="O200" s="81" t="e">
        <f t="shared" si="67"/>
        <v>#DIV/0!</v>
      </c>
      <c r="P200" s="316">
        <f t="shared" si="68"/>
        <v>0</v>
      </c>
      <c r="Q200" s="316">
        <f t="shared" si="69"/>
        <v>0</v>
      </c>
      <c r="R200" s="81" t="e">
        <f t="shared" si="62"/>
        <v>#DIV/0!</v>
      </c>
    </row>
    <row r="201" spans="1:18" s="296" customFormat="1" ht="30" x14ac:dyDescent="0.3">
      <c r="A201" s="216"/>
      <c r="B201" s="216" t="s">
        <v>1387</v>
      </c>
      <c r="C201" s="216"/>
      <c r="D201" s="295" t="s">
        <v>1689</v>
      </c>
      <c r="E201" s="217">
        <f>+SUM(E202:E204)</f>
        <v>0</v>
      </c>
      <c r="F201" s="217">
        <f t="shared" ref="F201:J201" si="81">+SUM(F202:F204)</f>
        <v>0</v>
      </c>
      <c r="G201" s="217">
        <f t="shared" si="81"/>
        <v>0</v>
      </c>
      <c r="H201" s="81" t="e">
        <f t="shared" si="60"/>
        <v>#DIV/0!</v>
      </c>
      <c r="I201" s="217">
        <f t="shared" si="81"/>
        <v>0</v>
      </c>
      <c r="J201" s="217">
        <f t="shared" si="81"/>
        <v>0</v>
      </c>
      <c r="K201" s="81" t="e">
        <f t="shared" si="61"/>
        <v>#DIV/0!</v>
      </c>
      <c r="L201" s="217">
        <f t="shared" si="64"/>
        <v>0</v>
      </c>
      <c r="M201" s="217">
        <f t="shared" si="65"/>
        <v>0</v>
      </c>
      <c r="N201" s="217">
        <f t="shared" si="66"/>
        <v>0</v>
      </c>
      <c r="O201" s="81" t="e">
        <f t="shared" si="67"/>
        <v>#DIV/0!</v>
      </c>
      <c r="P201" s="217">
        <f t="shared" si="68"/>
        <v>0</v>
      </c>
      <c r="Q201" s="217">
        <f t="shared" si="69"/>
        <v>0</v>
      </c>
      <c r="R201" s="81" t="e">
        <f t="shared" si="62"/>
        <v>#DIV/0!</v>
      </c>
    </row>
    <row r="202" spans="1:18" s="317" customFormat="1" x14ac:dyDescent="0.3">
      <c r="A202" s="355" t="s">
        <v>4933</v>
      </c>
      <c r="B202" s="355" t="s">
        <v>1388</v>
      </c>
      <c r="C202" s="355">
        <v>16</v>
      </c>
      <c r="D202" s="356" t="s">
        <v>566</v>
      </c>
      <c r="E202" s="316"/>
      <c r="F202" s="316"/>
      <c r="G202" s="316"/>
      <c r="H202" s="81" t="e">
        <f t="shared" si="60"/>
        <v>#DIV/0!</v>
      </c>
      <c r="I202" s="316"/>
      <c r="J202" s="316"/>
      <c r="K202" s="81" t="e">
        <f t="shared" si="61"/>
        <v>#DIV/0!</v>
      </c>
      <c r="L202" s="316">
        <f t="shared" si="64"/>
        <v>0</v>
      </c>
      <c r="M202" s="316">
        <f t="shared" si="65"/>
        <v>0</v>
      </c>
      <c r="N202" s="316">
        <f t="shared" si="66"/>
        <v>0</v>
      </c>
      <c r="O202" s="81" t="e">
        <f t="shared" si="67"/>
        <v>#DIV/0!</v>
      </c>
      <c r="P202" s="316">
        <f t="shared" si="68"/>
        <v>0</v>
      </c>
      <c r="Q202" s="316">
        <f t="shared" si="69"/>
        <v>0</v>
      </c>
      <c r="R202" s="81" t="e">
        <f t="shared" si="62"/>
        <v>#DIV/0!</v>
      </c>
    </row>
    <row r="203" spans="1:18" s="317" customFormat="1" x14ac:dyDescent="0.3">
      <c r="A203" s="355" t="s">
        <v>4934</v>
      </c>
      <c r="B203" s="355" t="s">
        <v>1389</v>
      </c>
      <c r="C203" s="355">
        <v>16</v>
      </c>
      <c r="D203" s="356" t="s">
        <v>1114</v>
      </c>
      <c r="E203" s="316"/>
      <c r="F203" s="316"/>
      <c r="G203" s="316"/>
      <c r="H203" s="81" t="e">
        <f t="shared" si="60"/>
        <v>#DIV/0!</v>
      </c>
      <c r="I203" s="316"/>
      <c r="J203" s="316"/>
      <c r="K203" s="81" t="e">
        <f t="shared" si="61"/>
        <v>#DIV/0!</v>
      </c>
      <c r="L203" s="316">
        <f t="shared" si="64"/>
        <v>0</v>
      </c>
      <c r="M203" s="316">
        <f t="shared" si="65"/>
        <v>0</v>
      </c>
      <c r="N203" s="316">
        <f t="shared" si="66"/>
        <v>0</v>
      </c>
      <c r="O203" s="81" t="e">
        <f t="shared" si="67"/>
        <v>#DIV/0!</v>
      </c>
      <c r="P203" s="316">
        <f t="shared" si="68"/>
        <v>0</v>
      </c>
      <c r="Q203" s="316">
        <f t="shared" si="69"/>
        <v>0</v>
      </c>
      <c r="R203" s="81" t="e">
        <f t="shared" si="62"/>
        <v>#DIV/0!</v>
      </c>
    </row>
    <row r="204" spans="1:18" s="317" customFormat="1" ht="30" x14ac:dyDescent="0.3">
      <c r="A204" s="387" t="s">
        <v>2584</v>
      </c>
      <c r="B204" s="387" t="s">
        <v>1602</v>
      </c>
      <c r="C204" s="355"/>
      <c r="D204" s="388" t="s">
        <v>2585</v>
      </c>
      <c r="E204" s="232">
        <f>+SUM(E205:E206)</f>
        <v>0</v>
      </c>
      <c r="F204" s="232">
        <f t="shared" ref="F204:J204" si="82">+SUM(F205:F206)</f>
        <v>0</v>
      </c>
      <c r="G204" s="232">
        <f t="shared" si="82"/>
        <v>0</v>
      </c>
      <c r="H204" s="81" t="e">
        <f t="shared" ref="H204:H220" si="83">+(F204-G204)/F204</f>
        <v>#DIV/0!</v>
      </c>
      <c r="I204" s="232">
        <f t="shared" si="82"/>
        <v>0</v>
      </c>
      <c r="J204" s="232">
        <f t="shared" si="82"/>
        <v>0</v>
      </c>
      <c r="K204" s="81" t="e">
        <f t="shared" ref="K204:K220" si="84">+(I204-J204)/I204</f>
        <v>#DIV/0!</v>
      </c>
      <c r="L204" s="232">
        <f t="shared" si="64"/>
        <v>0</v>
      </c>
      <c r="M204" s="232">
        <f t="shared" si="65"/>
        <v>0</v>
      </c>
      <c r="N204" s="232">
        <f t="shared" si="66"/>
        <v>0</v>
      </c>
      <c r="O204" s="81" t="e">
        <f t="shared" si="67"/>
        <v>#DIV/0!</v>
      </c>
      <c r="P204" s="232">
        <f t="shared" si="68"/>
        <v>0</v>
      </c>
      <c r="Q204" s="232">
        <f t="shared" si="69"/>
        <v>0</v>
      </c>
      <c r="R204" s="81" t="e">
        <f t="shared" ref="R204:R220" si="85">+(P204-Q204)/P204</f>
        <v>#DIV/0!</v>
      </c>
    </row>
    <row r="205" spans="1:18" s="336" customFormat="1" ht="30" x14ac:dyDescent="0.3">
      <c r="A205" s="348" t="s">
        <v>4640</v>
      </c>
      <c r="B205" s="337" t="s">
        <v>5587</v>
      </c>
      <c r="C205" s="337">
        <v>6</v>
      </c>
      <c r="D205" s="389" t="s">
        <v>5083</v>
      </c>
      <c r="E205" s="241"/>
      <c r="F205" s="241"/>
      <c r="G205" s="241"/>
      <c r="H205" s="81" t="e">
        <f t="shared" si="83"/>
        <v>#DIV/0!</v>
      </c>
      <c r="I205" s="241"/>
      <c r="J205" s="241"/>
      <c r="K205" s="81" t="e">
        <f t="shared" si="84"/>
        <v>#DIV/0!</v>
      </c>
      <c r="L205" s="241">
        <f t="shared" si="64"/>
        <v>0</v>
      </c>
      <c r="M205" s="241">
        <f t="shared" si="65"/>
        <v>0</v>
      </c>
      <c r="N205" s="241">
        <f t="shared" si="66"/>
        <v>0</v>
      </c>
      <c r="O205" s="81" t="e">
        <f t="shared" si="67"/>
        <v>#DIV/0!</v>
      </c>
      <c r="P205" s="241">
        <f t="shared" si="68"/>
        <v>0</v>
      </c>
      <c r="Q205" s="241">
        <f t="shared" si="69"/>
        <v>0</v>
      </c>
      <c r="R205" s="81" t="e">
        <f t="shared" si="85"/>
        <v>#DIV/0!</v>
      </c>
    </row>
    <row r="206" spans="1:18" s="336" customFormat="1" x14ac:dyDescent="0.3">
      <c r="A206" s="348" t="s">
        <v>4641</v>
      </c>
      <c r="B206" s="337" t="s">
        <v>5588</v>
      </c>
      <c r="C206" s="337">
        <v>6</v>
      </c>
      <c r="D206" s="390" t="s">
        <v>2389</v>
      </c>
      <c r="E206" s="407"/>
      <c r="F206" s="407"/>
      <c r="G206" s="407"/>
      <c r="H206" s="81" t="e">
        <f t="shared" si="83"/>
        <v>#DIV/0!</v>
      </c>
      <c r="I206" s="407"/>
      <c r="J206" s="407"/>
      <c r="K206" s="81" t="e">
        <f t="shared" si="84"/>
        <v>#DIV/0!</v>
      </c>
      <c r="L206" s="407">
        <f t="shared" si="64"/>
        <v>0</v>
      </c>
      <c r="M206" s="407">
        <f t="shared" si="65"/>
        <v>0</v>
      </c>
      <c r="N206" s="407">
        <f t="shared" si="66"/>
        <v>0</v>
      </c>
      <c r="O206" s="81" t="e">
        <f t="shared" si="67"/>
        <v>#DIV/0!</v>
      </c>
      <c r="P206" s="407">
        <f t="shared" si="68"/>
        <v>0</v>
      </c>
      <c r="Q206" s="407">
        <f t="shared" si="69"/>
        <v>0</v>
      </c>
      <c r="R206" s="81" t="e">
        <f t="shared" si="85"/>
        <v>#DIV/0!</v>
      </c>
    </row>
    <row r="207" spans="1:18" s="289" customFormat="1" ht="21.75" customHeight="1" x14ac:dyDescent="0.2">
      <c r="A207" s="290"/>
      <c r="B207" s="290" t="s">
        <v>5059</v>
      </c>
      <c r="C207" s="290"/>
      <c r="D207" s="291" t="s">
        <v>4513</v>
      </c>
      <c r="E207" s="292">
        <f>+E208+E212+SUM(E214:E219)</f>
        <v>0</v>
      </c>
      <c r="F207" s="292">
        <f t="shared" ref="F207:J207" si="86">+F208+F212+SUM(F214:F219)</f>
        <v>0</v>
      </c>
      <c r="G207" s="292">
        <f t="shared" si="86"/>
        <v>0</v>
      </c>
      <c r="H207" s="81" t="e">
        <f t="shared" si="83"/>
        <v>#DIV/0!</v>
      </c>
      <c r="I207" s="292">
        <f t="shared" si="86"/>
        <v>0</v>
      </c>
      <c r="J207" s="292">
        <f t="shared" si="86"/>
        <v>0</v>
      </c>
      <c r="K207" s="81" t="e">
        <f t="shared" si="84"/>
        <v>#DIV/0!</v>
      </c>
      <c r="L207" s="292">
        <f t="shared" ref="L207:L219" si="87">E207</f>
        <v>0</v>
      </c>
      <c r="M207" s="292">
        <f t="shared" ref="M207:M219" si="88">F207</f>
        <v>0</v>
      </c>
      <c r="N207" s="292">
        <f t="shared" ref="N207:N219" si="89">G207</f>
        <v>0</v>
      </c>
      <c r="O207" s="81" t="e">
        <f t="shared" ref="O207:O219" si="90">+(M207-N207)/M207</f>
        <v>#DIV/0!</v>
      </c>
      <c r="P207" s="292">
        <f t="shared" ref="P207:P219" si="91">I207</f>
        <v>0</v>
      </c>
      <c r="Q207" s="292">
        <f t="shared" ref="Q207:Q219" si="92">J207</f>
        <v>0</v>
      </c>
      <c r="R207" s="81" t="e">
        <f t="shared" si="85"/>
        <v>#DIV/0!</v>
      </c>
    </row>
    <row r="208" spans="1:18" s="300" customFormat="1" x14ac:dyDescent="0.3">
      <c r="A208" s="391"/>
      <c r="B208" s="391" t="s">
        <v>5068</v>
      </c>
      <c r="C208" s="391"/>
      <c r="D208" s="392" t="s">
        <v>3448</v>
      </c>
      <c r="E208" s="393">
        <f>+SUM(E209:E211)</f>
        <v>0</v>
      </c>
      <c r="F208" s="393">
        <f t="shared" ref="F208:J208" si="93">+SUM(F209:F211)</f>
        <v>0</v>
      </c>
      <c r="G208" s="393">
        <f t="shared" si="93"/>
        <v>0</v>
      </c>
      <c r="H208" s="81" t="e">
        <f t="shared" si="83"/>
        <v>#DIV/0!</v>
      </c>
      <c r="I208" s="393">
        <f t="shared" si="93"/>
        <v>0</v>
      </c>
      <c r="J208" s="393">
        <f t="shared" si="93"/>
        <v>0</v>
      </c>
      <c r="K208" s="81" t="e">
        <f t="shared" si="84"/>
        <v>#DIV/0!</v>
      </c>
      <c r="L208" s="393">
        <f t="shared" si="87"/>
        <v>0</v>
      </c>
      <c r="M208" s="393">
        <f t="shared" si="88"/>
        <v>0</v>
      </c>
      <c r="N208" s="393">
        <f t="shared" si="89"/>
        <v>0</v>
      </c>
      <c r="O208" s="81" t="e">
        <f t="shared" si="90"/>
        <v>#DIV/0!</v>
      </c>
      <c r="P208" s="393">
        <f t="shared" si="91"/>
        <v>0</v>
      </c>
      <c r="Q208" s="393">
        <f t="shared" si="92"/>
        <v>0</v>
      </c>
      <c r="R208" s="81" t="e">
        <f t="shared" si="85"/>
        <v>#DIV/0!</v>
      </c>
    </row>
    <row r="209" spans="1:18" s="296" customFormat="1" ht="30" x14ac:dyDescent="0.3">
      <c r="A209" s="266" t="s">
        <v>4514</v>
      </c>
      <c r="B209" s="266" t="s">
        <v>5069</v>
      </c>
      <c r="C209" s="266">
        <v>3</v>
      </c>
      <c r="D209" s="320" t="s">
        <v>4515</v>
      </c>
      <c r="E209" s="174"/>
      <c r="F209" s="174"/>
      <c r="G209" s="174"/>
      <c r="H209" s="81" t="e">
        <f t="shared" si="83"/>
        <v>#DIV/0!</v>
      </c>
      <c r="I209" s="174"/>
      <c r="J209" s="174"/>
      <c r="K209" s="81" t="e">
        <f t="shared" si="84"/>
        <v>#DIV/0!</v>
      </c>
      <c r="L209" s="174">
        <f t="shared" si="87"/>
        <v>0</v>
      </c>
      <c r="M209" s="174">
        <f t="shared" si="88"/>
        <v>0</v>
      </c>
      <c r="N209" s="174">
        <f t="shared" si="89"/>
        <v>0</v>
      </c>
      <c r="O209" s="81" t="e">
        <f t="shared" si="90"/>
        <v>#DIV/0!</v>
      </c>
      <c r="P209" s="174">
        <f t="shared" si="91"/>
        <v>0</v>
      </c>
      <c r="Q209" s="174">
        <f t="shared" si="92"/>
        <v>0</v>
      </c>
      <c r="R209" s="81" t="e">
        <f t="shared" si="85"/>
        <v>#DIV/0!</v>
      </c>
    </row>
    <row r="210" spans="1:18" s="296" customFormat="1" ht="30" x14ac:dyDescent="0.3">
      <c r="A210" s="346" t="s">
        <v>4781</v>
      </c>
      <c r="B210" s="266" t="s">
        <v>5070</v>
      </c>
      <c r="C210" s="346">
        <v>9</v>
      </c>
      <c r="D210" s="347" t="s">
        <v>4780</v>
      </c>
      <c r="E210" s="251"/>
      <c r="F210" s="251"/>
      <c r="G210" s="251"/>
      <c r="H210" s="81" t="e">
        <f t="shared" si="83"/>
        <v>#DIV/0!</v>
      </c>
      <c r="I210" s="251"/>
      <c r="J210" s="251"/>
      <c r="K210" s="81" t="e">
        <f t="shared" si="84"/>
        <v>#DIV/0!</v>
      </c>
      <c r="L210" s="251">
        <f t="shared" si="87"/>
        <v>0</v>
      </c>
      <c r="M210" s="251">
        <f t="shared" si="88"/>
        <v>0</v>
      </c>
      <c r="N210" s="251">
        <f t="shared" si="89"/>
        <v>0</v>
      </c>
      <c r="O210" s="81" t="e">
        <f t="shared" si="90"/>
        <v>#DIV/0!</v>
      </c>
      <c r="P210" s="251">
        <f t="shared" si="91"/>
        <v>0</v>
      </c>
      <c r="Q210" s="251">
        <f t="shared" si="92"/>
        <v>0</v>
      </c>
      <c r="R210" s="81" t="e">
        <f t="shared" si="85"/>
        <v>#DIV/0!</v>
      </c>
    </row>
    <row r="211" spans="1:18" s="296" customFormat="1" ht="45" x14ac:dyDescent="0.3">
      <c r="A211" s="402" t="s">
        <v>4829</v>
      </c>
      <c r="B211" s="266" t="s">
        <v>5071</v>
      </c>
      <c r="C211" s="402">
        <v>11</v>
      </c>
      <c r="D211" s="403" t="s">
        <v>4828</v>
      </c>
      <c r="E211" s="303"/>
      <c r="F211" s="303"/>
      <c r="G211" s="303"/>
      <c r="H211" s="81" t="e">
        <f t="shared" si="83"/>
        <v>#DIV/0!</v>
      </c>
      <c r="I211" s="303"/>
      <c r="J211" s="303"/>
      <c r="K211" s="81" t="e">
        <f t="shared" si="84"/>
        <v>#DIV/0!</v>
      </c>
      <c r="L211" s="303">
        <f t="shared" si="87"/>
        <v>0</v>
      </c>
      <c r="M211" s="303">
        <f t="shared" si="88"/>
        <v>0</v>
      </c>
      <c r="N211" s="303">
        <f t="shared" si="89"/>
        <v>0</v>
      </c>
      <c r="O211" s="81" t="e">
        <f t="shared" si="90"/>
        <v>#DIV/0!</v>
      </c>
      <c r="P211" s="303">
        <f t="shared" si="91"/>
        <v>0</v>
      </c>
      <c r="Q211" s="303">
        <f t="shared" si="92"/>
        <v>0</v>
      </c>
      <c r="R211" s="81" t="e">
        <f t="shared" si="85"/>
        <v>#DIV/0!</v>
      </c>
    </row>
    <row r="212" spans="1:18" s="300" customFormat="1" x14ac:dyDescent="0.3">
      <c r="A212" s="394"/>
      <c r="B212" s="394" t="s">
        <v>5072</v>
      </c>
      <c r="C212" s="394"/>
      <c r="D212" s="395" t="s">
        <v>3678</v>
      </c>
      <c r="E212" s="396">
        <f>+E213</f>
        <v>0</v>
      </c>
      <c r="F212" s="396">
        <f t="shared" ref="F212:J212" si="94">+F213</f>
        <v>0</v>
      </c>
      <c r="G212" s="396">
        <f t="shared" si="94"/>
        <v>0</v>
      </c>
      <c r="H212" s="81" t="e">
        <f t="shared" si="83"/>
        <v>#DIV/0!</v>
      </c>
      <c r="I212" s="396">
        <f t="shared" si="94"/>
        <v>0</v>
      </c>
      <c r="J212" s="396">
        <f t="shared" si="94"/>
        <v>0</v>
      </c>
      <c r="K212" s="81" t="e">
        <f t="shared" si="84"/>
        <v>#DIV/0!</v>
      </c>
      <c r="L212" s="396">
        <f t="shared" si="87"/>
        <v>0</v>
      </c>
      <c r="M212" s="396">
        <f t="shared" si="88"/>
        <v>0</v>
      </c>
      <c r="N212" s="396">
        <f t="shared" si="89"/>
        <v>0</v>
      </c>
      <c r="O212" s="81" t="e">
        <f t="shared" si="90"/>
        <v>#DIV/0!</v>
      </c>
      <c r="P212" s="396">
        <f t="shared" si="91"/>
        <v>0</v>
      </c>
      <c r="Q212" s="396">
        <f t="shared" si="92"/>
        <v>0</v>
      </c>
      <c r="R212" s="81" t="e">
        <f t="shared" si="85"/>
        <v>#DIV/0!</v>
      </c>
    </row>
    <row r="213" spans="1:18" s="296" customFormat="1" ht="45" x14ac:dyDescent="0.3">
      <c r="A213" s="404" t="s">
        <v>3300</v>
      </c>
      <c r="B213" s="404" t="s">
        <v>5073</v>
      </c>
      <c r="C213" s="405">
        <v>10</v>
      </c>
      <c r="D213" s="406" t="s">
        <v>4791</v>
      </c>
      <c r="E213" s="174"/>
      <c r="F213" s="174"/>
      <c r="G213" s="174"/>
      <c r="H213" s="81" t="e">
        <f t="shared" si="83"/>
        <v>#DIV/0!</v>
      </c>
      <c r="I213" s="174"/>
      <c r="J213" s="174"/>
      <c r="K213" s="81" t="e">
        <f t="shared" si="84"/>
        <v>#DIV/0!</v>
      </c>
      <c r="L213" s="174">
        <f t="shared" si="87"/>
        <v>0</v>
      </c>
      <c r="M213" s="174">
        <f t="shared" si="88"/>
        <v>0</v>
      </c>
      <c r="N213" s="174">
        <f t="shared" si="89"/>
        <v>0</v>
      </c>
      <c r="O213" s="81" t="e">
        <f t="shared" si="90"/>
        <v>#DIV/0!</v>
      </c>
      <c r="P213" s="174">
        <f t="shared" si="91"/>
        <v>0</v>
      </c>
      <c r="Q213" s="174">
        <f t="shared" si="92"/>
        <v>0</v>
      </c>
      <c r="R213" s="81" t="e">
        <f t="shared" si="85"/>
        <v>#DIV/0!</v>
      </c>
    </row>
    <row r="214" spans="1:18" s="300" customFormat="1" x14ac:dyDescent="0.3">
      <c r="A214" s="397" t="s">
        <v>4851</v>
      </c>
      <c r="B214" s="397" t="s">
        <v>5074</v>
      </c>
      <c r="C214" s="397">
        <v>12</v>
      </c>
      <c r="D214" s="398" t="s">
        <v>4850</v>
      </c>
      <c r="E214" s="399"/>
      <c r="F214" s="399"/>
      <c r="G214" s="399"/>
      <c r="H214" s="81" t="e">
        <f t="shared" si="83"/>
        <v>#DIV/0!</v>
      </c>
      <c r="I214" s="399"/>
      <c r="J214" s="399"/>
      <c r="K214" s="81" t="e">
        <f t="shared" si="84"/>
        <v>#DIV/0!</v>
      </c>
      <c r="L214" s="399">
        <f t="shared" si="87"/>
        <v>0</v>
      </c>
      <c r="M214" s="399">
        <f t="shared" si="88"/>
        <v>0</v>
      </c>
      <c r="N214" s="399">
        <f t="shared" si="89"/>
        <v>0</v>
      </c>
      <c r="O214" s="81" t="e">
        <f t="shared" si="90"/>
        <v>#DIV/0!</v>
      </c>
      <c r="P214" s="399">
        <f t="shared" si="91"/>
        <v>0</v>
      </c>
      <c r="Q214" s="399">
        <f t="shared" si="92"/>
        <v>0</v>
      </c>
      <c r="R214" s="81" t="e">
        <f t="shared" si="85"/>
        <v>#DIV/0!</v>
      </c>
    </row>
    <row r="215" spans="1:18" s="300" customFormat="1" x14ac:dyDescent="0.3">
      <c r="A215" s="391"/>
      <c r="B215" s="391" t="s">
        <v>5075</v>
      </c>
      <c r="C215" s="391"/>
      <c r="D215" s="392" t="s">
        <v>3454</v>
      </c>
      <c r="E215" s="393"/>
      <c r="F215" s="393"/>
      <c r="G215" s="393"/>
      <c r="H215" s="81" t="e">
        <f t="shared" si="83"/>
        <v>#DIV/0!</v>
      </c>
      <c r="I215" s="393"/>
      <c r="J215" s="393"/>
      <c r="K215" s="81" t="e">
        <f t="shared" si="84"/>
        <v>#DIV/0!</v>
      </c>
      <c r="L215" s="393">
        <f t="shared" si="87"/>
        <v>0</v>
      </c>
      <c r="M215" s="393">
        <f t="shared" si="88"/>
        <v>0</v>
      </c>
      <c r="N215" s="393">
        <f t="shared" si="89"/>
        <v>0</v>
      </c>
      <c r="O215" s="81" t="e">
        <f t="shared" si="90"/>
        <v>#DIV/0!</v>
      </c>
      <c r="P215" s="393">
        <f t="shared" si="91"/>
        <v>0</v>
      </c>
      <c r="Q215" s="393">
        <f t="shared" si="92"/>
        <v>0</v>
      </c>
      <c r="R215" s="81" t="e">
        <f t="shared" si="85"/>
        <v>#DIV/0!</v>
      </c>
    </row>
    <row r="216" spans="1:18" s="300" customFormat="1" ht="30" x14ac:dyDescent="0.3">
      <c r="A216" s="394" t="s">
        <v>4542</v>
      </c>
      <c r="B216" s="394" t="s">
        <v>5076</v>
      </c>
      <c r="C216" s="394">
        <v>5</v>
      </c>
      <c r="D216" s="395" t="s">
        <v>4541</v>
      </c>
      <c r="E216" s="396"/>
      <c r="F216" s="396"/>
      <c r="G216" s="396"/>
      <c r="H216" s="81" t="e">
        <f t="shared" si="83"/>
        <v>#DIV/0!</v>
      </c>
      <c r="I216" s="396"/>
      <c r="J216" s="396"/>
      <c r="K216" s="81" t="e">
        <f t="shared" si="84"/>
        <v>#DIV/0!</v>
      </c>
      <c r="L216" s="396">
        <f t="shared" si="87"/>
        <v>0</v>
      </c>
      <c r="M216" s="396">
        <f t="shared" si="88"/>
        <v>0</v>
      </c>
      <c r="N216" s="396">
        <f t="shared" si="89"/>
        <v>0</v>
      </c>
      <c r="O216" s="81" t="e">
        <f t="shared" si="90"/>
        <v>#DIV/0!</v>
      </c>
      <c r="P216" s="396">
        <f t="shared" si="91"/>
        <v>0</v>
      </c>
      <c r="Q216" s="396">
        <f t="shared" si="92"/>
        <v>0</v>
      </c>
      <c r="R216" s="81" t="e">
        <f t="shared" si="85"/>
        <v>#DIV/0!</v>
      </c>
    </row>
    <row r="217" spans="1:18" s="300" customFormat="1" x14ac:dyDescent="0.3">
      <c r="A217" s="391"/>
      <c r="B217" s="391" t="s">
        <v>5077</v>
      </c>
      <c r="C217" s="391"/>
      <c r="D217" s="392" t="s">
        <v>4139</v>
      </c>
      <c r="E217" s="393"/>
      <c r="F217" s="393"/>
      <c r="G217" s="393"/>
      <c r="H217" s="81" t="e">
        <f t="shared" si="83"/>
        <v>#DIV/0!</v>
      </c>
      <c r="I217" s="393"/>
      <c r="J217" s="393"/>
      <c r="K217" s="81" t="e">
        <f t="shared" si="84"/>
        <v>#DIV/0!</v>
      </c>
      <c r="L217" s="393">
        <f t="shared" si="87"/>
        <v>0</v>
      </c>
      <c r="M217" s="393">
        <f t="shared" si="88"/>
        <v>0</v>
      </c>
      <c r="N217" s="393">
        <f t="shared" si="89"/>
        <v>0</v>
      </c>
      <c r="O217" s="81" t="e">
        <f t="shared" si="90"/>
        <v>#DIV/0!</v>
      </c>
      <c r="P217" s="393">
        <f t="shared" si="91"/>
        <v>0</v>
      </c>
      <c r="Q217" s="393">
        <f t="shared" si="92"/>
        <v>0</v>
      </c>
      <c r="R217" s="81" t="e">
        <f t="shared" si="85"/>
        <v>#DIV/0!</v>
      </c>
    </row>
    <row r="218" spans="1:18" s="300" customFormat="1" ht="30" x14ac:dyDescent="0.3">
      <c r="A218" s="400" t="s">
        <v>4077</v>
      </c>
      <c r="B218" s="400" t="s">
        <v>5078</v>
      </c>
      <c r="C218" s="400">
        <v>16</v>
      </c>
      <c r="D218" s="401" t="s">
        <v>4907</v>
      </c>
      <c r="E218" s="399"/>
      <c r="F218" s="399"/>
      <c r="G218" s="399"/>
      <c r="H218" s="81" t="e">
        <f t="shared" si="83"/>
        <v>#DIV/0!</v>
      </c>
      <c r="I218" s="399"/>
      <c r="J218" s="399"/>
      <c r="K218" s="81" t="e">
        <f t="shared" si="84"/>
        <v>#DIV/0!</v>
      </c>
      <c r="L218" s="399">
        <f t="shared" si="87"/>
        <v>0</v>
      </c>
      <c r="M218" s="399">
        <f t="shared" si="88"/>
        <v>0</v>
      </c>
      <c r="N218" s="399">
        <f t="shared" si="89"/>
        <v>0</v>
      </c>
      <c r="O218" s="81" t="e">
        <f t="shared" si="90"/>
        <v>#DIV/0!</v>
      </c>
      <c r="P218" s="399">
        <f t="shared" si="91"/>
        <v>0</v>
      </c>
      <c r="Q218" s="399">
        <f t="shared" si="92"/>
        <v>0</v>
      </c>
      <c r="R218" s="81" t="e">
        <f t="shared" si="85"/>
        <v>#DIV/0!</v>
      </c>
    </row>
    <row r="219" spans="1:18" s="300" customFormat="1" ht="45" x14ac:dyDescent="0.3">
      <c r="A219" s="400" t="s">
        <v>4909</v>
      </c>
      <c r="B219" s="400" t="s">
        <v>5079</v>
      </c>
      <c r="C219" s="400">
        <v>16</v>
      </c>
      <c r="D219" s="401" t="s">
        <v>4908</v>
      </c>
      <c r="E219" s="399"/>
      <c r="F219" s="399"/>
      <c r="G219" s="399"/>
      <c r="H219" s="81" t="e">
        <f t="shared" si="83"/>
        <v>#DIV/0!</v>
      </c>
      <c r="I219" s="399"/>
      <c r="J219" s="399"/>
      <c r="K219" s="81" t="e">
        <f t="shared" si="84"/>
        <v>#DIV/0!</v>
      </c>
      <c r="L219" s="399">
        <f t="shared" si="87"/>
        <v>0</v>
      </c>
      <c r="M219" s="399">
        <f t="shared" si="88"/>
        <v>0</v>
      </c>
      <c r="N219" s="399">
        <f t="shared" si="89"/>
        <v>0</v>
      </c>
      <c r="O219" s="81" t="e">
        <f t="shared" si="90"/>
        <v>#DIV/0!</v>
      </c>
      <c r="P219" s="399">
        <f t="shared" si="91"/>
        <v>0</v>
      </c>
      <c r="Q219" s="399">
        <f t="shared" si="92"/>
        <v>0</v>
      </c>
      <c r="R219" s="81" t="e">
        <f t="shared" si="85"/>
        <v>#DIV/0!</v>
      </c>
    </row>
    <row r="220" spans="1:18" s="294" customFormat="1" ht="12.75" x14ac:dyDescent="0.2">
      <c r="A220" s="207" t="s">
        <v>2124</v>
      </c>
      <c r="B220" s="207"/>
      <c r="C220" s="207"/>
      <c r="D220" s="293" t="s">
        <v>538</v>
      </c>
      <c r="E220" s="209">
        <f>+E12+E43+E60+E87+E137+E207</f>
        <v>0</v>
      </c>
      <c r="F220" s="209">
        <f t="shared" ref="F220:Q220" si="95">+F12+F43+F60+F87+F137+F207</f>
        <v>0</v>
      </c>
      <c r="G220" s="209">
        <f t="shared" si="95"/>
        <v>0</v>
      </c>
      <c r="H220" s="81" t="e">
        <f t="shared" si="83"/>
        <v>#DIV/0!</v>
      </c>
      <c r="I220" s="209">
        <f t="shared" si="95"/>
        <v>0</v>
      </c>
      <c r="J220" s="209">
        <f t="shared" si="95"/>
        <v>0</v>
      </c>
      <c r="K220" s="81" t="e">
        <f t="shared" si="84"/>
        <v>#DIV/0!</v>
      </c>
      <c r="L220" s="209">
        <f t="shared" si="95"/>
        <v>0</v>
      </c>
      <c r="M220" s="209">
        <f t="shared" si="95"/>
        <v>0</v>
      </c>
      <c r="N220" s="209">
        <f t="shared" si="95"/>
        <v>0</v>
      </c>
      <c r="O220" s="81" t="e">
        <f t="shared" ref="O220" si="96">+(M220-N220)/M220</f>
        <v>#DIV/0!</v>
      </c>
      <c r="P220" s="209">
        <f t="shared" si="95"/>
        <v>0</v>
      </c>
      <c r="Q220" s="209">
        <f t="shared" si="95"/>
        <v>0</v>
      </c>
      <c r="R220" s="81" t="e">
        <f t="shared" si="85"/>
        <v>#DIV/0!</v>
      </c>
    </row>
    <row r="221" spans="1:18" s="276" customFormat="1" x14ac:dyDescent="0.3">
      <c r="A221" s="277"/>
      <c r="B221" s="278"/>
      <c r="C221" s="278"/>
      <c r="D221" s="283"/>
      <c r="E221" s="279"/>
      <c r="F221" s="279"/>
      <c r="G221" s="279"/>
      <c r="H221" s="279"/>
      <c r="I221" s="408"/>
      <c r="J221" s="408"/>
      <c r="K221" s="408"/>
      <c r="L221" s="408"/>
      <c r="M221" s="408"/>
      <c r="N221" s="408"/>
      <c r="O221" s="408"/>
      <c r="P221" s="408"/>
      <c r="Q221" s="408"/>
      <c r="R221" s="408"/>
    </row>
    <row r="222" spans="1:18" s="276" customFormat="1" x14ac:dyDescent="0.3">
      <c r="A222" s="277"/>
      <c r="B222" s="278"/>
      <c r="C222" s="278"/>
      <c r="D222" s="283"/>
      <c r="E222" s="279"/>
      <c r="F222" s="279"/>
      <c r="G222" s="279"/>
      <c r="H222" s="279"/>
      <c r="I222" s="408"/>
      <c r="J222" s="408"/>
      <c r="K222" s="408"/>
      <c r="L222" s="408"/>
      <c r="M222" s="408"/>
      <c r="N222" s="408"/>
      <c r="O222" s="408"/>
      <c r="P222" s="408"/>
      <c r="Q222" s="408"/>
      <c r="R222" s="408"/>
    </row>
    <row r="223" spans="1:18" s="276" customFormat="1" x14ac:dyDescent="0.3">
      <c r="A223" s="277"/>
      <c r="B223" s="278"/>
      <c r="C223" s="278"/>
      <c r="D223" s="283"/>
      <c r="E223" s="279"/>
      <c r="F223" s="279"/>
      <c r="G223" s="279"/>
      <c r="H223" s="279"/>
      <c r="I223" s="408"/>
      <c r="J223" s="408"/>
      <c r="K223" s="408"/>
      <c r="L223" s="408"/>
      <c r="M223" s="408"/>
      <c r="N223" s="408"/>
      <c r="O223" s="408"/>
      <c r="P223" s="408"/>
      <c r="Q223" s="408"/>
      <c r="R223" s="408"/>
    </row>
    <row r="224" spans="1:18" s="276" customFormat="1" x14ac:dyDescent="0.3">
      <c r="A224" s="277"/>
      <c r="B224" s="278"/>
      <c r="C224" s="278"/>
      <c r="D224" s="283"/>
      <c r="E224" s="279"/>
      <c r="F224" s="279"/>
      <c r="G224" s="279"/>
      <c r="H224" s="279"/>
      <c r="I224" s="408"/>
      <c r="J224" s="408"/>
      <c r="K224" s="408"/>
      <c r="L224" s="408"/>
      <c r="M224" s="408"/>
      <c r="N224" s="408"/>
      <c r="O224" s="408"/>
      <c r="P224" s="408"/>
      <c r="Q224" s="408"/>
      <c r="R224" s="408"/>
    </row>
    <row r="225" spans="1:18" s="276" customFormat="1" x14ac:dyDescent="0.3">
      <c r="A225" s="277"/>
      <c r="B225" s="278"/>
      <c r="C225" s="278"/>
      <c r="D225" s="283"/>
      <c r="E225" s="279"/>
      <c r="F225" s="279"/>
      <c r="G225" s="279"/>
      <c r="H225" s="279"/>
      <c r="I225" s="408"/>
      <c r="J225" s="408"/>
      <c r="K225" s="408"/>
      <c r="L225" s="408"/>
      <c r="M225" s="408"/>
      <c r="N225" s="408"/>
      <c r="O225" s="408"/>
      <c r="P225" s="408"/>
      <c r="Q225" s="408"/>
      <c r="R225" s="408"/>
    </row>
    <row r="226" spans="1:18" s="276" customFormat="1" x14ac:dyDescent="0.3">
      <c r="A226" s="277"/>
      <c r="B226" s="278"/>
      <c r="C226" s="278"/>
      <c r="D226" s="283"/>
      <c r="E226" s="279"/>
      <c r="F226" s="279"/>
      <c r="G226" s="279"/>
      <c r="H226" s="279"/>
      <c r="I226" s="408"/>
      <c r="J226" s="408"/>
      <c r="K226" s="408"/>
      <c r="L226" s="408"/>
      <c r="M226" s="408"/>
      <c r="N226" s="408"/>
      <c r="O226" s="408"/>
      <c r="P226" s="408"/>
      <c r="Q226" s="408"/>
      <c r="R226" s="408"/>
    </row>
    <row r="227" spans="1:18" s="276" customFormat="1" x14ac:dyDescent="0.3">
      <c r="A227" s="277"/>
      <c r="B227" s="278"/>
      <c r="C227" s="278"/>
      <c r="D227" s="283"/>
      <c r="E227" s="279"/>
      <c r="F227" s="279"/>
      <c r="G227" s="279"/>
      <c r="H227" s="279"/>
      <c r="I227" s="408"/>
      <c r="J227" s="408"/>
      <c r="K227" s="408"/>
      <c r="L227" s="408"/>
      <c r="M227" s="408"/>
      <c r="N227" s="408"/>
      <c r="O227" s="408"/>
      <c r="P227" s="408"/>
      <c r="Q227" s="408"/>
      <c r="R227" s="408"/>
    </row>
    <row r="228" spans="1:18" s="276" customFormat="1" x14ac:dyDescent="0.3">
      <c r="A228" s="277"/>
      <c r="B228" s="278"/>
      <c r="C228" s="278"/>
      <c r="D228" s="283"/>
      <c r="E228" s="279"/>
      <c r="F228" s="279"/>
      <c r="G228" s="279"/>
      <c r="H228" s="279"/>
      <c r="I228" s="408"/>
      <c r="J228" s="408"/>
      <c r="K228" s="408"/>
      <c r="L228" s="408"/>
      <c r="M228" s="408"/>
      <c r="N228" s="408"/>
      <c r="O228" s="408"/>
      <c r="P228" s="408"/>
      <c r="Q228" s="408"/>
      <c r="R228" s="408"/>
    </row>
    <row r="229" spans="1:18" s="276" customFormat="1" x14ac:dyDescent="0.3">
      <c r="A229" s="277"/>
      <c r="B229" s="278"/>
      <c r="C229" s="278"/>
      <c r="D229" s="283"/>
      <c r="E229" s="279"/>
      <c r="F229" s="279"/>
      <c r="G229" s="279"/>
      <c r="H229" s="279"/>
      <c r="I229" s="408"/>
      <c r="J229" s="408"/>
      <c r="K229" s="408"/>
      <c r="L229" s="408"/>
      <c r="M229" s="408"/>
      <c r="N229" s="408"/>
      <c r="O229" s="408"/>
      <c r="P229" s="408"/>
      <c r="Q229" s="408"/>
      <c r="R229" s="408"/>
    </row>
    <row r="230" spans="1:18" s="276" customFormat="1" x14ac:dyDescent="0.3">
      <c r="A230" s="277"/>
      <c r="B230" s="278"/>
      <c r="C230" s="278"/>
      <c r="D230" s="283"/>
      <c r="E230" s="279"/>
      <c r="F230" s="279"/>
      <c r="G230" s="279"/>
      <c r="H230" s="279"/>
      <c r="I230" s="408"/>
      <c r="J230" s="408"/>
      <c r="K230" s="408"/>
      <c r="L230" s="408"/>
      <c r="M230" s="408"/>
      <c r="N230" s="408"/>
      <c r="O230" s="408"/>
      <c r="P230" s="408"/>
      <c r="Q230" s="408"/>
      <c r="R230" s="408"/>
    </row>
    <row r="231" spans="1:18" s="276" customFormat="1" x14ac:dyDescent="0.3">
      <c r="A231" s="277"/>
      <c r="B231" s="278"/>
      <c r="C231" s="278"/>
      <c r="D231" s="283"/>
      <c r="E231" s="279"/>
      <c r="F231" s="279"/>
      <c r="G231" s="279"/>
      <c r="H231" s="279"/>
      <c r="I231" s="408"/>
      <c r="J231" s="408"/>
      <c r="K231" s="408"/>
      <c r="L231" s="408"/>
      <c r="M231" s="408"/>
      <c r="N231" s="408"/>
      <c r="O231" s="408"/>
      <c r="P231" s="408"/>
      <c r="Q231" s="408"/>
      <c r="R231" s="408"/>
    </row>
    <row r="232" spans="1:18" s="276" customFormat="1" x14ac:dyDescent="0.3">
      <c r="A232" s="277"/>
      <c r="B232" s="278"/>
      <c r="C232" s="278"/>
      <c r="D232" s="283"/>
      <c r="E232" s="279"/>
      <c r="F232" s="279"/>
      <c r="G232" s="279"/>
      <c r="H232" s="279"/>
      <c r="I232" s="408"/>
      <c r="J232" s="408"/>
      <c r="K232" s="408"/>
      <c r="L232" s="408"/>
      <c r="M232" s="408"/>
      <c r="N232" s="408"/>
      <c r="O232" s="408"/>
      <c r="P232" s="408"/>
      <c r="Q232" s="408"/>
      <c r="R232" s="408"/>
    </row>
    <row r="233" spans="1:18" s="276" customFormat="1" x14ac:dyDescent="0.3">
      <c r="A233" s="277"/>
      <c r="B233" s="278"/>
      <c r="C233" s="278"/>
      <c r="D233" s="283"/>
      <c r="E233" s="279"/>
      <c r="F233" s="279"/>
      <c r="G233" s="279"/>
      <c r="H233" s="279"/>
      <c r="I233" s="408"/>
      <c r="J233" s="408"/>
      <c r="K233" s="408"/>
      <c r="L233" s="408"/>
      <c r="M233" s="408"/>
      <c r="N233" s="408"/>
      <c r="O233" s="408"/>
      <c r="P233" s="408"/>
      <c r="Q233" s="408"/>
      <c r="R233" s="408"/>
    </row>
    <row r="234" spans="1:18" s="276" customFormat="1" x14ac:dyDescent="0.3">
      <c r="A234" s="277"/>
      <c r="B234" s="278"/>
      <c r="C234" s="278"/>
      <c r="D234" s="283"/>
      <c r="E234" s="279"/>
      <c r="F234" s="279"/>
      <c r="G234" s="279"/>
      <c r="H234" s="279"/>
      <c r="I234" s="408"/>
      <c r="J234" s="408"/>
      <c r="K234" s="408"/>
      <c r="L234" s="408"/>
      <c r="M234" s="408"/>
      <c r="N234" s="408"/>
      <c r="O234" s="408"/>
      <c r="P234" s="408"/>
      <c r="Q234" s="408"/>
      <c r="R234" s="408"/>
    </row>
    <row r="235" spans="1:18" s="276" customFormat="1" x14ac:dyDescent="0.3">
      <c r="A235" s="277"/>
      <c r="B235" s="278"/>
      <c r="C235" s="278"/>
      <c r="D235" s="283"/>
      <c r="E235" s="279"/>
      <c r="F235" s="279"/>
      <c r="G235" s="279"/>
      <c r="H235" s="279"/>
      <c r="I235" s="408"/>
      <c r="J235" s="408"/>
      <c r="K235" s="408"/>
      <c r="L235" s="408"/>
      <c r="M235" s="408"/>
      <c r="N235" s="408"/>
      <c r="O235" s="408"/>
      <c r="P235" s="408"/>
      <c r="Q235" s="408"/>
      <c r="R235" s="408"/>
    </row>
    <row r="236" spans="1:18" s="276" customFormat="1" x14ac:dyDescent="0.3">
      <c r="A236" s="277"/>
      <c r="B236" s="278"/>
      <c r="C236" s="278"/>
      <c r="D236" s="283"/>
      <c r="E236" s="279"/>
      <c r="F236" s="279"/>
      <c r="G236" s="279"/>
      <c r="H236" s="279"/>
      <c r="I236" s="408"/>
      <c r="J236" s="408"/>
      <c r="K236" s="408"/>
      <c r="L236" s="408"/>
      <c r="M236" s="408"/>
      <c r="N236" s="408"/>
      <c r="O236" s="408"/>
      <c r="P236" s="408"/>
      <c r="Q236" s="408"/>
      <c r="R236" s="408"/>
    </row>
    <row r="237" spans="1:18" s="276" customFormat="1" x14ac:dyDescent="0.3">
      <c r="A237" s="277"/>
      <c r="B237" s="278"/>
      <c r="C237" s="278"/>
      <c r="D237" s="283"/>
      <c r="E237" s="279"/>
      <c r="F237" s="279"/>
      <c r="G237" s="279"/>
      <c r="H237" s="279"/>
      <c r="I237" s="408"/>
      <c r="J237" s="408"/>
      <c r="K237" s="408"/>
      <c r="L237" s="408"/>
      <c r="M237" s="408"/>
      <c r="N237" s="408"/>
      <c r="O237" s="408"/>
      <c r="P237" s="408"/>
      <c r="Q237" s="408"/>
      <c r="R237" s="408"/>
    </row>
    <row r="238" spans="1:18" s="276" customFormat="1" x14ac:dyDescent="0.3">
      <c r="A238" s="277"/>
      <c r="B238" s="278"/>
      <c r="C238" s="278"/>
      <c r="D238" s="283"/>
      <c r="E238" s="279"/>
      <c r="F238" s="279"/>
      <c r="G238" s="279"/>
      <c r="H238" s="279"/>
      <c r="I238" s="408"/>
      <c r="J238" s="408"/>
      <c r="K238" s="408"/>
      <c r="L238" s="408"/>
      <c r="M238" s="408"/>
      <c r="N238" s="408"/>
      <c r="O238" s="408"/>
      <c r="P238" s="408"/>
      <c r="Q238" s="408"/>
      <c r="R238" s="408"/>
    </row>
    <row r="239" spans="1:18" s="276" customFormat="1" x14ac:dyDescent="0.3">
      <c r="A239" s="277"/>
      <c r="B239" s="278"/>
      <c r="C239" s="278"/>
      <c r="D239" s="283"/>
      <c r="E239" s="279"/>
      <c r="F239" s="279"/>
      <c r="G239" s="279"/>
      <c r="H239" s="279"/>
      <c r="I239" s="408"/>
      <c r="J239" s="408"/>
      <c r="K239" s="408"/>
      <c r="L239" s="408"/>
      <c r="M239" s="408"/>
      <c r="N239" s="408"/>
      <c r="O239" s="408"/>
      <c r="P239" s="408"/>
      <c r="Q239" s="408"/>
      <c r="R239" s="408"/>
    </row>
    <row r="240" spans="1:18" s="276" customFormat="1" x14ac:dyDescent="0.3">
      <c r="A240" s="277"/>
      <c r="B240" s="278"/>
      <c r="C240" s="278"/>
      <c r="D240" s="283"/>
      <c r="E240" s="279"/>
      <c r="F240" s="279"/>
      <c r="G240" s="279"/>
      <c r="H240" s="279"/>
      <c r="I240" s="408"/>
      <c r="J240" s="408"/>
      <c r="K240" s="408"/>
      <c r="L240" s="408"/>
      <c r="M240" s="408"/>
      <c r="N240" s="408"/>
      <c r="O240" s="408"/>
      <c r="P240" s="408"/>
      <c r="Q240" s="408"/>
      <c r="R240" s="408"/>
    </row>
    <row r="241" spans="1:18" s="276" customFormat="1" x14ac:dyDescent="0.3">
      <c r="A241" s="277"/>
      <c r="B241" s="278"/>
      <c r="C241" s="278"/>
      <c r="D241" s="283"/>
      <c r="E241" s="279"/>
      <c r="F241" s="279"/>
      <c r="G241" s="279"/>
      <c r="H241" s="279"/>
      <c r="I241" s="408"/>
      <c r="J241" s="408"/>
      <c r="K241" s="408"/>
      <c r="L241" s="408"/>
      <c r="M241" s="408"/>
      <c r="N241" s="408"/>
      <c r="O241" s="408"/>
      <c r="P241" s="408"/>
      <c r="Q241" s="408"/>
      <c r="R241" s="408"/>
    </row>
    <row r="242" spans="1:18" s="276" customFormat="1" x14ac:dyDescent="0.3">
      <c r="A242" s="277"/>
      <c r="B242" s="278"/>
      <c r="C242" s="278"/>
      <c r="D242" s="283"/>
      <c r="E242" s="279"/>
      <c r="F242" s="279"/>
      <c r="G242" s="279"/>
      <c r="H242" s="279"/>
      <c r="I242" s="408"/>
      <c r="J242" s="408"/>
      <c r="K242" s="408"/>
      <c r="L242" s="408"/>
      <c r="M242" s="408"/>
      <c r="N242" s="408"/>
      <c r="O242" s="408"/>
      <c r="P242" s="408"/>
      <c r="Q242" s="408"/>
      <c r="R242" s="408"/>
    </row>
    <row r="243" spans="1:18" s="276" customFormat="1" x14ac:dyDescent="0.3">
      <c r="A243" s="277"/>
      <c r="B243" s="278"/>
      <c r="C243" s="278"/>
      <c r="D243" s="283"/>
      <c r="E243" s="279"/>
      <c r="F243" s="279"/>
      <c r="G243" s="279"/>
      <c r="H243" s="279"/>
      <c r="I243" s="408"/>
      <c r="J243" s="408"/>
      <c r="K243" s="408"/>
      <c r="L243" s="408"/>
      <c r="M243" s="408"/>
      <c r="N243" s="408"/>
      <c r="O243" s="408"/>
      <c r="P243" s="408"/>
      <c r="Q243" s="408"/>
      <c r="R243" s="408"/>
    </row>
    <row r="244" spans="1:18" s="276" customFormat="1" x14ac:dyDescent="0.3">
      <c r="A244" s="277"/>
      <c r="B244" s="278"/>
      <c r="C244" s="278"/>
      <c r="D244" s="283"/>
      <c r="E244" s="279"/>
      <c r="F244" s="279"/>
      <c r="G244" s="279"/>
      <c r="H244" s="279"/>
      <c r="I244" s="408"/>
      <c r="J244" s="408"/>
      <c r="K244" s="408"/>
      <c r="L244" s="408"/>
      <c r="M244" s="408"/>
      <c r="N244" s="408"/>
      <c r="O244" s="408"/>
      <c r="P244" s="408"/>
      <c r="Q244" s="408"/>
      <c r="R244" s="408"/>
    </row>
    <row r="245" spans="1:18" s="276" customFormat="1" x14ac:dyDescent="0.3">
      <c r="A245" s="277"/>
      <c r="B245" s="278"/>
      <c r="C245" s="278"/>
      <c r="D245" s="283"/>
      <c r="E245" s="279"/>
      <c r="F245" s="279"/>
      <c r="G245" s="279"/>
      <c r="H245" s="279"/>
      <c r="I245" s="408"/>
      <c r="J245" s="408"/>
      <c r="K245" s="408"/>
      <c r="L245" s="408"/>
      <c r="M245" s="408"/>
      <c r="N245" s="408"/>
      <c r="O245" s="408"/>
      <c r="P245" s="408"/>
      <c r="Q245" s="408"/>
      <c r="R245" s="408"/>
    </row>
    <row r="246" spans="1:18" s="276" customFormat="1" x14ac:dyDescent="0.3">
      <c r="A246" s="277"/>
      <c r="B246" s="278"/>
      <c r="C246" s="278"/>
      <c r="D246" s="283"/>
      <c r="E246" s="279"/>
      <c r="F246" s="279"/>
      <c r="G246" s="279"/>
      <c r="H246" s="279"/>
      <c r="I246" s="408"/>
      <c r="J246" s="408"/>
      <c r="K246" s="408"/>
      <c r="L246" s="408"/>
      <c r="M246" s="408"/>
      <c r="N246" s="408"/>
      <c r="O246" s="408"/>
      <c r="P246" s="408"/>
      <c r="Q246" s="408"/>
      <c r="R246" s="408"/>
    </row>
    <row r="247" spans="1:18" s="276" customFormat="1" x14ac:dyDescent="0.3">
      <c r="A247" s="277"/>
      <c r="B247" s="278"/>
      <c r="C247" s="278"/>
      <c r="D247" s="283"/>
      <c r="E247" s="279"/>
      <c r="F247" s="279"/>
      <c r="G247" s="279"/>
      <c r="H247" s="279"/>
      <c r="I247" s="408"/>
      <c r="J247" s="408"/>
      <c r="K247" s="408"/>
      <c r="L247" s="408"/>
      <c r="M247" s="408"/>
      <c r="N247" s="408"/>
      <c r="O247" s="408"/>
      <c r="P247" s="408"/>
      <c r="Q247" s="408"/>
      <c r="R247" s="408"/>
    </row>
    <row r="248" spans="1:18" s="276" customFormat="1" x14ac:dyDescent="0.3">
      <c r="A248" s="277"/>
      <c r="B248" s="278"/>
      <c r="C248" s="278"/>
      <c r="D248" s="283"/>
      <c r="E248" s="279"/>
      <c r="F248" s="279"/>
      <c r="G248" s="279"/>
      <c r="H248" s="279"/>
      <c r="I248" s="408"/>
      <c r="J248" s="408"/>
      <c r="K248" s="408"/>
      <c r="L248" s="408"/>
      <c r="M248" s="408"/>
      <c r="N248" s="408"/>
      <c r="O248" s="408"/>
      <c r="P248" s="408"/>
      <c r="Q248" s="408"/>
      <c r="R248" s="408"/>
    </row>
    <row r="249" spans="1:18" s="276" customFormat="1" x14ac:dyDescent="0.3">
      <c r="A249" s="277"/>
      <c r="B249" s="278"/>
      <c r="C249" s="278"/>
      <c r="D249" s="283"/>
      <c r="E249" s="279"/>
      <c r="F249" s="279"/>
      <c r="G249" s="279"/>
      <c r="H249" s="279"/>
      <c r="I249" s="408"/>
      <c r="J249" s="408"/>
      <c r="K249" s="408"/>
      <c r="L249" s="408"/>
      <c r="M249" s="408"/>
      <c r="N249" s="408"/>
      <c r="O249" s="408"/>
      <c r="P249" s="408"/>
      <c r="Q249" s="408"/>
      <c r="R249" s="408"/>
    </row>
    <row r="250" spans="1:18" s="276" customFormat="1" x14ac:dyDescent="0.3">
      <c r="A250" s="277"/>
      <c r="B250" s="278"/>
      <c r="C250" s="278"/>
      <c r="D250" s="283"/>
      <c r="E250" s="279"/>
      <c r="F250" s="279"/>
      <c r="G250" s="279"/>
      <c r="H250" s="279"/>
      <c r="I250" s="408"/>
      <c r="J250" s="408"/>
      <c r="K250" s="408"/>
      <c r="L250" s="408"/>
      <c r="M250" s="408"/>
      <c r="N250" s="408"/>
      <c r="O250" s="408"/>
      <c r="P250" s="408"/>
      <c r="Q250" s="408"/>
      <c r="R250" s="408"/>
    </row>
    <row r="251" spans="1:18" s="276" customFormat="1" x14ac:dyDescent="0.3">
      <c r="A251" s="277"/>
      <c r="B251" s="278"/>
      <c r="C251" s="278"/>
      <c r="D251" s="283"/>
      <c r="E251" s="279"/>
      <c r="F251" s="279"/>
      <c r="G251" s="279"/>
      <c r="H251" s="279"/>
      <c r="I251" s="408"/>
      <c r="J251" s="408"/>
      <c r="K251" s="408"/>
      <c r="L251" s="408"/>
      <c r="M251" s="408"/>
      <c r="N251" s="408"/>
      <c r="O251" s="408"/>
      <c r="P251" s="408"/>
      <c r="Q251" s="408"/>
      <c r="R251" s="408"/>
    </row>
    <row r="252" spans="1:18" s="276" customFormat="1" x14ac:dyDescent="0.3">
      <c r="A252" s="277"/>
      <c r="B252" s="278"/>
      <c r="C252" s="278"/>
      <c r="D252" s="283"/>
      <c r="E252" s="279"/>
      <c r="F252" s="279"/>
      <c r="G252" s="279"/>
      <c r="H252" s="279"/>
      <c r="I252" s="408"/>
      <c r="J252" s="408"/>
      <c r="K252" s="408"/>
      <c r="L252" s="408"/>
      <c r="M252" s="408"/>
      <c r="N252" s="408"/>
      <c r="O252" s="408"/>
      <c r="P252" s="408"/>
      <c r="Q252" s="408"/>
      <c r="R252" s="408"/>
    </row>
    <row r="253" spans="1:18" s="276" customFormat="1" x14ac:dyDescent="0.3">
      <c r="A253" s="277"/>
      <c r="B253" s="278"/>
      <c r="C253" s="278"/>
      <c r="D253" s="283"/>
      <c r="E253" s="279"/>
      <c r="F253" s="279"/>
      <c r="G253" s="279"/>
      <c r="H253" s="279"/>
      <c r="I253" s="408"/>
      <c r="J253" s="408"/>
      <c r="K253" s="408"/>
      <c r="L253" s="408"/>
      <c r="M253" s="408"/>
      <c r="N253" s="408"/>
      <c r="O253" s="408"/>
      <c r="P253" s="408"/>
      <c r="Q253" s="408"/>
      <c r="R253" s="408"/>
    </row>
    <row r="254" spans="1:18" s="276" customFormat="1" x14ac:dyDescent="0.3">
      <c r="A254" s="277"/>
      <c r="B254" s="278"/>
      <c r="C254" s="278"/>
      <c r="D254" s="283"/>
      <c r="E254" s="279"/>
      <c r="F254" s="279"/>
      <c r="G254" s="279"/>
      <c r="H254" s="279"/>
      <c r="I254" s="408"/>
      <c r="J254" s="408"/>
      <c r="K254" s="408"/>
      <c r="L254" s="408"/>
      <c r="M254" s="408"/>
      <c r="N254" s="408"/>
      <c r="O254" s="408"/>
      <c r="P254" s="408"/>
      <c r="Q254" s="408"/>
      <c r="R254" s="408"/>
    </row>
    <row r="255" spans="1:18" s="276" customFormat="1" x14ac:dyDescent="0.3">
      <c r="A255" s="277"/>
      <c r="B255" s="278"/>
      <c r="C255" s="278"/>
      <c r="D255" s="283"/>
      <c r="E255" s="279"/>
      <c r="F255" s="279"/>
      <c r="G255" s="279"/>
      <c r="H255" s="279"/>
      <c r="I255" s="408"/>
      <c r="J255" s="408"/>
      <c r="K255" s="408"/>
      <c r="L255" s="408"/>
      <c r="M255" s="408"/>
      <c r="N255" s="408"/>
      <c r="O255" s="408"/>
      <c r="P255" s="408"/>
      <c r="Q255" s="408"/>
      <c r="R255" s="408"/>
    </row>
    <row r="256" spans="1:18" s="276" customFormat="1" x14ac:dyDescent="0.3">
      <c r="A256" s="277"/>
      <c r="B256" s="278"/>
      <c r="C256" s="278"/>
      <c r="D256" s="283"/>
      <c r="E256" s="279"/>
      <c r="F256" s="279"/>
      <c r="G256" s="279"/>
      <c r="H256" s="279"/>
      <c r="I256" s="408"/>
      <c r="J256" s="408"/>
      <c r="K256" s="408"/>
      <c r="L256" s="408"/>
      <c r="M256" s="408"/>
      <c r="N256" s="408"/>
      <c r="O256" s="408"/>
      <c r="P256" s="408"/>
      <c r="Q256" s="408"/>
      <c r="R256" s="408"/>
    </row>
    <row r="257" spans="1:18" s="276" customFormat="1" x14ac:dyDescent="0.3">
      <c r="A257" s="277"/>
      <c r="B257" s="278"/>
      <c r="C257" s="278"/>
      <c r="D257" s="283"/>
      <c r="E257" s="279"/>
      <c r="F257" s="279"/>
      <c r="G257" s="279"/>
      <c r="H257" s="279"/>
      <c r="I257" s="408"/>
      <c r="J257" s="408"/>
      <c r="K257" s="408"/>
      <c r="L257" s="408"/>
      <c r="M257" s="408"/>
      <c r="N257" s="408"/>
      <c r="O257" s="408"/>
      <c r="P257" s="408"/>
      <c r="Q257" s="408"/>
      <c r="R257" s="408"/>
    </row>
    <row r="258" spans="1:18" s="276" customFormat="1" x14ac:dyDescent="0.3">
      <c r="A258" s="277"/>
      <c r="B258" s="278"/>
      <c r="C258" s="278"/>
      <c r="D258" s="283"/>
      <c r="E258" s="279"/>
      <c r="F258" s="279"/>
      <c r="G258" s="279"/>
      <c r="H258" s="279"/>
      <c r="I258" s="408"/>
      <c r="J258" s="408"/>
      <c r="K258" s="408"/>
      <c r="L258" s="408"/>
      <c r="M258" s="408"/>
      <c r="N258" s="408"/>
      <c r="O258" s="408"/>
      <c r="P258" s="408"/>
      <c r="Q258" s="408"/>
      <c r="R258" s="408"/>
    </row>
    <row r="259" spans="1:18" s="276" customFormat="1" x14ac:dyDescent="0.3">
      <c r="A259" s="277"/>
      <c r="B259" s="278"/>
      <c r="C259" s="278"/>
      <c r="D259" s="283"/>
      <c r="E259" s="279"/>
      <c r="F259" s="279"/>
      <c r="G259" s="279"/>
      <c r="H259" s="279"/>
      <c r="I259" s="408"/>
      <c r="J259" s="408"/>
      <c r="K259" s="408"/>
      <c r="L259" s="408"/>
      <c r="M259" s="408"/>
      <c r="N259" s="408"/>
      <c r="O259" s="408"/>
      <c r="P259" s="408"/>
      <c r="Q259" s="408"/>
      <c r="R259" s="408"/>
    </row>
    <row r="260" spans="1:18" s="276" customFormat="1" x14ac:dyDescent="0.3">
      <c r="A260" s="277"/>
      <c r="B260" s="278"/>
      <c r="C260" s="278"/>
      <c r="D260" s="283"/>
      <c r="E260" s="279"/>
      <c r="F260" s="279"/>
      <c r="G260" s="279"/>
      <c r="H260" s="279"/>
      <c r="I260" s="408"/>
      <c r="J260" s="408"/>
      <c r="K260" s="408"/>
      <c r="L260" s="408"/>
      <c r="M260" s="408"/>
      <c r="N260" s="408"/>
      <c r="O260" s="408"/>
      <c r="P260" s="408"/>
      <c r="Q260" s="408"/>
      <c r="R260" s="408"/>
    </row>
    <row r="261" spans="1:18" s="276" customFormat="1" x14ac:dyDescent="0.3">
      <c r="A261" s="277"/>
      <c r="B261" s="278"/>
      <c r="C261" s="278"/>
      <c r="D261" s="283"/>
      <c r="E261" s="279"/>
      <c r="F261" s="279"/>
      <c r="G261" s="279"/>
      <c r="H261" s="279"/>
      <c r="I261" s="408"/>
      <c r="J261" s="408"/>
      <c r="K261" s="408"/>
      <c r="L261" s="408"/>
      <c r="M261" s="408"/>
      <c r="N261" s="408"/>
      <c r="O261" s="408"/>
      <c r="P261" s="408"/>
      <c r="Q261" s="408"/>
      <c r="R261" s="408"/>
    </row>
    <row r="262" spans="1:18" s="276" customFormat="1" x14ac:dyDescent="0.3">
      <c r="A262" s="277"/>
      <c r="B262" s="278"/>
      <c r="C262" s="278"/>
      <c r="D262" s="283"/>
      <c r="E262" s="279"/>
      <c r="F262" s="279"/>
      <c r="G262" s="279"/>
      <c r="H262" s="279"/>
      <c r="I262" s="408"/>
      <c r="J262" s="408"/>
      <c r="K262" s="408"/>
      <c r="L262" s="408"/>
      <c r="M262" s="408"/>
      <c r="N262" s="408"/>
      <c r="O262" s="408"/>
      <c r="P262" s="408"/>
      <c r="Q262" s="408"/>
      <c r="R262" s="408"/>
    </row>
    <row r="263" spans="1:18" s="276" customFormat="1" x14ac:dyDescent="0.3">
      <c r="A263" s="277"/>
      <c r="B263" s="278"/>
      <c r="C263" s="278"/>
      <c r="D263" s="283"/>
      <c r="E263" s="279"/>
      <c r="F263" s="279"/>
      <c r="G263" s="279"/>
      <c r="H263" s="279"/>
      <c r="I263" s="408"/>
      <c r="J263" s="408"/>
      <c r="K263" s="408"/>
      <c r="L263" s="408"/>
      <c r="M263" s="408"/>
      <c r="N263" s="408"/>
      <c r="O263" s="408"/>
      <c r="P263" s="408"/>
      <c r="Q263" s="408"/>
      <c r="R263" s="408"/>
    </row>
    <row r="264" spans="1:18" s="276" customFormat="1" x14ac:dyDescent="0.3">
      <c r="A264" s="277"/>
      <c r="B264" s="278"/>
      <c r="C264" s="278"/>
      <c r="D264" s="283"/>
      <c r="E264" s="279"/>
      <c r="F264" s="279"/>
      <c r="G264" s="279"/>
      <c r="H264" s="279"/>
      <c r="I264" s="408"/>
      <c r="J264" s="408"/>
      <c r="K264" s="408"/>
      <c r="L264" s="408"/>
      <c r="M264" s="408"/>
      <c r="N264" s="408"/>
      <c r="O264" s="408"/>
      <c r="P264" s="408"/>
      <c r="Q264" s="408"/>
      <c r="R264" s="408"/>
    </row>
    <row r="265" spans="1:18" s="276" customFormat="1" x14ac:dyDescent="0.3">
      <c r="A265" s="277"/>
      <c r="B265" s="278"/>
      <c r="C265" s="278"/>
      <c r="D265" s="283"/>
      <c r="E265" s="279"/>
      <c r="F265" s="279"/>
      <c r="G265" s="279"/>
      <c r="H265" s="279"/>
      <c r="I265" s="408"/>
      <c r="J265" s="408"/>
      <c r="K265" s="408"/>
      <c r="L265" s="408"/>
      <c r="M265" s="408"/>
      <c r="N265" s="408"/>
      <c r="O265" s="408"/>
      <c r="P265" s="408"/>
      <c r="Q265" s="408"/>
      <c r="R265" s="408"/>
    </row>
    <row r="266" spans="1:18" s="276" customFormat="1" x14ac:dyDescent="0.3">
      <c r="A266" s="277"/>
      <c r="B266" s="278"/>
      <c r="C266" s="278"/>
      <c r="D266" s="283"/>
      <c r="E266" s="279"/>
      <c r="F266" s="279"/>
      <c r="G266" s="279"/>
      <c r="H266" s="279"/>
      <c r="I266" s="408"/>
      <c r="J266" s="408"/>
      <c r="K266" s="408"/>
      <c r="L266" s="408"/>
      <c r="M266" s="408"/>
      <c r="N266" s="408"/>
      <c r="O266" s="408"/>
      <c r="P266" s="408"/>
      <c r="Q266" s="408"/>
      <c r="R266" s="408"/>
    </row>
    <row r="267" spans="1:18" s="276" customFormat="1" x14ac:dyDescent="0.3">
      <c r="A267" s="277"/>
      <c r="B267" s="278"/>
      <c r="C267" s="278"/>
      <c r="D267" s="283"/>
      <c r="E267" s="279"/>
      <c r="F267" s="279"/>
      <c r="G267" s="279"/>
      <c r="H267" s="279"/>
      <c r="I267" s="408"/>
      <c r="J267" s="408"/>
      <c r="K267" s="408"/>
      <c r="L267" s="408"/>
      <c r="M267" s="408"/>
      <c r="N267" s="408"/>
      <c r="O267" s="408"/>
      <c r="P267" s="408"/>
      <c r="Q267" s="408"/>
      <c r="R267" s="408"/>
    </row>
    <row r="268" spans="1:18" s="276" customFormat="1" x14ac:dyDescent="0.3">
      <c r="A268" s="277"/>
      <c r="B268" s="278"/>
      <c r="C268" s="278"/>
      <c r="D268" s="283"/>
      <c r="E268" s="279"/>
      <c r="F268" s="279"/>
      <c r="G268" s="279"/>
      <c r="H268" s="279"/>
      <c r="I268" s="408"/>
      <c r="J268" s="408"/>
      <c r="K268" s="408"/>
      <c r="L268" s="408"/>
      <c r="M268" s="408"/>
      <c r="N268" s="408"/>
      <c r="O268" s="408"/>
      <c r="P268" s="408"/>
      <c r="Q268" s="408"/>
      <c r="R268" s="408"/>
    </row>
    <row r="269" spans="1:18" s="276" customFormat="1" x14ac:dyDescent="0.3">
      <c r="A269" s="277"/>
      <c r="B269" s="278"/>
      <c r="C269" s="278"/>
      <c r="D269" s="283"/>
      <c r="E269" s="279"/>
      <c r="F269" s="279"/>
      <c r="G269" s="279"/>
      <c r="H269" s="279"/>
      <c r="I269" s="408"/>
      <c r="J269" s="408"/>
      <c r="K269" s="408"/>
      <c r="L269" s="408"/>
      <c r="M269" s="408"/>
      <c r="N269" s="408"/>
      <c r="O269" s="408"/>
      <c r="P269" s="408"/>
      <c r="Q269" s="408"/>
      <c r="R269" s="408"/>
    </row>
    <row r="270" spans="1:18" s="276" customFormat="1" x14ac:dyDescent="0.3">
      <c r="A270" s="277"/>
      <c r="B270" s="278"/>
      <c r="C270" s="278"/>
      <c r="D270" s="283"/>
      <c r="E270" s="279"/>
      <c r="F270" s="279"/>
      <c r="G270" s="279"/>
      <c r="H270" s="279"/>
      <c r="I270" s="408"/>
      <c r="J270" s="408"/>
      <c r="K270" s="408"/>
      <c r="L270" s="408"/>
      <c r="M270" s="408"/>
      <c r="N270" s="408"/>
      <c r="O270" s="408"/>
      <c r="P270" s="408"/>
      <c r="Q270" s="408"/>
      <c r="R270" s="408"/>
    </row>
    <row r="271" spans="1:18" s="276" customFormat="1" x14ac:dyDescent="0.3">
      <c r="A271" s="277"/>
      <c r="B271" s="278"/>
      <c r="C271" s="278"/>
      <c r="D271" s="283"/>
      <c r="E271" s="279"/>
      <c r="F271" s="279"/>
      <c r="G271" s="279"/>
      <c r="H271" s="279"/>
      <c r="I271" s="408"/>
      <c r="J271" s="408"/>
      <c r="K271" s="408"/>
      <c r="L271" s="408"/>
      <c r="M271" s="408"/>
      <c r="N271" s="408"/>
      <c r="O271" s="408"/>
      <c r="P271" s="408"/>
      <c r="Q271" s="408"/>
      <c r="R271" s="408"/>
    </row>
    <row r="272" spans="1:18" s="276" customFormat="1" x14ac:dyDescent="0.3">
      <c r="A272" s="277"/>
      <c r="B272" s="278"/>
      <c r="C272" s="278"/>
      <c r="D272" s="283"/>
      <c r="E272" s="279"/>
      <c r="F272" s="279"/>
      <c r="G272" s="279"/>
      <c r="H272" s="279"/>
      <c r="I272" s="408"/>
      <c r="J272" s="408"/>
      <c r="K272" s="408"/>
      <c r="L272" s="408"/>
      <c r="M272" s="408"/>
      <c r="N272" s="408"/>
      <c r="O272" s="408"/>
      <c r="P272" s="408"/>
      <c r="Q272" s="408"/>
      <c r="R272" s="408"/>
    </row>
    <row r="273" spans="1:18" s="276" customFormat="1" x14ac:dyDescent="0.3">
      <c r="A273" s="277"/>
      <c r="B273" s="278"/>
      <c r="C273" s="278"/>
      <c r="D273" s="283"/>
      <c r="E273" s="279"/>
      <c r="F273" s="279"/>
      <c r="G273" s="279"/>
      <c r="H273" s="279"/>
      <c r="I273" s="408"/>
      <c r="J273" s="408"/>
      <c r="K273" s="408"/>
      <c r="L273" s="408"/>
      <c r="M273" s="408"/>
      <c r="N273" s="408"/>
      <c r="O273" s="408"/>
      <c r="P273" s="408"/>
      <c r="Q273" s="408"/>
      <c r="R273" s="408"/>
    </row>
    <row r="274" spans="1:18" s="276" customFormat="1" x14ac:dyDescent="0.3">
      <c r="A274" s="277"/>
      <c r="B274" s="278"/>
      <c r="C274" s="278"/>
      <c r="D274" s="283"/>
      <c r="E274" s="279"/>
      <c r="F274" s="279"/>
      <c r="G274" s="279"/>
      <c r="H274" s="279"/>
      <c r="I274" s="408"/>
      <c r="J274" s="408"/>
      <c r="K274" s="408"/>
      <c r="L274" s="408"/>
      <c r="M274" s="408"/>
      <c r="N274" s="408"/>
      <c r="O274" s="408"/>
      <c r="P274" s="408"/>
      <c r="Q274" s="408"/>
      <c r="R274" s="408"/>
    </row>
    <row r="275" spans="1:18" s="276" customFormat="1" x14ac:dyDescent="0.3">
      <c r="A275" s="277"/>
      <c r="B275" s="278"/>
      <c r="C275" s="278"/>
      <c r="D275" s="283"/>
      <c r="E275" s="279"/>
      <c r="F275" s="279"/>
      <c r="G275" s="279"/>
      <c r="H275" s="279"/>
      <c r="I275" s="408"/>
      <c r="J275" s="408"/>
      <c r="K275" s="408"/>
      <c r="L275" s="408"/>
      <c r="M275" s="408"/>
      <c r="N275" s="408"/>
      <c r="O275" s="408"/>
      <c r="P275" s="408"/>
      <c r="Q275" s="408"/>
      <c r="R275" s="408"/>
    </row>
    <row r="276" spans="1:18" s="276" customFormat="1" x14ac:dyDescent="0.3">
      <c r="A276" s="277"/>
      <c r="B276" s="278"/>
      <c r="C276" s="278"/>
      <c r="D276" s="283"/>
      <c r="E276" s="279"/>
      <c r="F276" s="279"/>
      <c r="G276" s="279"/>
      <c r="H276" s="279"/>
      <c r="I276" s="408"/>
      <c r="J276" s="408"/>
      <c r="K276" s="408"/>
      <c r="L276" s="408"/>
      <c r="M276" s="408"/>
      <c r="N276" s="408"/>
      <c r="O276" s="408"/>
      <c r="P276" s="408"/>
      <c r="Q276" s="408"/>
      <c r="R276" s="408"/>
    </row>
    <row r="277" spans="1:18" s="276" customFormat="1" x14ac:dyDescent="0.3">
      <c r="A277" s="277"/>
      <c r="B277" s="278"/>
      <c r="C277" s="278"/>
      <c r="D277" s="283"/>
      <c r="E277" s="279"/>
      <c r="F277" s="279"/>
      <c r="G277" s="279"/>
      <c r="H277" s="279"/>
      <c r="I277" s="408"/>
      <c r="J277" s="408"/>
      <c r="K277" s="408"/>
      <c r="L277" s="408"/>
      <c r="M277" s="408"/>
      <c r="N277" s="408"/>
      <c r="O277" s="408"/>
      <c r="P277" s="408"/>
      <c r="Q277" s="408"/>
      <c r="R277" s="408"/>
    </row>
    <row r="278" spans="1:18" s="276" customFormat="1" x14ac:dyDescent="0.3">
      <c r="A278" s="277"/>
      <c r="B278" s="278"/>
      <c r="C278" s="278"/>
      <c r="D278" s="283"/>
      <c r="E278" s="279"/>
      <c r="F278" s="279"/>
      <c r="G278" s="279"/>
      <c r="H278" s="279"/>
      <c r="I278" s="408"/>
      <c r="J278" s="408"/>
      <c r="K278" s="408"/>
      <c r="L278" s="408"/>
      <c r="M278" s="408"/>
      <c r="N278" s="408"/>
      <c r="O278" s="408"/>
      <c r="P278" s="408"/>
      <c r="Q278" s="408"/>
      <c r="R278" s="408"/>
    </row>
    <row r="279" spans="1:18" s="276" customFormat="1" x14ac:dyDescent="0.3">
      <c r="A279" s="277"/>
      <c r="B279" s="278"/>
      <c r="C279" s="278"/>
      <c r="D279" s="283"/>
      <c r="E279" s="279"/>
      <c r="F279" s="279"/>
      <c r="G279" s="279"/>
      <c r="H279" s="279"/>
      <c r="I279" s="408"/>
      <c r="J279" s="408"/>
      <c r="K279" s="408"/>
      <c r="L279" s="408"/>
      <c r="M279" s="408"/>
      <c r="N279" s="408"/>
      <c r="O279" s="408"/>
      <c r="P279" s="408"/>
      <c r="Q279" s="408"/>
      <c r="R279" s="408"/>
    </row>
    <row r="280" spans="1:18" s="276" customFormat="1" x14ac:dyDescent="0.3">
      <c r="A280" s="277"/>
      <c r="B280" s="278"/>
      <c r="C280" s="278"/>
      <c r="D280" s="283"/>
      <c r="E280" s="279"/>
      <c r="F280" s="279"/>
      <c r="G280" s="279"/>
      <c r="H280" s="279"/>
      <c r="I280" s="408"/>
      <c r="J280" s="408"/>
      <c r="K280" s="408"/>
      <c r="L280" s="408"/>
      <c r="M280" s="408"/>
      <c r="N280" s="408"/>
      <c r="O280" s="408"/>
      <c r="P280" s="408"/>
      <c r="Q280" s="408"/>
      <c r="R280" s="408"/>
    </row>
    <row r="281" spans="1:18" s="276" customFormat="1" x14ac:dyDescent="0.3">
      <c r="A281" s="277"/>
      <c r="B281" s="278"/>
      <c r="C281" s="278"/>
      <c r="D281" s="283"/>
      <c r="E281" s="279"/>
      <c r="F281" s="279"/>
      <c r="G281" s="279"/>
      <c r="H281" s="279"/>
      <c r="I281" s="408"/>
      <c r="J281" s="408"/>
      <c r="K281" s="408"/>
      <c r="L281" s="408"/>
      <c r="M281" s="408"/>
      <c r="N281" s="408"/>
      <c r="O281" s="408"/>
      <c r="P281" s="408"/>
      <c r="Q281" s="408"/>
      <c r="R281" s="408"/>
    </row>
    <row r="282" spans="1:18" s="276" customFormat="1" x14ac:dyDescent="0.3">
      <c r="A282" s="277"/>
      <c r="B282" s="278"/>
      <c r="C282" s="278"/>
      <c r="D282" s="283"/>
      <c r="E282" s="279"/>
      <c r="F282" s="279"/>
      <c r="G282" s="279"/>
      <c r="H282" s="279"/>
      <c r="I282" s="408"/>
      <c r="J282" s="408"/>
      <c r="K282" s="408"/>
      <c r="L282" s="408"/>
      <c r="M282" s="408"/>
      <c r="N282" s="408"/>
      <c r="O282" s="408"/>
      <c r="P282" s="408"/>
      <c r="Q282" s="408"/>
      <c r="R282" s="408"/>
    </row>
    <row r="283" spans="1:18" s="276" customFormat="1" x14ac:dyDescent="0.3">
      <c r="A283" s="277"/>
      <c r="B283" s="278"/>
      <c r="C283" s="278"/>
      <c r="D283" s="283"/>
      <c r="E283" s="279"/>
      <c r="F283" s="279"/>
      <c r="G283" s="279"/>
      <c r="H283" s="279"/>
      <c r="I283" s="408"/>
      <c r="J283" s="408"/>
      <c r="K283" s="408"/>
      <c r="L283" s="408"/>
      <c r="M283" s="408"/>
      <c r="N283" s="408"/>
      <c r="O283" s="408"/>
      <c r="P283" s="408"/>
      <c r="Q283" s="408"/>
      <c r="R283" s="408"/>
    </row>
    <row r="284" spans="1:18" s="276" customFormat="1" x14ac:dyDescent="0.3">
      <c r="A284" s="277"/>
      <c r="B284" s="278"/>
      <c r="C284" s="278"/>
      <c r="D284" s="283"/>
      <c r="E284" s="279"/>
      <c r="F284" s="279"/>
      <c r="G284" s="279"/>
      <c r="H284" s="279"/>
      <c r="I284" s="408"/>
      <c r="J284" s="408"/>
      <c r="K284" s="408"/>
      <c r="L284" s="408"/>
      <c r="M284" s="408"/>
      <c r="N284" s="408"/>
      <c r="O284" s="408"/>
      <c r="P284" s="408"/>
      <c r="Q284" s="408"/>
      <c r="R284" s="408"/>
    </row>
    <row r="285" spans="1:18" s="276" customFormat="1" x14ac:dyDescent="0.3">
      <c r="A285" s="277"/>
      <c r="B285" s="278"/>
      <c r="C285" s="278"/>
      <c r="D285" s="283"/>
      <c r="E285" s="279"/>
      <c r="F285" s="279"/>
      <c r="G285" s="279"/>
      <c r="H285" s="279"/>
      <c r="I285" s="408"/>
      <c r="J285" s="408"/>
      <c r="K285" s="408"/>
      <c r="L285" s="408"/>
      <c r="M285" s="408"/>
      <c r="N285" s="408"/>
      <c r="O285" s="408"/>
      <c r="P285" s="408"/>
      <c r="Q285" s="408"/>
      <c r="R285" s="408"/>
    </row>
    <row r="286" spans="1:18" s="276" customFormat="1" x14ac:dyDescent="0.3">
      <c r="A286" s="277"/>
      <c r="B286" s="278"/>
      <c r="C286" s="278"/>
      <c r="D286" s="283"/>
      <c r="E286" s="279"/>
      <c r="F286" s="279"/>
      <c r="G286" s="279"/>
      <c r="H286" s="279"/>
      <c r="I286" s="408"/>
      <c r="J286" s="408"/>
      <c r="K286" s="408"/>
      <c r="L286" s="408"/>
      <c r="M286" s="408"/>
      <c r="N286" s="408"/>
      <c r="O286" s="408"/>
      <c r="P286" s="408"/>
      <c r="Q286" s="408"/>
      <c r="R286" s="408"/>
    </row>
    <row r="287" spans="1:18" s="276" customFormat="1" x14ac:dyDescent="0.3">
      <c r="A287" s="277"/>
      <c r="B287" s="278"/>
      <c r="C287" s="278"/>
      <c r="D287" s="283"/>
      <c r="E287" s="279"/>
      <c r="F287" s="279"/>
      <c r="G287" s="279"/>
      <c r="H287" s="279"/>
      <c r="I287" s="408"/>
      <c r="J287" s="408"/>
      <c r="K287" s="408"/>
      <c r="L287" s="408"/>
      <c r="M287" s="408"/>
      <c r="N287" s="408"/>
      <c r="O287" s="408"/>
      <c r="P287" s="408"/>
      <c r="Q287" s="408"/>
      <c r="R287" s="408"/>
    </row>
    <row r="288" spans="1:18" s="276" customFormat="1" x14ac:dyDescent="0.3">
      <c r="A288" s="277"/>
      <c r="B288" s="278"/>
      <c r="C288" s="278"/>
      <c r="D288" s="283"/>
      <c r="E288" s="279"/>
      <c r="F288" s="279"/>
      <c r="G288" s="279"/>
      <c r="H288" s="279"/>
      <c r="I288" s="408"/>
      <c r="J288" s="408"/>
      <c r="K288" s="408"/>
      <c r="L288" s="408"/>
      <c r="M288" s="408"/>
      <c r="N288" s="408"/>
      <c r="O288" s="408"/>
      <c r="P288" s="408"/>
      <c r="Q288" s="408"/>
      <c r="R288" s="408"/>
    </row>
    <row r="289" spans="1:18" s="276" customFormat="1" x14ac:dyDescent="0.3">
      <c r="A289" s="277"/>
      <c r="B289" s="278"/>
      <c r="C289" s="278"/>
      <c r="D289" s="283"/>
      <c r="E289" s="279"/>
      <c r="F289" s="279"/>
      <c r="G289" s="279"/>
      <c r="H289" s="279"/>
      <c r="I289" s="408"/>
      <c r="J289" s="408"/>
      <c r="K289" s="408"/>
      <c r="L289" s="408"/>
      <c r="M289" s="408"/>
      <c r="N289" s="408"/>
      <c r="O289" s="408"/>
      <c r="P289" s="408"/>
      <c r="Q289" s="408"/>
      <c r="R289" s="408"/>
    </row>
    <row r="290" spans="1:18" s="276" customFormat="1" x14ac:dyDescent="0.3">
      <c r="A290" s="277"/>
      <c r="B290" s="278"/>
      <c r="C290" s="278"/>
      <c r="D290" s="283"/>
      <c r="E290" s="279"/>
      <c r="F290" s="279"/>
      <c r="G290" s="279"/>
      <c r="H290" s="279"/>
      <c r="I290" s="408"/>
      <c r="J290" s="408"/>
      <c r="K290" s="408"/>
      <c r="L290" s="408"/>
      <c r="M290" s="408"/>
      <c r="N290" s="408"/>
      <c r="O290" s="408"/>
      <c r="P290" s="408"/>
      <c r="Q290" s="408"/>
      <c r="R290" s="408"/>
    </row>
    <row r="291" spans="1:18" s="276" customFormat="1" x14ac:dyDescent="0.3">
      <c r="A291" s="277"/>
      <c r="B291" s="278"/>
      <c r="C291" s="278"/>
      <c r="D291" s="283"/>
      <c r="E291" s="279"/>
      <c r="F291" s="279"/>
      <c r="G291" s="279"/>
      <c r="H291" s="279"/>
      <c r="I291" s="408"/>
      <c r="J291" s="408"/>
      <c r="K291" s="408"/>
      <c r="L291" s="408"/>
      <c r="M291" s="408"/>
      <c r="N291" s="408"/>
      <c r="O291" s="408"/>
      <c r="P291" s="408"/>
      <c r="Q291" s="408"/>
      <c r="R291" s="408"/>
    </row>
    <row r="292" spans="1:18" s="276" customFormat="1" x14ac:dyDescent="0.3">
      <c r="A292" s="277"/>
      <c r="B292" s="278"/>
      <c r="C292" s="278"/>
      <c r="D292" s="283"/>
      <c r="E292" s="279"/>
      <c r="F292" s="279"/>
      <c r="G292" s="279"/>
      <c r="H292" s="279"/>
      <c r="I292" s="408"/>
      <c r="J292" s="408"/>
      <c r="K292" s="408"/>
      <c r="L292" s="408"/>
      <c r="M292" s="408"/>
      <c r="N292" s="408"/>
      <c r="O292" s="408"/>
      <c r="P292" s="408"/>
      <c r="Q292" s="408"/>
      <c r="R292" s="408"/>
    </row>
    <row r="293" spans="1:18" s="276" customFormat="1" x14ac:dyDescent="0.3">
      <c r="A293" s="277"/>
      <c r="B293" s="278"/>
      <c r="C293" s="278"/>
      <c r="D293" s="283"/>
      <c r="E293" s="279"/>
      <c r="F293" s="279"/>
      <c r="G293" s="279"/>
      <c r="H293" s="279"/>
      <c r="I293" s="408"/>
      <c r="J293" s="408"/>
      <c r="K293" s="408"/>
      <c r="L293" s="408"/>
      <c r="M293" s="408"/>
      <c r="N293" s="408"/>
      <c r="O293" s="408"/>
      <c r="P293" s="408"/>
      <c r="Q293" s="408"/>
      <c r="R293" s="408"/>
    </row>
    <row r="294" spans="1:18" s="276" customFormat="1" x14ac:dyDescent="0.3">
      <c r="A294" s="277"/>
      <c r="B294" s="278"/>
      <c r="C294" s="278"/>
      <c r="D294" s="283"/>
      <c r="E294" s="279"/>
      <c r="F294" s="279"/>
      <c r="G294" s="279"/>
      <c r="H294" s="279"/>
      <c r="I294" s="408"/>
      <c r="J294" s="408"/>
      <c r="K294" s="408"/>
      <c r="L294" s="408"/>
      <c r="M294" s="408"/>
      <c r="N294" s="408"/>
      <c r="O294" s="408"/>
      <c r="P294" s="408"/>
      <c r="Q294" s="408"/>
      <c r="R294" s="408"/>
    </row>
    <row r="295" spans="1:18" s="276" customFormat="1" x14ac:dyDescent="0.3">
      <c r="A295" s="277"/>
      <c r="B295" s="278"/>
      <c r="C295" s="278"/>
      <c r="D295" s="283"/>
      <c r="E295" s="279"/>
      <c r="F295" s="279"/>
      <c r="G295" s="279"/>
      <c r="H295" s="279"/>
      <c r="I295" s="408"/>
      <c r="J295" s="408"/>
      <c r="K295" s="408"/>
      <c r="L295" s="408"/>
      <c r="M295" s="408"/>
      <c r="N295" s="408"/>
      <c r="O295" s="408"/>
      <c r="P295" s="408"/>
      <c r="Q295" s="408"/>
      <c r="R295" s="408"/>
    </row>
    <row r="296" spans="1:18" s="276" customFormat="1" x14ac:dyDescent="0.3">
      <c r="A296" s="277"/>
      <c r="B296" s="278"/>
      <c r="C296" s="278"/>
      <c r="D296" s="283"/>
      <c r="E296" s="279"/>
      <c r="F296" s="279"/>
      <c r="G296" s="279"/>
      <c r="H296" s="279"/>
      <c r="I296" s="408"/>
      <c r="J296" s="408"/>
      <c r="K296" s="408"/>
      <c r="L296" s="408"/>
      <c r="M296" s="408"/>
      <c r="N296" s="408"/>
      <c r="O296" s="408"/>
      <c r="P296" s="408"/>
      <c r="Q296" s="408"/>
      <c r="R296" s="408"/>
    </row>
    <row r="297" spans="1:18" s="276" customFormat="1" x14ac:dyDescent="0.3">
      <c r="A297" s="277"/>
      <c r="B297" s="278"/>
      <c r="C297" s="278"/>
      <c r="D297" s="283"/>
      <c r="E297" s="279"/>
      <c r="F297" s="279"/>
      <c r="G297" s="279"/>
      <c r="H297" s="279"/>
      <c r="I297" s="408"/>
      <c r="J297" s="408"/>
      <c r="K297" s="408"/>
      <c r="L297" s="408"/>
      <c r="M297" s="408"/>
      <c r="N297" s="408"/>
      <c r="O297" s="408"/>
      <c r="P297" s="408"/>
      <c r="Q297" s="408"/>
      <c r="R297" s="408"/>
    </row>
    <row r="298" spans="1:18" s="276" customFormat="1" x14ac:dyDescent="0.3">
      <c r="A298" s="277"/>
      <c r="B298" s="278"/>
      <c r="C298" s="278"/>
      <c r="D298" s="283"/>
      <c r="E298" s="279"/>
      <c r="F298" s="279"/>
      <c r="G298" s="279"/>
      <c r="H298" s="279"/>
      <c r="I298" s="408"/>
      <c r="J298" s="408"/>
      <c r="K298" s="408"/>
      <c r="L298" s="408"/>
      <c r="M298" s="408"/>
      <c r="N298" s="408"/>
      <c r="O298" s="408"/>
      <c r="P298" s="408"/>
      <c r="Q298" s="408"/>
      <c r="R298" s="408"/>
    </row>
    <row r="299" spans="1:18" s="276" customFormat="1" x14ac:dyDescent="0.3">
      <c r="A299" s="277"/>
      <c r="B299" s="278"/>
      <c r="C299" s="278"/>
      <c r="D299" s="283"/>
      <c r="E299" s="279"/>
      <c r="F299" s="279"/>
      <c r="G299" s="279"/>
      <c r="H299" s="279"/>
      <c r="I299" s="408"/>
      <c r="J299" s="408"/>
      <c r="K299" s="408"/>
      <c r="L299" s="408"/>
      <c r="M299" s="408"/>
      <c r="N299" s="408"/>
      <c r="O299" s="408"/>
      <c r="P299" s="408"/>
      <c r="Q299" s="408"/>
      <c r="R299" s="408"/>
    </row>
    <row r="300" spans="1:18" s="276" customFormat="1" x14ac:dyDescent="0.3">
      <c r="A300" s="277"/>
      <c r="B300" s="278"/>
      <c r="C300" s="278"/>
      <c r="D300" s="283"/>
      <c r="E300" s="279"/>
      <c r="F300" s="279"/>
      <c r="G300" s="279"/>
      <c r="H300" s="279"/>
      <c r="I300" s="408"/>
      <c r="J300" s="408"/>
      <c r="K300" s="408"/>
      <c r="L300" s="408"/>
      <c r="M300" s="408"/>
      <c r="N300" s="408"/>
      <c r="O300" s="408"/>
      <c r="P300" s="408"/>
      <c r="Q300" s="408"/>
      <c r="R300" s="408"/>
    </row>
    <row r="301" spans="1:18" s="276" customFormat="1" x14ac:dyDescent="0.3">
      <c r="A301" s="277"/>
      <c r="B301" s="278"/>
      <c r="C301" s="278"/>
      <c r="D301" s="283"/>
      <c r="E301" s="279"/>
      <c r="F301" s="279"/>
      <c r="G301" s="279"/>
      <c r="H301" s="279"/>
      <c r="I301" s="408"/>
      <c r="J301" s="408"/>
      <c r="K301" s="408"/>
      <c r="L301" s="408"/>
      <c r="M301" s="408"/>
      <c r="N301" s="408"/>
      <c r="O301" s="408"/>
      <c r="P301" s="408"/>
      <c r="Q301" s="408"/>
      <c r="R301" s="408"/>
    </row>
    <row r="302" spans="1:18" s="276" customFormat="1" x14ac:dyDescent="0.3">
      <c r="A302" s="277"/>
      <c r="B302" s="278"/>
      <c r="C302" s="278"/>
      <c r="D302" s="283"/>
      <c r="E302" s="279"/>
      <c r="F302" s="279"/>
      <c r="G302" s="279"/>
      <c r="H302" s="279"/>
      <c r="I302" s="408"/>
      <c r="J302" s="408"/>
      <c r="K302" s="408"/>
      <c r="L302" s="408"/>
      <c r="M302" s="408"/>
      <c r="N302" s="408"/>
      <c r="O302" s="408"/>
      <c r="P302" s="408"/>
      <c r="Q302" s="408"/>
      <c r="R302" s="408"/>
    </row>
    <row r="303" spans="1:18" s="276" customFormat="1" x14ac:dyDescent="0.3">
      <c r="A303" s="277"/>
      <c r="B303" s="278"/>
      <c r="C303" s="278"/>
      <c r="D303" s="283"/>
      <c r="E303" s="279"/>
      <c r="F303" s="279"/>
      <c r="G303" s="279"/>
      <c r="H303" s="279"/>
      <c r="I303" s="408"/>
      <c r="J303" s="408"/>
      <c r="K303" s="408"/>
      <c r="L303" s="408"/>
      <c r="M303" s="408"/>
      <c r="N303" s="408"/>
      <c r="O303" s="408"/>
      <c r="P303" s="408"/>
      <c r="Q303" s="408"/>
      <c r="R303" s="408"/>
    </row>
    <row r="304" spans="1:18" s="276" customFormat="1" x14ac:dyDescent="0.3">
      <c r="A304" s="277"/>
      <c r="B304" s="278"/>
      <c r="C304" s="278"/>
      <c r="D304" s="283"/>
      <c r="E304" s="279"/>
      <c r="F304" s="279"/>
      <c r="G304" s="279"/>
      <c r="H304" s="279"/>
      <c r="I304" s="408"/>
      <c r="J304" s="408"/>
      <c r="K304" s="408"/>
      <c r="L304" s="408"/>
      <c r="M304" s="408"/>
      <c r="N304" s="408"/>
      <c r="O304" s="408"/>
      <c r="P304" s="408"/>
      <c r="Q304" s="408"/>
      <c r="R304" s="408"/>
    </row>
    <row r="305" spans="1:18" s="276" customFormat="1" x14ac:dyDescent="0.3">
      <c r="A305" s="277"/>
      <c r="B305" s="278"/>
      <c r="C305" s="278"/>
      <c r="D305" s="283"/>
      <c r="E305" s="279"/>
      <c r="F305" s="279"/>
      <c r="G305" s="279"/>
      <c r="H305" s="279"/>
      <c r="I305" s="408"/>
      <c r="J305" s="408"/>
      <c r="K305" s="408"/>
      <c r="L305" s="408"/>
      <c r="M305" s="408"/>
      <c r="N305" s="408"/>
      <c r="O305" s="408"/>
      <c r="P305" s="408"/>
      <c r="Q305" s="408"/>
      <c r="R305" s="408"/>
    </row>
    <row r="306" spans="1:18" s="276" customFormat="1" x14ac:dyDescent="0.3">
      <c r="A306" s="277"/>
      <c r="B306" s="278"/>
      <c r="C306" s="278"/>
      <c r="D306" s="283"/>
      <c r="E306" s="279"/>
      <c r="F306" s="279"/>
      <c r="G306" s="279"/>
      <c r="H306" s="279"/>
      <c r="I306" s="408"/>
      <c r="J306" s="408"/>
      <c r="K306" s="408"/>
      <c r="L306" s="408"/>
      <c r="M306" s="408"/>
      <c r="N306" s="408"/>
      <c r="O306" s="408"/>
      <c r="P306" s="408"/>
      <c r="Q306" s="408"/>
      <c r="R306" s="408"/>
    </row>
    <row r="307" spans="1:18" s="276" customFormat="1" x14ac:dyDescent="0.3">
      <c r="A307" s="277"/>
      <c r="B307" s="278"/>
      <c r="C307" s="278"/>
      <c r="D307" s="283"/>
      <c r="E307" s="279"/>
      <c r="F307" s="279"/>
      <c r="G307" s="279"/>
      <c r="H307" s="279"/>
      <c r="I307" s="408"/>
      <c r="J307" s="408"/>
      <c r="K307" s="408"/>
      <c r="L307" s="408"/>
      <c r="M307" s="408"/>
      <c r="N307" s="408"/>
      <c r="O307" s="408"/>
      <c r="P307" s="408"/>
      <c r="Q307" s="408"/>
      <c r="R307" s="408"/>
    </row>
    <row r="308" spans="1:18" s="276" customFormat="1" x14ac:dyDescent="0.3">
      <c r="A308" s="277"/>
      <c r="B308" s="278"/>
      <c r="C308" s="278"/>
      <c r="D308" s="283"/>
      <c r="E308" s="279"/>
      <c r="F308" s="279"/>
      <c r="G308" s="279"/>
      <c r="H308" s="279"/>
      <c r="I308" s="408"/>
      <c r="J308" s="408"/>
      <c r="K308" s="408"/>
      <c r="L308" s="408"/>
      <c r="M308" s="408"/>
      <c r="N308" s="408"/>
      <c r="O308" s="408"/>
      <c r="P308" s="408"/>
      <c r="Q308" s="408"/>
      <c r="R308" s="408"/>
    </row>
    <row r="309" spans="1:18" s="276" customFormat="1" x14ac:dyDescent="0.3">
      <c r="A309" s="277"/>
      <c r="B309" s="278"/>
      <c r="C309" s="278"/>
      <c r="D309" s="283"/>
      <c r="E309" s="279"/>
      <c r="F309" s="279"/>
      <c r="G309" s="279"/>
      <c r="H309" s="279"/>
      <c r="I309" s="408"/>
      <c r="J309" s="408"/>
      <c r="K309" s="408"/>
      <c r="L309" s="408"/>
      <c r="M309" s="408"/>
      <c r="N309" s="408"/>
      <c r="O309" s="408"/>
      <c r="P309" s="408"/>
      <c r="Q309" s="408"/>
      <c r="R309" s="408"/>
    </row>
    <row r="310" spans="1:18" s="276" customFormat="1" x14ac:dyDescent="0.3">
      <c r="A310" s="277"/>
      <c r="B310" s="278"/>
      <c r="C310" s="278"/>
      <c r="D310" s="283"/>
      <c r="E310" s="279"/>
      <c r="F310" s="279"/>
      <c r="G310" s="279"/>
      <c r="H310" s="279"/>
      <c r="I310" s="408"/>
      <c r="J310" s="408"/>
      <c r="K310" s="408"/>
      <c r="L310" s="408"/>
      <c r="M310" s="408"/>
      <c r="N310" s="408"/>
      <c r="O310" s="408"/>
      <c r="P310" s="408"/>
      <c r="Q310" s="408"/>
      <c r="R310" s="408"/>
    </row>
    <row r="311" spans="1:18" s="276" customFormat="1" x14ac:dyDescent="0.3">
      <c r="A311" s="277"/>
      <c r="B311" s="278"/>
      <c r="C311" s="278"/>
      <c r="D311" s="283"/>
      <c r="E311" s="279"/>
      <c r="F311" s="279"/>
      <c r="G311" s="279"/>
      <c r="H311" s="279"/>
      <c r="I311" s="408"/>
      <c r="J311" s="408"/>
      <c r="K311" s="408"/>
      <c r="L311" s="408"/>
      <c r="M311" s="408"/>
      <c r="N311" s="408"/>
      <c r="O311" s="408"/>
      <c r="P311" s="408"/>
      <c r="Q311" s="408"/>
      <c r="R311" s="408"/>
    </row>
    <row r="312" spans="1:18" s="276" customFormat="1" x14ac:dyDescent="0.3">
      <c r="A312" s="277"/>
      <c r="B312" s="278"/>
      <c r="C312" s="278"/>
      <c r="D312" s="283"/>
      <c r="E312" s="279"/>
      <c r="F312" s="279"/>
      <c r="G312" s="279"/>
      <c r="H312" s="279"/>
      <c r="I312" s="408"/>
      <c r="J312" s="408"/>
      <c r="K312" s="408"/>
      <c r="L312" s="408"/>
      <c r="M312" s="408"/>
      <c r="N312" s="408"/>
      <c r="O312" s="408"/>
      <c r="P312" s="408"/>
      <c r="Q312" s="408"/>
      <c r="R312" s="408"/>
    </row>
    <row r="313" spans="1:18" s="276" customFormat="1" x14ac:dyDescent="0.3">
      <c r="A313" s="277"/>
      <c r="B313" s="278"/>
      <c r="C313" s="278"/>
      <c r="D313" s="283"/>
      <c r="E313" s="279"/>
      <c r="F313" s="279"/>
      <c r="G313" s="279"/>
      <c r="H313" s="279"/>
      <c r="I313" s="408"/>
      <c r="J313" s="408"/>
      <c r="K313" s="408"/>
      <c r="L313" s="408"/>
      <c r="M313" s="408"/>
      <c r="N313" s="408"/>
      <c r="O313" s="408"/>
      <c r="P313" s="408"/>
      <c r="Q313" s="408"/>
      <c r="R313" s="408"/>
    </row>
    <row r="314" spans="1:18" s="276" customFormat="1" x14ac:dyDescent="0.3">
      <c r="A314" s="277"/>
      <c r="B314" s="278"/>
      <c r="C314" s="278"/>
      <c r="D314" s="283"/>
      <c r="E314" s="279"/>
      <c r="F314" s="279"/>
      <c r="G314" s="279"/>
      <c r="H314" s="279"/>
      <c r="I314" s="408"/>
      <c r="J314" s="408"/>
      <c r="K314" s="408"/>
      <c r="L314" s="408"/>
      <c r="M314" s="408"/>
      <c r="N314" s="408"/>
      <c r="O314" s="408"/>
      <c r="P314" s="408"/>
      <c r="Q314" s="408"/>
      <c r="R314" s="408"/>
    </row>
    <row r="315" spans="1:18" s="276" customFormat="1" x14ac:dyDescent="0.3">
      <c r="A315" s="277"/>
      <c r="B315" s="278"/>
      <c r="C315" s="278"/>
      <c r="D315" s="283"/>
      <c r="E315" s="279"/>
      <c r="F315" s="279"/>
      <c r="G315" s="279"/>
      <c r="H315" s="279"/>
      <c r="I315" s="408"/>
      <c r="J315" s="408"/>
      <c r="K315" s="408"/>
      <c r="L315" s="408"/>
      <c r="M315" s="408"/>
      <c r="N315" s="408"/>
      <c r="O315" s="408"/>
      <c r="P315" s="408"/>
      <c r="Q315" s="408"/>
      <c r="R315" s="408"/>
    </row>
    <row r="316" spans="1:18" s="276" customFormat="1" x14ac:dyDescent="0.3">
      <c r="A316" s="277"/>
      <c r="B316" s="278"/>
      <c r="C316" s="278"/>
      <c r="D316" s="283"/>
      <c r="E316" s="279"/>
      <c r="F316" s="279"/>
      <c r="G316" s="279"/>
      <c r="H316" s="279"/>
      <c r="I316" s="408"/>
      <c r="J316" s="408"/>
      <c r="K316" s="408"/>
      <c r="L316" s="408"/>
      <c r="M316" s="408"/>
      <c r="N316" s="408"/>
      <c r="O316" s="408"/>
      <c r="P316" s="408"/>
      <c r="Q316" s="408"/>
      <c r="R316" s="408"/>
    </row>
    <row r="317" spans="1:18" s="276" customFormat="1" x14ac:dyDescent="0.3">
      <c r="A317" s="277"/>
      <c r="B317" s="278"/>
      <c r="C317" s="278"/>
      <c r="D317" s="283"/>
      <c r="E317" s="279"/>
      <c r="F317" s="279"/>
      <c r="G317" s="279"/>
      <c r="H317" s="279"/>
      <c r="I317" s="408"/>
      <c r="J317" s="408"/>
      <c r="K317" s="408"/>
      <c r="L317" s="408"/>
      <c r="M317" s="408"/>
      <c r="N317" s="408"/>
      <c r="O317" s="408"/>
      <c r="P317" s="408"/>
      <c r="Q317" s="408"/>
      <c r="R317" s="408"/>
    </row>
    <row r="318" spans="1:18" s="276" customFormat="1" x14ac:dyDescent="0.3">
      <c r="A318" s="277"/>
      <c r="B318" s="278"/>
      <c r="C318" s="278"/>
      <c r="D318" s="283"/>
      <c r="E318" s="279"/>
      <c r="F318" s="279"/>
      <c r="G318" s="279"/>
      <c r="H318" s="279"/>
      <c r="I318" s="408"/>
      <c r="J318" s="408"/>
      <c r="K318" s="408"/>
      <c r="L318" s="408"/>
      <c r="M318" s="408"/>
      <c r="N318" s="408"/>
      <c r="O318" s="408"/>
      <c r="P318" s="408"/>
      <c r="Q318" s="408"/>
      <c r="R318" s="408"/>
    </row>
    <row r="319" spans="1:18" s="276" customFormat="1" x14ac:dyDescent="0.3">
      <c r="A319" s="277"/>
      <c r="B319" s="278"/>
      <c r="C319" s="278"/>
      <c r="D319" s="283"/>
      <c r="E319" s="279"/>
      <c r="F319" s="279"/>
      <c r="G319" s="279"/>
      <c r="H319" s="279"/>
      <c r="I319" s="408"/>
      <c r="J319" s="408"/>
      <c r="K319" s="408"/>
      <c r="L319" s="408"/>
      <c r="M319" s="408"/>
      <c r="N319" s="408"/>
      <c r="O319" s="408"/>
      <c r="P319" s="408"/>
      <c r="Q319" s="408"/>
      <c r="R319" s="408"/>
    </row>
    <row r="320" spans="1:18" s="276" customFormat="1" x14ac:dyDescent="0.3">
      <c r="A320" s="277"/>
      <c r="B320" s="278"/>
      <c r="C320" s="278"/>
      <c r="D320" s="283"/>
      <c r="E320" s="279"/>
      <c r="F320" s="279"/>
      <c r="G320" s="279"/>
      <c r="H320" s="279"/>
      <c r="I320" s="408"/>
      <c r="J320" s="408"/>
      <c r="K320" s="408"/>
      <c r="L320" s="408"/>
      <c r="M320" s="408"/>
      <c r="N320" s="408"/>
      <c r="O320" s="408"/>
      <c r="P320" s="408"/>
      <c r="Q320" s="408"/>
      <c r="R320" s="408"/>
    </row>
    <row r="321" spans="1:18" s="276" customFormat="1" x14ac:dyDescent="0.3">
      <c r="A321" s="277"/>
      <c r="B321" s="278"/>
      <c r="C321" s="278"/>
      <c r="D321" s="283"/>
      <c r="E321" s="279"/>
      <c r="F321" s="279"/>
      <c r="G321" s="279"/>
      <c r="H321" s="279"/>
      <c r="I321" s="408"/>
      <c r="J321" s="408"/>
      <c r="K321" s="408"/>
      <c r="L321" s="408"/>
      <c r="M321" s="408"/>
      <c r="N321" s="408"/>
      <c r="O321" s="408"/>
      <c r="P321" s="408"/>
      <c r="Q321" s="408"/>
      <c r="R321" s="408"/>
    </row>
    <row r="322" spans="1:18" s="276" customFormat="1" x14ac:dyDescent="0.3">
      <c r="A322" s="277"/>
      <c r="B322" s="278"/>
      <c r="C322" s="278"/>
      <c r="D322" s="283"/>
      <c r="E322" s="279"/>
      <c r="F322" s="279"/>
      <c r="G322" s="279"/>
      <c r="H322" s="279"/>
      <c r="I322" s="408"/>
      <c r="J322" s="408"/>
      <c r="K322" s="408"/>
      <c r="L322" s="408"/>
      <c r="M322" s="408"/>
      <c r="N322" s="408"/>
      <c r="O322" s="408"/>
      <c r="P322" s="408"/>
      <c r="Q322" s="408"/>
      <c r="R322" s="408"/>
    </row>
    <row r="323" spans="1:18" s="276" customFormat="1" x14ac:dyDescent="0.3">
      <c r="A323" s="277"/>
      <c r="B323" s="278"/>
      <c r="C323" s="278"/>
      <c r="D323" s="283"/>
      <c r="E323" s="279"/>
      <c r="F323" s="279"/>
      <c r="G323" s="279"/>
      <c r="H323" s="279"/>
      <c r="I323" s="408"/>
      <c r="J323" s="408"/>
      <c r="K323" s="408"/>
      <c r="L323" s="408"/>
      <c r="M323" s="408"/>
      <c r="N323" s="408"/>
      <c r="O323" s="408"/>
      <c r="P323" s="408"/>
      <c r="Q323" s="408"/>
      <c r="R323" s="408"/>
    </row>
    <row r="324" spans="1:18" s="276" customFormat="1" x14ac:dyDescent="0.3">
      <c r="A324" s="277"/>
      <c r="B324" s="278"/>
      <c r="C324" s="278"/>
      <c r="D324" s="283"/>
      <c r="E324" s="279"/>
      <c r="F324" s="279"/>
      <c r="G324" s="279"/>
      <c r="H324" s="279"/>
      <c r="I324" s="408"/>
      <c r="J324" s="408"/>
      <c r="K324" s="408"/>
      <c r="L324" s="408"/>
      <c r="M324" s="408"/>
      <c r="N324" s="408"/>
      <c r="O324" s="408"/>
      <c r="P324" s="408"/>
      <c r="Q324" s="408"/>
      <c r="R324" s="408"/>
    </row>
    <row r="325" spans="1:18" s="276" customFormat="1" x14ac:dyDescent="0.3">
      <c r="A325" s="277"/>
      <c r="B325" s="278"/>
      <c r="C325" s="278"/>
      <c r="D325" s="283"/>
      <c r="E325" s="279"/>
      <c r="F325" s="279"/>
      <c r="G325" s="279"/>
      <c r="H325" s="279"/>
      <c r="I325" s="408"/>
      <c r="J325" s="408"/>
      <c r="K325" s="408"/>
      <c r="L325" s="408"/>
      <c r="M325" s="408"/>
      <c r="N325" s="408"/>
      <c r="O325" s="408"/>
      <c r="P325" s="408"/>
      <c r="Q325" s="408"/>
      <c r="R325" s="408"/>
    </row>
    <row r="326" spans="1:18" s="276" customFormat="1" x14ac:dyDescent="0.3">
      <c r="A326" s="277"/>
      <c r="B326" s="278"/>
      <c r="C326" s="278"/>
      <c r="D326" s="283"/>
      <c r="E326" s="279"/>
      <c r="F326" s="279"/>
      <c r="G326" s="279"/>
      <c r="H326" s="279"/>
      <c r="I326" s="408"/>
      <c r="J326" s="408"/>
      <c r="K326" s="408"/>
      <c r="L326" s="408"/>
      <c r="M326" s="408"/>
      <c r="N326" s="408"/>
      <c r="O326" s="408"/>
      <c r="P326" s="408"/>
      <c r="Q326" s="408"/>
      <c r="R326" s="408"/>
    </row>
    <row r="327" spans="1:18" s="276" customFormat="1" x14ac:dyDescent="0.3">
      <c r="A327" s="277"/>
      <c r="B327" s="278"/>
      <c r="C327" s="278"/>
      <c r="D327" s="283"/>
      <c r="E327" s="279"/>
      <c r="F327" s="279"/>
      <c r="G327" s="279"/>
      <c r="H327" s="279"/>
      <c r="I327" s="408"/>
      <c r="J327" s="408"/>
      <c r="K327" s="408"/>
      <c r="L327" s="408"/>
      <c r="M327" s="408"/>
      <c r="N327" s="408"/>
      <c r="O327" s="408"/>
      <c r="P327" s="408"/>
      <c r="Q327" s="408"/>
      <c r="R327" s="408"/>
    </row>
    <row r="328" spans="1:18" s="276" customFormat="1" x14ac:dyDescent="0.3">
      <c r="A328" s="277"/>
      <c r="B328" s="278"/>
      <c r="C328" s="278"/>
      <c r="D328" s="283"/>
      <c r="E328" s="279"/>
      <c r="F328" s="279"/>
      <c r="G328" s="279"/>
      <c r="H328" s="279"/>
      <c r="I328" s="408"/>
      <c r="J328" s="408"/>
      <c r="K328" s="408"/>
      <c r="L328" s="408"/>
      <c r="M328" s="408"/>
      <c r="N328" s="408"/>
      <c r="O328" s="408"/>
      <c r="P328" s="408"/>
      <c r="Q328" s="408"/>
      <c r="R328" s="408"/>
    </row>
    <row r="329" spans="1:18" s="276" customFormat="1" x14ac:dyDescent="0.3">
      <c r="A329" s="277"/>
      <c r="B329" s="278"/>
      <c r="C329" s="278"/>
      <c r="D329" s="283"/>
      <c r="E329" s="279"/>
      <c r="F329" s="279"/>
      <c r="G329" s="279"/>
      <c r="H329" s="279"/>
      <c r="I329" s="408"/>
      <c r="J329" s="408"/>
      <c r="K329" s="408"/>
      <c r="L329" s="408"/>
      <c r="M329" s="408"/>
      <c r="N329" s="408"/>
      <c r="O329" s="408"/>
      <c r="P329" s="408"/>
      <c r="Q329" s="408"/>
      <c r="R329" s="408"/>
    </row>
    <row r="330" spans="1:18" s="276" customFormat="1" x14ac:dyDescent="0.3">
      <c r="A330" s="277"/>
      <c r="B330" s="278"/>
      <c r="C330" s="278"/>
      <c r="D330" s="283"/>
      <c r="E330" s="279"/>
      <c r="F330" s="279"/>
      <c r="G330" s="279"/>
      <c r="H330" s="279"/>
      <c r="I330" s="408"/>
      <c r="J330" s="408"/>
      <c r="K330" s="408"/>
      <c r="L330" s="408"/>
      <c r="M330" s="408"/>
      <c r="N330" s="408"/>
      <c r="O330" s="408"/>
      <c r="P330" s="408"/>
      <c r="Q330" s="408"/>
      <c r="R330" s="408"/>
    </row>
    <row r="331" spans="1:18" s="276" customFormat="1" x14ac:dyDescent="0.3">
      <c r="A331" s="277"/>
      <c r="B331" s="278"/>
      <c r="C331" s="278"/>
      <c r="D331" s="283"/>
      <c r="E331" s="279"/>
      <c r="F331" s="279"/>
      <c r="G331" s="279"/>
      <c r="H331" s="279"/>
      <c r="I331" s="408"/>
      <c r="J331" s="408"/>
      <c r="K331" s="408"/>
      <c r="L331" s="408"/>
      <c r="M331" s="408"/>
      <c r="N331" s="408"/>
      <c r="O331" s="408"/>
      <c r="P331" s="408"/>
      <c r="Q331" s="408"/>
      <c r="R331" s="408"/>
    </row>
    <row r="332" spans="1:18" s="276" customFormat="1" x14ac:dyDescent="0.3">
      <c r="A332" s="277"/>
      <c r="B332" s="278"/>
      <c r="C332" s="278"/>
      <c r="D332" s="283"/>
      <c r="E332" s="279"/>
      <c r="F332" s="279"/>
      <c r="G332" s="279"/>
      <c r="H332" s="279"/>
      <c r="I332" s="408"/>
      <c r="J332" s="408"/>
      <c r="K332" s="408"/>
      <c r="L332" s="408"/>
      <c r="M332" s="408"/>
      <c r="N332" s="408"/>
      <c r="O332" s="408"/>
      <c r="P332" s="408"/>
      <c r="Q332" s="408"/>
      <c r="R332" s="408"/>
    </row>
    <row r="333" spans="1:18" s="276" customFormat="1" x14ac:dyDescent="0.3">
      <c r="A333" s="277"/>
      <c r="B333" s="278"/>
      <c r="C333" s="278"/>
      <c r="D333" s="283"/>
      <c r="E333" s="279"/>
      <c r="F333" s="279"/>
      <c r="G333" s="279"/>
      <c r="H333" s="279"/>
      <c r="I333" s="408"/>
      <c r="J333" s="408"/>
      <c r="K333" s="408"/>
      <c r="L333" s="408"/>
      <c r="M333" s="408"/>
      <c r="N333" s="408"/>
      <c r="O333" s="408"/>
      <c r="P333" s="408"/>
      <c r="Q333" s="408"/>
      <c r="R333" s="408"/>
    </row>
    <row r="334" spans="1:18" s="276" customFormat="1" x14ac:dyDescent="0.3">
      <c r="A334" s="277"/>
      <c r="B334" s="278"/>
      <c r="C334" s="278"/>
      <c r="D334" s="283"/>
      <c r="E334" s="279"/>
      <c r="F334" s="279"/>
      <c r="G334" s="279"/>
      <c r="H334" s="279"/>
      <c r="I334" s="408"/>
      <c r="J334" s="408"/>
      <c r="K334" s="408"/>
      <c r="L334" s="408"/>
      <c r="M334" s="408"/>
      <c r="N334" s="408"/>
      <c r="O334" s="408"/>
      <c r="P334" s="408"/>
      <c r="Q334" s="408"/>
      <c r="R334" s="408"/>
    </row>
    <row r="335" spans="1:18" s="276" customFormat="1" x14ac:dyDescent="0.3">
      <c r="A335" s="277"/>
      <c r="B335" s="278"/>
      <c r="C335" s="278"/>
      <c r="D335" s="283"/>
      <c r="E335" s="279"/>
      <c r="F335" s="279"/>
      <c r="G335" s="279"/>
      <c r="H335" s="279"/>
      <c r="I335" s="408"/>
      <c r="J335" s="408"/>
      <c r="K335" s="408"/>
      <c r="L335" s="408"/>
      <c r="M335" s="408"/>
      <c r="N335" s="408"/>
      <c r="O335" s="408"/>
      <c r="P335" s="408"/>
      <c r="Q335" s="408"/>
      <c r="R335" s="408"/>
    </row>
    <row r="336" spans="1:18" s="276" customFormat="1" x14ac:dyDescent="0.3">
      <c r="A336" s="277"/>
      <c r="B336" s="278"/>
      <c r="C336" s="278"/>
      <c r="D336" s="283"/>
      <c r="E336" s="279"/>
      <c r="F336" s="279"/>
      <c r="G336" s="279"/>
      <c r="H336" s="279"/>
      <c r="I336" s="408"/>
      <c r="J336" s="408"/>
      <c r="K336" s="408"/>
      <c r="L336" s="408"/>
      <c r="M336" s="408"/>
      <c r="N336" s="408"/>
      <c r="O336" s="408"/>
      <c r="P336" s="408"/>
      <c r="Q336" s="408"/>
      <c r="R336" s="408"/>
    </row>
    <row r="337" spans="1:18" s="276" customFormat="1" x14ac:dyDescent="0.3">
      <c r="A337" s="277"/>
      <c r="B337" s="278"/>
      <c r="C337" s="278"/>
      <c r="D337" s="283"/>
      <c r="E337" s="279"/>
      <c r="F337" s="279"/>
      <c r="G337" s="279"/>
      <c r="H337" s="279"/>
      <c r="I337" s="408"/>
      <c r="J337" s="408"/>
      <c r="K337" s="408"/>
      <c r="L337" s="408"/>
      <c r="M337" s="408"/>
      <c r="N337" s="408"/>
      <c r="O337" s="408"/>
      <c r="P337" s="408"/>
      <c r="Q337" s="408"/>
      <c r="R337" s="408"/>
    </row>
    <row r="338" spans="1:18" s="276" customFormat="1" x14ac:dyDescent="0.3">
      <c r="A338" s="277"/>
      <c r="B338" s="278"/>
      <c r="C338" s="278"/>
      <c r="D338" s="283"/>
      <c r="E338" s="279"/>
      <c r="F338" s="279"/>
      <c r="G338" s="279"/>
      <c r="H338" s="279"/>
      <c r="I338" s="408"/>
      <c r="J338" s="408"/>
      <c r="K338" s="408"/>
      <c r="L338" s="408"/>
      <c r="M338" s="408"/>
      <c r="N338" s="408"/>
      <c r="O338" s="408"/>
      <c r="P338" s="408"/>
      <c r="Q338" s="408"/>
      <c r="R338" s="408"/>
    </row>
    <row r="339" spans="1:18" s="276" customFormat="1" x14ac:dyDescent="0.3">
      <c r="A339" s="277"/>
      <c r="B339" s="278"/>
      <c r="C339" s="278"/>
      <c r="D339" s="283"/>
      <c r="E339" s="279"/>
      <c r="F339" s="279"/>
      <c r="G339" s="279"/>
      <c r="H339" s="279"/>
      <c r="I339" s="408"/>
      <c r="J339" s="408"/>
      <c r="K339" s="408"/>
      <c r="L339" s="408"/>
      <c r="M339" s="408"/>
      <c r="N339" s="408"/>
      <c r="O339" s="408"/>
      <c r="P339" s="408"/>
      <c r="Q339" s="408"/>
      <c r="R339" s="408"/>
    </row>
    <row r="340" spans="1:18" s="276" customFormat="1" x14ac:dyDescent="0.3">
      <c r="A340" s="277"/>
      <c r="B340" s="278"/>
      <c r="C340" s="278"/>
      <c r="D340" s="283"/>
      <c r="E340" s="279"/>
      <c r="F340" s="279"/>
      <c r="G340" s="279"/>
      <c r="H340" s="279"/>
      <c r="I340" s="408"/>
      <c r="J340" s="408"/>
      <c r="K340" s="408"/>
      <c r="L340" s="408"/>
      <c r="M340" s="408"/>
      <c r="N340" s="408"/>
      <c r="O340" s="408"/>
      <c r="P340" s="408"/>
      <c r="Q340" s="408"/>
      <c r="R340" s="408"/>
    </row>
    <row r="341" spans="1:18" s="276" customFormat="1" x14ac:dyDescent="0.3">
      <c r="A341" s="277"/>
      <c r="B341" s="278"/>
      <c r="C341" s="278"/>
      <c r="D341" s="283"/>
      <c r="E341" s="279"/>
      <c r="F341" s="279"/>
      <c r="G341" s="279"/>
      <c r="H341" s="279"/>
      <c r="I341" s="408"/>
      <c r="J341" s="408"/>
      <c r="K341" s="408"/>
      <c r="L341" s="408"/>
      <c r="M341" s="408"/>
      <c r="N341" s="408"/>
      <c r="O341" s="408"/>
      <c r="P341" s="408"/>
      <c r="Q341" s="408"/>
      <c r="R341" s="408"/>
    </row>
    <row r="342" spans="1:18" s="276" customFormat="1" x14ac:dyDescent="0.3">
      <c r="A342" s="277"/>
      <c r="B342" s="278"/>
      <c r="C342" s="278"/>
      <c r="D342" s="283"/>
      <c r="E342" s="279"/>
      <c r="F342" s="279"/>
      <c r="G342" s="279"/>
      <c r="H342" s="279"/>
      <c r="I342" s="408"/>
      <c r="J342" s="408"/>
      <c r="K342" s="408"/>
      <c r="L342" s="408"/>
      <c r="M342" s="408"/>
      <c r="N342" s="408"/>
      <c r="O342" s="408"/>
      <c r="P342" s="408"/>
      <c r="Q342" s="408"/>
      <c r="R342" s="408"/>
    </row>
    <row r="343" spans="1:18" s="276" customFormat="1" x14ac:dyDescent="0.3">
      <c r="A343" s="277"/>
      <c r="B343" s="278"/>
      <c r="C343" s="278"/>
      <c r="D343" s="283"/>
      <c r="E343" s="279"/>
      <c r="F343" s="279"/>
      <c r="G343" s="279"/>
      <c r="H343" s="279"/>
      <c r="I343" s="408"/>
      <c r="J343" s="408"/>
      <c r="K343" s="408"/>
      <c r="L343" s="408"/>
      <c r="M343" s="408"/>
      <c r="N343" s="408"/>
      <c r="O343" s="408"/>
      <c r="P343" s="408"/>
      <c r="Q343" s="408"/>
      <c r="R343" s="408"/>
    </row>
    <row r="344" spans="1:18" s="276" customFormat="1" x14ac:dyDescent="0.3">
      <c r="A344" s="277"/>
      <c r="B344" s="278"/>
      <c r="C344" s="278"/>
      <c r="D344" s="283"/>
      <c r="E344" s="279"/>
      <c r="F344" s="279"/>
      <c r="G344" s="279"/>
      <c r="H344" s="279"/>
      <c r="I344" s="408"/>
      <c r="J344" s="408"/>
      <c r="K344" s="408"/>
      <c r="L344" s="408"/>
      <c r="M344" s="408"/>
      <c r="N344" s="408"/>
      <c r="O344" s="408"/>
      <c r="P344" s="408"/>
      <c r="Q344" s="408"/>
      <c r="R344" s="408"/>
    </row>
    <row r="345" spans="1:18" s="276" customFormat="1" x14ac:dyDescent="0.3">
      <c r="A345" s="277"/>
      <c r="B345" s="278"/>
      <c r="C345" s="278"/>
      <c r="D345" s="283"/>
      <c r="E345" s="279"/>
      <c r="F345" s="279"/>
      <c r="G345" s="279"/>
      <c r="H345" s="279"/>
      <c r="I345" s="408"/>
      <c r="J345" s="408"/>
      <c r="K345" s="408"/>
      <c r="L345" s="408"/>
      <c r="M345" s="408"/>
      <c r="N345" s="408"/>
      <c r="O345" s="408"/>
      <c r="P345" s="408"/>
      <c r="Q345" s="408"/>
      <c r="R345" s="408"/>
    </row>
    <row r="346" spans="1:18" s="276" customFormat="1" x14ac:dyDescent="0.3">
      <c r="A346" s="277"/>
      <c r="B346" s="278"/>
      <c r="C346" s="278"/>
      <c r="D346" s="283"/>
      <c r="E346" s="279"/>
      <c r="F346" s="279"/>
      <c r="G346" s="279"/>
      <c r="H346" s="279"/>
      <c r="I346" s="408"/>
      <c r="J346" s="408"/>
      <c r="K346" s="408"/>
      <c r="L346" s="408"/>
      <c r="M346" s="408"/>
      <c r="N346" s="408"/>
      <c r="O346" s="408"/>
      <c r="P346" s="408"/>
      <c r="Q346" s="408"/>
      <c r="R346" s="408"/>
    </row>
    <row r="347" spans="1:18" s="276" customFormat="1" x14ac:dyDescent="0.3">
      <c r="A347" s="277"/>
      <c r="B347" s="278"/>
      <c r="C347" s="278"/>
      <c r="D347" s="283"/>
      <c r="E347" s="279"/>
      <c r="F347" s="279"/>
      <c r="G347" s="279"/>
      <c r="H347" s="279"/>
      <c r="I347" s="408"/>
      <c r="J347" s="408"/>
      <c r="K347" s="408"/>
      <c r="L347" s="408"/>
      <c r="M347" s="408"/>
      <c r="N347" s="408"/>
      <c r="O347" s="408"/>
      <c r="P347" s="408"/>
      <c r="Q347" s="408"/>
      <c r="R347" s="408"/>
    </row>
    <row r="348" spans="1:18" s="276" customFormat="1" x14ac:dyDescent="0.3">
      <c r="A348" s="277"/>
      <c r="B348" s="278"/>
      <c r="C348" s="278"/>
      <c r="D348" s="283"/>
      <c r="E348" s="279"/>
      <c r="F348" s="279"/>
      <c r="G348" s="279"/>
      <c r="H348" s="279"/>
      <c r="I348" s="408"/>
      <c r="J348" s="408"/>
      <c r="K348" s="408"/>
      <c r="L348" s="408"/>
      <c r="M348" s="408"/>
      <c r="N348" s="408"/>
      <c r="O348" s="408"/>
      <c r="P348" s="408"/>
      <c r="Q348" s="408"/>
      <c r="R348" s="408"/>
    </row>
    <row r="349" spans="1:18" s="276" customFormat="1" x14ac:dyDescent="0.3">
      <c r="A349" s="277"/>
      <c r="B349" s="278"/>
      <c r="C349" s="278"/>
      <c r="D349" s="283"/>
      <c r="E349" s="279"/>
      <c r="F349" s="279"/>
      <c r="G349" s="279"/>
      <c r="H349" s="279"/>
      <c r="I349" s="408"/>
      <c r="J349" s="408"/>
      <c r="K349" s="408"/>
      <c r="L349" s="408"/>
      <c r="M349" s="408"/>
      <c r="N349" s="408"/>
      <c r="O349" s="408"/>
      <c r="P349" s="408"/>
      <c r="Q349" s="408"/>
      <c r="R349" s="408"/>
    </row>
    <row r="350" spans="1:18" s="276" customFormat="1" x14ac:dyDescent="0.3">
      <c r="A350" s="277"/>
      <c r="B350" s="278"/>
      <c r="C350" s="278"/>
      <c r="D350" s="283"/>
      <c r="E350" s="279"/>
      <c r="F350" s="279"/>
      <c r="G350" s="279"/>
      <c r="H350" s="279"/>
      <c r="I350" s="408"/>
      <c r="J350" s="408"/>
      <c r="K350" s="408"/>
      <c r="L350" s="408"/>
      <c r="M350" s="408"/>
      <c r="N350" s="408"/>
      <c r="O350" s="408"/>
      <c r="P350" s="408"/>
      <c r="Q350" s="408"/>
      <c r="R350" s="408"/>
    </row>
    <row r="351" spans="1:18" s="276" customFormat="1" x14ac:dyDescent="0.3">
      <c r="A351" s="277"/>
      <c r="B351" s="278"/>
      <c r="C351" s="278"/>
      <c r="D351" s="283"/>
      <c r="E351" s="279"/>
      <c r="F351" s="279"/>
      <c r="G351" s="279"/>
      <c r="H351" s="279"/>
      <c r="I351" s="408"/>
      <c r="J351" s="408"/>
      <c r="K351" s="408"/>
      <c r="L351" s="408"/>
      <c r="M351" s="408"/>
      <c r="N351" s="408"/>
      <c r="O351" s="408"/>
      <c r="P351" s="408"/>
      <c r="Q351" s="408"/>
      <c r="R351" s="408"/>
    </row>
    <row r="352" spans="1:18" s="276" customFormat="1" x14ac:dyDescent="0.3">
      <c r="A352" s="277"/>
      <c r="B352" s="278"/>
      <c r="C352" s="278"/>
      <c r="D352" s="283"/>
      <c r="E352" s="279"/>
      <c r="F352" s="279"/>
      <c r="G352" s="279"/>
      <c r="H352" s="279"/>
      <c r="I352" s="408"/>
      <c r="J352" s="408"/>
      <c r="K352" s="408"/>
      <c r="L352" s="408"/>
      <c r="M352" s="408"/>
      <c r="N352" s="408"/>
      <c r="O352" s="408"/>
      <c r="P352" s="408"/>
      <c r="Q352" s="408"/>
      <c r="R352" s="408"/>
    </row>
    <row r="353" spans="1:18" s="276" customFormat="1" x14ac:dyDescent="0.3">
      <c r="A353" s="277"/>
      <c r="B353" s="278"/>
      <c r="C353" s="278"/>
      <c r="D353" s="283"/>
      <c r="E353" s="279"/>
      <c r="F353" s="279"/>
      <c r="G353" s="279"/>
      <c r="H353" s="279"/>
      <c r="I353" s="408"/>
      <c r="J353" s="408"/>
      <c r="K353" s="408"/>
      <c r="L353" s="408"/>
      <c r="M353" s="408"/>
      <c r="N353" s="408"/>
      <c r="O353" s="408"/>
      <c r="P353" s="408"/>
      <c r="Q353" s="408"/>
      <c r="R353" s="408"/>
    </row>
    <row r="354" spans="1:18" s="276" customFormat="1" x14ac:dyDescent="0.3">
      <c r="A354" s="277"/>
      <c r="B354" s="278"/>
      <c r="C354" s="278"/>
      <c r="D354" s="283"/>
      <c r="E354" s="279"/>
      <c r="F354" s="279"/>
      <c r="G354" s="279"/>
      <c r="H354" s="279"/>
      <c r="I354" s="408"/>
      <c r="J354" s="408"/>
      <c r="K354" s="408"/>
      <c r="L354" s="408"/>
      <c r="M354" s="408"/>
      <c r="N354" s="408"/>
      <c r="O354" s="408"/>
      <c r="P354" s="408"/>
      <c r="Q354" s="408"/>
      <c r="R354" s="408"/>
    </row>
    <row r="355" spans="1:18" s="276" customFormat="1" x14ac:dyDescent="0.3">
      <c r="A355" s="277"/>
      <c r="B355" s="278"/>
      <c r="C355" s="278"/>
      <c r="D355" s="283"/>
      <c r="E355" s="279"/>
      <c r="F355" s="279"/>
      <c r="G355" s="279"/>
      <c r="H355" s="279"/>
      <c r="I355" s="408"/>
      <c r="J355" s="408"/>
      <c r="K355" s="408"/>
      <c r="L355" s="408"/>
      <c r="M355" s="408"/>
      <c r="N355" s="408"/>
      <c r="O355" s="408"/>
      <c r="P355" s="408"/>
      <c r="Q355" s="408"/>
      <c r="R355" s="408"/>
    </row>
    <row r="356" spans="1:18" s="276" customFormat="1" x14ac:dyDescent="0.3">
      <c r="A356" s="277"/>
      <c r="B356" s="278"/>
      <c r="C356" s="278"/>
      <c r="D356" s="283"/>
      <c r="E356" s="279"/>
      <c r="F356" s="279"/>
      <c r="G356" s="279"/>
      <c r="H356" s="279"/>
      <c r="I356" s="408"/>
      <c r="J356" s="408"/>
      <c r="K356" s="408"/>
      <c r="L356" s="408"/>
      <c r="M356" s="408"/>
      <c r="N356" s="408"/>
      <c r="O356" s="408"/>
      <c r="P356" s="408"/>
      <c r="Q356" s="408"/>
      <c r="R356" s="408"/>
    </row>
    <row r="357" spans="1:18" s="276" customFormat="1" x14ac:dyDescent="0.3">
      <c r="A357" s="277"/>
      <c r="B357" s="278"/>
      <c r="C357" s="278"/>
      <c r="D357" s="283"/>
      <c r="E357" s="279"/>
      <c r="F357" s="279"/>
      <c r="G357" s="279"/>
      <c r="H357" s="279"/>
      <c r="I357" s="408"/>
      <c r="J357" s="408"/>
      <c r="K357" s="408"/>
      <c r="L357" s="408"/>
      <c r="M357" s="408"/>
      <c r="N357" s="408"/>
      <c r="O357" s="408"/>
      <c r="P357" s="408"/>
      <c r="Q357" s="408"/>
      <c r="R357" s="408"/>
    </row>
    <row r="358" spans="1:18" s="276" customFormat="1" x14ac:dyDescent="0.3">
      <c r="A358" s="277"/>
      <c r="B358" s="278"/>
      <c r="C358" s="278"/>
      <c r="D358" s="283"/>
      <c r="E358" s="279"/>
      <c r="F358" s="279"/>
      <c r="G358" s="279"/>
      <c r="H358" s="279"/>
      <c r="I358" s="408"/>
      <c r="J358" s="408"/>
      <c r="K358" s="408"/>
      <c r="L358" s="408"/>
      <c r="M358" s="408"/>
      <c r="N358" s="408"/>
      <c r="O358" s="408"/>
      <c r="P358" s="408"/>
      <c r="Q358" s="408"/>
      <c r="R358" s="408"/>
    </row>
    <row r="359" spans="1:18" s="276" customFormat="1" x14ac:dyDescent="0.3">
      <c r="A359" s="277"/>
      <c r="B359" s="278"/>
      <c r="C359" s="278"/>
      <c r="D359" s="283"/>
      <c r="E359" s="279"/>
      <c r="F359" s="279"/>
      <c r="G359" s="279"/>
      <c r="H359" s="279"/>
      <c r="I359" s="408"/>
      <c r="J359" s="408"/>
      <c r="K359" s="408"/>
      <c r="L359" s="408"/>
      <c r="M359" s="408"/>
      <c r="N359" s="408"/>
      <c r="O359" s="408"/>
      <c r="P359" s="408"/>
      <c r="Q359" s="408"/>
      <c r="R359" s="408"/>
    </row>
    <row r="360" spans="1:18" s="276" customFormat="1" x14ac:dyDescent="0.3">
      <c r="A360" s="277"/>
      <c r="B360" s="278"/>
      <c r="C360" s="278"/>
      <c r="D360" s="283"/>
      <c r="E360" s="279"/>
      <c r="F360" s="279"/>
      <c r="G360" s="279"/>
      <c r="H360" s="279"/>
      <c r="I360" s="408"/>
      <c r="J360" s="408"/>
      <c r="K360" s="408"/>
      <c r="L360" s="408"/>
      <c r="M360" s="408"/>
      <c r="N360" s="408"/>
      <c r="O360" s="408"/>
      <c r="P360" s="408"/>
      <c r="Q360" s="408"/>
      <c r="R360" s="408"/>
    </row>
    <row r="361" spans="1:18" s="276" customFormat="1" x14ac:dyDescent="0.3">
      <c r="A361" s="277"/>
      <c r="B361" s="278"/>
      <c r="C361" s="278"/>
      <c r="D361" s="283"/>
      <c r="E361" s="279"/>
      <c r="F361" s="279"/>
      <c r="G361" s="279"/>
      <c r="H361" s="279"/>
      <c r="I361" s="408"/>
      <c r="J361" s="408"/>
      <c r="K361" s="408"/>
      <c r="L361" s="408"/>
      <c r="M361" s="408"/>
      <c r="N361" s="408"/>
      <c r="O361" s="408"/>
      <c r="P361" s="408"/>
      <c r="Q361" s="408"/>
      <c r="R361" s="408"/>
    </row>
    <row r="362" spans="1:18" s="276" customFormat="1" x14ac:dyDescent="0.3">
      <c r="A362" s="277"/>
      <c r="B362" s="278"/>
      <c r="C362" s="278"/>
      <c r="D362" s="283"/>
      <c r="E362" s="279"/>
      <c r="F362" s="279"/>
      <c r="G362" s="279"/>
      <c r="H362" s="279"/>
      <c r="I362" s="408"/>
      <c r="J362" s="408"/>
      <c r="K362" s="408"/>
      <c r="L362" s="408"/>
      <c r="M362" s="408"/>
      <c r="N362" s="408"/>
      <c r="O362" s="408"/>
      <c r="P362" s="408"/>
      <c r="Q362" s="408"/>
      <c r="R362" s="408"/>
    </row>
    <row r="363" spans="1:18" s="276" customFormat="1" x14ac:dyDescent="0.3">
      <c r="A363" s="277"/>
      <c r="B363" s="278"/>
      <c r="C363" s="278"/>
      <c r="D363" s="283"/>
      <c r="E363" s="279"/>
      <c r="F363" s="279"/>
      <c r="G363" s="279"/>
      <c r="H363" s="279"/>
      <c r="I363" s="408"/>
      <c r="J363" s="408"/>
      <c r="K363" s="408"/>
      <c r="L363" s="408"/>
      <c r="M363" s="408"/>
      <c r="N363" s="408"/>
      <c r="O363" s="408"/>
      <c r="P363" s="408"/>
      <c r="Q363" s="408"/>
      <c r="R363" s="408"/>
    </row>
    <row r="364" spans="1:18" s="276" customFormat="1" x14ac:dyDescent="0.3">
      <c r="A364" s="277"/>
      <c r="B364" s="278"/>
      <c r="C364" s="278"/>
      <c r="D364" s="283"/>
      <c r="E364" s="279"/>
      <c r="F364" s="279"/>
      <c r="G364" s="279"/>
      <c r="H364" s="279"/>
      <c r="I364" s="408"/>
      <c r="J364" s="408"/>
      <c r="K364" s="408"/>
      <c r="L364" s="408"/>
      <c r="M364" s="408"/>
      <c r="N364" s="408"/>
      <c r="O364" s="408"/>
      <c r="P364" s="408"/>
      <c r="Q364" s="408"/>
      <c r="R364" s="408"/>
    </row>
    <row r="365" spans="1:18" s="276" customFormat="1" x14ac:dyDescent="0.3">
      <c r="A365" s="277"/>
      <c r="B365" s="278"/>
      <c r="C365" s="278"/>
      <c r="D365" s="283"/>
      <c r="E365" s="279"/>
      <c r="F365" s="279"/>
      <c r="G365" s="279"/>
      <c r="H365" s="279"/>
      <c r="I365" s="408"/>
      <c r="J365" s="408"/>
      <c r="K365" s="408"/>
      <c r="L365" s="408"/>
      <c r="M365" s="408"/>
      <c r="N365" s="408"/>
      <c r="O365" s="408"/>
      <c r="P365" s="408"/>
      <c r="Q365" s="408"/>
      <c r="R365" s="408"/>
    </row>
    <row r="366" spans="1:18" s="276" customFormat="1" x14ac:dyDescent="0.3">
      <c r="A366" s="277"/>
      <c r="B366" s="278"/>
      <c r="C366" s="278"/>
      <c r="D366" s="283"/>
      <c r="E366" s="279"/>
      <c r="F366" s="279"/>
      <c r="G366" s="279"/>
      <c r="H366" s="279"/>
      <c r="I366" s="408"/>
      <c r="J366" s="408"/>
      <c r="K366" s="408"/>
      <c r="L366" s="408"/>
      <c r="M366" s="408"/>
      <c r="N366" s="408"/>
      <c r="O366" s="408"/>
      <c r="P366" s="408"/>
      <c r="Q366" s="408"/>
      <c r="R366" s="408"/>
    </row>
    <row r="367" spans="1:18" s="276" customFormat="1" x14ac:dyDescent="0.3">
      <c r="A367" s="277"/>
      <c r="B367" s="278"/>
      <c r="C367" s="278"/>
      <c r="D367" s="283"/>
      <c r="E367" s="279"/>
      <c r="F367" s="279"/>
      <c r="G367" s="279"/>
      <c r="H367" s="279"/>
      <c r="I367" s="408"/>
      <c r="J367" s="408"/>
      <c r="K367" s="408"/>
      <c r="L367" s="408"/>
      <c r="M367" s="408"/>
      <c r="N367" s="408"/>
      <c r="O367" s="408"/>
      <c r="P367" s="408"/>
      <c r="Q367" s="408"/>
      <c r="R367" s="408"/>
    </row>
    <row r="368" spans="1:18" s="276" customFormat="1" x14ac:dyDescent="0.3">
      <c r="A368" s="277"/>
      <c r="B368" s="278"/>
      <c r="C368" s="278"/>
      <c r="D368" s="283"/>
      <c r="E368" s="279"/>
      <c r="F368" s="279"/>
      <c r="G368" s="279"/>
      <c r="H368" s="279"/>
      <c r="I368" s="408"/>
      <c r="J368" s="408"/>
      <c r="K368" s="408"/>
      <c r="L368" s="408"/>
      <c r="M368" s="408"/>
      <c r="N368" s="408"/>
      <c r="O368" s="408"/>
      <c r="P368" s="408"/>
      <c r="Q368" s="408"/>
      <c r="R368" s="408"/>
    </row>
    <row r="369" spans="1:18" s="276" customFormat="1" x14ac:dyDescent="0.3">
      <c r="A369" s="277"/>
      <c r="B369" s="278"/>
      <c r="C369" s="278"/>
      <c r="D369" s="283"/>
      <c r="E369" s="279"/>
      <c r="F369" s="279"/>
      <c r="G369" s="279"/>
      <c r="H369" s="279"/>
      <c r="I369" s="408"/>
      <c r="J369" s="408"/>
      <c r="K369" s="408"/>
      <c r="L369" s="408"/>
      <c r="M369" s="408"/>
      <c r="N369" s="408"/>
      <c r="O369" s="408"/>
      <c r="P369" s="408"/>
      <c r="Q369" s="408"/>
      <c r="R369" s="408"/>
    </row>
    <row r="370" spans="1:18" s="276" customFormat="1" x14ac:dyDescent="0.3">
      <c r="A370" s="277"/>
      <c r="B370" s="278"/>
      <c r="C370" s="278"/>
      <c r="D370" s="283"/>
      <c r="E370" s="279"/>
      <c r="F370" s="279"/>
      <c r="G370" s="279"/>
      <c r="H370" s="279"/>
      <c r="I370" s="408"/>
      <c r="J370" s="408"/>
      <c r="K370" s="408"/>
      <c r="L370" s="408"/>
      <c r="M370" s="408"/>
      <c r="N370" s="408"/>
      <c r="O370" s="408"/>
      <c r="P370" s="408"/>
      <c r="Q370" s="408"/>
      <c r="R370" s="408"/>
    </row>
    <row r="371" spans="1:18" s="276" customFormat="1" x14ac:dyDescent="0.3">
      <c r="A371" s="277"/>
      <c r="B371" s="278"/>
      <c r="C371" s="278"/>
      <c r="D371" s="283"/>
      <c r="E371" s="279"/>
      <c r="F371" s="279"/>
      <c r="G371" s="279"/>
      <c r="H371" s="279"/>
      <c r="I371" s="408"/>
      <c r="J371" s="408"/>
      <c r="K371" s="408"/>
      <c r="L371" s="408"/>
      <c r="M371" s="408"/>
      <c r="N371" s="408"/>
      <c r="O371" s="408"/>
      <c r="P371" s="408"/>
      <c r="Q371" s="408"/>
      <c r="R371" s="408"/>
    </row>
    <row r="372" spans="1:18" s="276" customFormat="1" x14ac:dyDescent="0.3">
      <c r="A372" s="277"/>
      <c r="B372" s="278"/>
      <c r="C372" s="278"/>
      <c r="D372" s="283"/>
      <c r="E372" s="279"/>
      <c r="F372" s="279"/>
      <c r="G372" s="279"/>
      <c r="H372" s="279"/>
      <c r="I372" s="408"/>
      <c r="J372" s="408"/>
      <c r="K372" s="408"/>
      <c r="L372" s="408"/>
      <c r="M372" s="408"/>
      <c r="N372" s="408"/>
      <c r="O372" s="408"/>
      <c r="P372" s="408"/>
      <c r="Q372" s="408"/>
      <c r="R372" s="408"/>
    </row>
    <row r="373" spans="1:18" s="276" customFormat="1" x14ac:dyDescent="0.3">
      <c r="A373" s="277"/>
      <c r="B373" s="278"/>
      <c r="C373" s="278"/>
      <c r="D373" s="283"/>
      <c r="E373" s="279"/>
      <c r="F373" s="279"/>
      <c r="G373" s="279"/>
      <c r="H373" s="279"/>
      <c r="I373" s="408"/>
      <c r="J373" s="408"/>
      <c r="K373" s="408"/>
      <c r="L373" s="408"/>
      <c r="M373" s="408"/>
      <c r="N373" s="408"/>
      <c r="O373" s="408"/>
      <c r="P373" s="408"/>
      <c r="Q373" s="408"/>
      <c r="R373" s="408"/>
    </row>
    <row r="374" spans="1:18" s="276" customFormat="1" x14ac:dyDescent="0.3">
      <c r="A374" s="277"/>
      <c r="B374" s="278"/>
      <c r="C374" s="278"/>
      <c r="D374" s="283"/>
      <c r="E374" s="279"/>
      <c r="F374" s="279"/>
      <c r="G374" s="279"/>
      <c r="H374" s="279"/>
      <c r="I374" s="408"/>
      <c r="J374" s="408"/>
      <c r="K374" s="408"/>
      <c r="L374" s="408"/>
      <c r="M374" s="408"/>
      <c r="N374" s="408"/>
      <c r="O374" s="408"/>
      <c r="P374" s="408"/>
      <c r="Q374" s="408"/>
      <c r="R374" s="408"/>
    </row>
    <row r="375" spans="1:18" s="276" customFormat="1" x14ac:dyDescent="0.3">
      <c r="A375" s="277"/>
      <c r="B375" s="278"/>
      <c r="C375" s="278"/>
      <c r="D375" s="283"/>
      <c r="E375" s="279"/>
      <c r="F375" s="279"/>
      <c r="G375" s="279"/>
      <c r="H375" s="279"/>
      <c r="I375" s="408"/>
      <c r="J375" s="408"/>
      <c r="K375" s="408"/>
      <c r="L375" s="408"/>
      <c r="M375" s="408"/>
      <c r="N375" s="408"/>
      <c r="O375" s="408"/>
      <c r="P375" s="408"/>
      <c r="Q375" s="408"/>
      <c r="R375" s="408"/>
    </row>
    <row r="376" spans="1:18" s="276" customFormat="1" x14ac:dyDescent="0.3">
      <c r="A376" s="277"/>
      <c r="B376" s="278"/>
      <c r="C376" s="278"/>
      <c r="D376" s="283"/>
      <c r="E376" s="279"/>
      <c r="F376" s="279"/>
      <c r="G376" s="279"/>
      <c r="H376" s="279"/>
      <c r="I376" s="408"/>
      <c r="J376" s="408"/>
      <c r="K376" s="408"/>
      <c r="L376" s="408"/>
      <c r="M376" s="408"/>
      <c r="N376" s="408"/>
      <c r="O376" s="408"/>
      <c r="P376" s="408"/>
      <c r="Q376" s="408"/>
      <c r="R376" s="408"/>
    </row>
    <row r="377" spans="1:18" s="276" customFormat="1" x14ac:dyDescent="0.3">
      <c r="A377" s="277"/>
      <c r="B377" s="278"/>
      <c r="C377" s="278"/>
      <c r="D377" s="283"/>
      <c r="E377" s="279"/>
      <c r="F377" s="279"/>
      <c r="G377" s="279"/>
      <c r="H377" s="279"/>
      <c r="I377" s="408"/>
      <c r="J377" s="408"/>
      <c r="K377" s="408"/>
      <c r="L377" s="408"/>
      <c r="M377" s="408"/>
      <c r="N377" s="408"/>
      <c r="O377" s="408"/>
      <c r="P377" s="408"/>
      <c r="Q377" s="408"/>
      <c r="R377" s="408"/>
    </row>
    <row r="378" spans="1:18" s="276" customFormat="1" x14ac:dyDescent="0.3">
      <c r="A378" s="277"/>
      <c r="B378" s="278"/>
      <c r="C378" s="278"/>
      <c r="D378" s="283"/>
      <c r="E378" s="279"/>
      <c r="F378" s="279"/>
      <c r="G378" s="279"/>
      <c r="H378" s="279"/>
      <c r="I378" s="408"/>
      <c r="J378" s="408"/>
      <c r="K378" s="408"/>
      <c r="L378" s="408"/>
      <c r="M378" s="408"/>
      <c r="N378" s="408"/>
      <c r="O378" s="408"/>
      <c r="P378" s="408"/>
      <c r="Q378" s="408"/>
      <c r="R378" s="408"/>
    </row>
    <row r="379" spans="1:18" s="276" customFormat="1" x14ac:dyDescent="0.3">
      <c r="A379" s="277"/>
      <c r="B379" s="278"/>
      <c r="C379" s="278"/>
      <c r="D379" s="283"/>
      <c r="E379" s="279"/>
      <c r="F379" s="279"/>
      <c r="G379" s="279"/>
      <c r="H379" s="279"/>
      <c r="I379" s="408"/>
      <c r="J379" s="408"/>
      <c r="K379" s="408"/>
      <c r="L379" s="408"/>
      <c r="M379" s="408"/>
      <c r="N379" s="408"/>
      <c r="O379" s="408"/>
      <c r="P379" s="408"/>
      <c r="Q379" s="408"/>
      <c r="R379" s="408"/>
    </row>
    <row r="380" spans="1:18" s="276" customFormat="1" x14ac:dyDescent="0.3">
      <c r="A380" s="277"/>
      <c r="B380" s="278"/>
      <c r="C380" s="278"/>
      <c r="D380" s="283"/>
      <c r="E380" s="279"/>
      <c r="F380" s="279"/>
      <c r="G380" s="279"/>
      <c r="H380" s="279"/>
      <c r="I380" s="408"/>
      <c r="J380" s="408"/>
      <c r="K380" s="408"/>
      <c r="L380" s="408"/>
      <c r="M380" s="408"/>
      <c r="N380" s="408"/>
      <c r="O380" s="408"/>
      <c r="P380" s="408"/>
      <c r="Q380" s="408"/>
      <c r="R380" s="408"/>
    </row>
    <row r="381" spans="1:18" s="276" customFormat="1" x14ac:dyDescent="0.3">
      <c r="A381" s="277"/>
      <c r="B381" s="278"/>
      <c r="C381" s="278"/>
      <c r="D381" s="283"/>
      <c r="E381" s="279"/>
      <c r="F381" s="279"/>
      <c r="G381" s="279"/>
      <c r="H381" s="279"/>
      <c r="I381" s="408"/>
      <c r="J381" s="408"/>
      <c r="K381" s="408"/>
      <c r="L381" s="408"/>
      <c r="M381" s="408"/>
      <c r="N381" s="408"/>
      <c r="O381" s="408"/>
      <c r="P381" s="408"/>
      <c r="Q381" s="408"/>
      <c r="R381" s="408"/>
    </row>
    <row r="382" spans="1:18" s="276" customFormat="1" x14ac:dyDescent="0.3">
      <c r="A382" s="277"/>
      <c r="B382" s="278"/>
      <c r="C382" s="278"/>
      <c r="D382" s="283"/>
      <c r="E382" s="279"/>
      <c r="F382" s="279"/>
      <c r="G382" s="279"/>
      <c r="H382" s="279"/>
      <c r="I382" s="408"/>
      <c r="J382" s="408"/>
      <c r="K382" s="408"/>
      <c r="L382" s="408"/>
      <c r="M382" s="408"/>
      <c r="N382" s="408"/>
      <c r="O382" s="408"/>
      <c r="P382" s="408"/>
      <c r="Q382" s="408"/>
      <c r="R382" s="408"/>
    </row>
    <row r="383" spans="1:18" s="276" customFormat="1" x14ac:dyDescent="0.3">
      <c r="A383" s="277"/>
      <c r="B383" s="278"/>
      <c r="C383" s="278"/>
      <c r="D383" s="283"/>
      <c r="E383" s="279"/>
      <c r="F383" s="279"/>
      <c r="G383" s="279"/>
      <c r="H383" s="279"/>
      <c r="I383" s="408"/>
      <c r="J383" s="408"/>
      <c r="K383" s="408"/>
      <c r="L383" s="408"/>
      <c r="M383" s="408"/>
      <c r="N383" s="408"/>
      <c r="O383" s="408"/>
      <c r="P383" s="408"/>
      <c r="Q383" s="408"/>
      <c r="R383" s="408"/>
    </row>
    <row r="384" spans="1:18" s="276" customFormat="1" x14ac:dyDescent="0.3">
      <c r="A384" s="277"/>
      <c r="B384" s="278"/>
      <c r="C384" s="278"/>
      <c r="D384" s="283"/>
      <c r="E384" s="279"/>
      <c r="F384" s="279"/>
      <c r="G384" s="279"/>
      <c r="H384" s="279"/>
      <c r="I384" s="408"/>
      <c r="J384" s="408"/>
      <c r="K384" s="408"/>
      <c r="L384" s="408"/>
      <c r="M384" s="408"/>
      <c r="N384" s="408"/>
      <c r="O384" s="408"/>
      <c r="P384" s="408"/>
      <c r="Q384" s="408"/>
      <c r="R384" s="408"/>
    </row>
    <row r="385" spans="1:18" s="276" customFormat="1" x14ac:dyDescent="0.3">
      <c r="A385" s="277"/>
      <c r="B385" s="278"/>
      <c r="C385" s="278"/>
      <c r="D385" s="283"/>
      <c r="E385" s="279"/>
      <c r="F385" s="279"/>
      <c r="G385" s="279"/>
      <c r="H385" s="279"/>
      <c r="I385" s="408"/>
      <c r="J385" s="408"/>
      <c r="K385" s="408"/>
      <c r="L385" s="408"/>
      <c r="M385" s="408"/>
      <c r="N385" s="408"/>
      <c r="O385" s="408"/>
      <c r="P385" s="408"/>
      <c r="Q385" s="408"/>
      <c r="R385" s="408"/>
    </row>
    <row r="386" spans="1:18" s="276" customFormat="1" x14ac:dyDescent="0.3">
      <c r="A386" s="277"/>
      <c r="B386" s="278"/>
      <c r="C386" s="278"/>
      <c r="D386" s="283"/>
      <c r="E386" s="279"/>
      <c r="F386" s="279"/>
      <c r="G386" s="279"/>
      <c r="H386" s="279"/>
      <c r="I386" s="408"/>
      <c r="J386" s="408"/>
      <c r="K386" s="408"/>
      <c r="L386" s="408"/>
      <c r="M386" s="408"/>
      <c r="N386" s="408"/>
      <c r="O386" s="408"/>
      <c r="P386" s="408"/>
      <c r="Q386" s="408"/>
      <c r="R386" s="408"/>
    </row>
    <row r="387" spans="1:18" s="276" customFormat="1" x14ac:dyDescent="0.3">
      <c r="A387" s="277"/>
      <c r="B387" s="278"/>
      <c r="C387" s="278"/>
      <c r="D387" s="283"/>
      <c r="E387" s="279"/>
      <c r="F387" s="279"/>
      <c r="G387" s="279"/>
      <c r="H387" s="279"/>
      <c r="I387" s="408"/>
      <c r="J387" s="408"/>
      <c r="K387" s="408"/>
      <c r="L387" s="408"/>
      <c r="M387" s="408"/>
      <c r="N387" s="408"/>
      <c r="O387" s="408"/>
      <c r="P387" s="408"/>
      <c r="Q387" s="408"/>
      <c r="R387" s="408"/>
    </row>
    <row r="388" spans="1:18" s="276" customFormat="1" x14ac:dyDescent="0.3">
      <c r="A388" s="277"/>
      <c r="B388" s="278"/>
      <c r="C388" s="278"/>
      <c r="D388" s="283"/>
      <c r="E388" s="279"/>
      <c r="F388" s="279"/>
      <c r="G388" s="279"/>
      <c r="H388" s="279"/>
      <c r="I388" s="408"/>
      <c r="J388" s="408"/>
      <c r="K388" s="408"/>
      <c r="L388" s="408"/>
      <c r="M388" s="408"/>
      <c r="N388" s="408"/>
      <c r="O388" s="408"/>
      <c r="P388" s="408"/>
      <c r="Q388" s="408"/>
      <c r="R388" s="408"/>
    </row>
    <row r="389" spans="1:18" s="276" customFormat="1" x14ac:dyDescent="0.3">
      <c r="A389" s="277"/>
      <c r="B389" s="278"/>
      <c r="C389" s="278"/>
      <c r="D389" s="283"/>
      <c r="E389" s="279"/>
      <c r="F389" s="279"/>
      <c r="G389" s="279"/>
      <c r="H389" s="279"/>
      <c r="I389" s="408"/>
      <c r="J389" s="408"/>
      <c r="K389" s="408"/>
      <c r="L389" s="408"/>
      <c r="M389" s="408"/>
      <c r="N389" s="408"/>
      <c r="O389" s="408"/>
      <c r="P389" s="408"/>
      <c r="Q389" s="408"/>
      <c r="R389" s="408"/>
    </row>
    <row r="390" spans="1:18" s="276" customFormat="1" x14ac:dyDescent="0.3">
      <c r="A390" s="277"/>
      <c r="B390" s="278"/>
      <c r="C390" s="278"/>
      <c r="D390" s="283"/>
      <c r="E390" s="279"/>
      <c r="F390" s="279"/>
      <c r="G390" s="279"/>
      <c r="H390" s="279"/>
      <c r="I390" s="408"/>
      <c r="J390" s="408"/>
      <c r="K390" s="408"/>
      <c r="L390" s="408"/>
      <c r="M390" s="408"/>
      <c r="N390" s="408"/>
      <c r="O390" s="408"/>
      <c r="P390" s="408"/>
      <c r="Q390" s="408"/>
      <c r="R390" s="408"/>
    </row>
    <row r="391" spans="1:18" s="276" customFormat="1" x14ac:dyDescent="0.3">
      <c r="A391" s="277"/>
      <c r="B391" s="278"/>
      <c r="C391" s="278"/>
      <c r="D391" s="283"/>
      <c r="E391" s="279"/>
      <c r="F391" s="279"/>
      <c r="G391" s="279"/>
      <c r="H391" s="279"/>
      <c r="I391" s="408"/>
      <c r="J391" s="408"/>
      <c r="K391" s="408"/>
      <c r="L391" s="408"/>
      <c r="M391" s="408"/>
      <c r="N391" s="408"/>
      <c r="O391" s="408"/>
      <c r="P391" s="408"/>
      <c r="Q391" s="408"/>
      <c r="R391" s="408"/>
    </row>
    <row r="392" spans="1:18" s="276" customFormat="1" x14ac:dyDescent="0.3">
      <c r="A392" s="277"/>
      <c r="B392" s="278"/>
      <c r="C392" s="278"/>
      <c r="D392" s="283"/>
      <c r="E392" s="279"/>
      <c r="F392" s="279"/>
      <c r="G392" s="279"/>
      <c r="H392" s="279"/>
      <c r="I392" s="408"/>
      <c r="J392" s="408"/>
      <c r="K392" s="408"/>
      <c r="L392" s="408"/>
      <c r="M392" s="408"/>
      <c r="N392" s="408"/>
      <c r="O392" s="408"/>
      <c r="P392" s="408"/>
      <c r="Q392" s="408"/>
      <c r="R392" s="408"/>
    </row>
    <row r="393" spans="1:18" s="276" customFormat="1" x14ac:dyDescent="0.3">
      <c r="A393" s="277"/>
      <c r="B393" s="278"/>
      <c r="C393" s="278"/>
      <c r="D393" s="283"/>
      <c r="E393" s="279"/>
      <c r="F393" s="279"/>
      <c r="G393" s="279"/>
      <c r="H393" s="279"/>
      <c r="I393" s="408"/>
      <c r="J393" s="408"/>
      <c r="K393" s="408"/>
      <c r="L393" s="408"/>
      <c r="M393" s="408"/>
      <c r="N393" s="408"/>
      <c r="O393" s="408"/>
      <c r="P393" s="408"/>
      <c r="Q393" s="408"/>
      <c r="R393" s="408"/>
    </row>
    <row r="394" spans="1:18" s="276" customFormat="1" x14ac:dyDescent="0.3">
      <c r="A394" s="277"/>
      <c r="B394" s="278"/>
      <c r="C394" s="278"/>
      <c r="D394" s="283"/>
      <c r="E394" s="279"/>
      <c r="F394" s="279"/>
      <c r="G394" s="279"/>
      <c r="H394" s="279"/>
      <c r="I394" s="408"/>
      <c r="J394" s="408"/>
      <c r="K394" s="408"/>
      <c r="L394" s="408"/>
      <c r="M394" s="408"/>
      <c r="N394" s="408"/>
      <c r="O394" s="408"/>
      <c r="P394" s="408"/>
      <c r="Q394" s="408"/>
      <c r="R394" s="408"/>
    </row>
    <row r="395" spans="1:18" s="276" customFormat="1" x14ac:dyDescent="0.3">
      <c r="A395" s="277"/>
      <c r="B395" s="278"/>
      <c r="C395" s="278"/>
      <c r="D395" s="283"/>
      <c r="E395" s="279"/>
      <c r="F395" s="279"/>
      <c r="G395" s="279"/>
      <c r="H395" s="279"/>
      <c r="I395" s="408"/>
      <c r="J395" s="408"/>
      <c r="K395" s="408"/>
      <c r="L395" s="408"/>
      <c r="M395" s="408"/>
      <c r="N395" s="408"/>
      <c r="O395" s="408"/>
      <c r="P395" s="408"/>
      <c r="Q395" s="408"/>
      <c r="R395" s="408"/>
    </row>
    <row r="396" spans="1:18" s="276" customFormat="1" x14ac:dyDescent="0.3">
      <c r="A396" s="277"/>
      <c r="B396" s="278"/>
      <c r="C396" s="278"/>
      <c r="D396" s="283"/>
      <c r="E396" s="279"/>
      <c r="F396" s="279"/>
      <c r="G396" s="279"/>
      <c r="H396" s="279"/>
      <c r="I396" s="408"/>
      <c r="J396" s="408"/>
      <c r="K396" s="408"/>
      <c r="L396" s="408"/>
      <c r="M396" s="408"/>
      <c r="N396" s="408"/>
      <c r="O396" s="408"/>
      <c r="P396" s="408"/>
      <c r="Q396" s="408"/>
      <c r="R396" s="408"/>
    </row>
    <row r="397" spans="1:18" s="276" customFormat="1" x14ac:dyDescent="0.3">
      <c r="A397" s="277"/>
      <c r="B397" s="278"/>
      <c r="C397" s="278"/>
      <c r="D397" s="283"/>
      <c r="E397" s="279"/>
      <c r="F397" s="279"/>
      <c r="G397" s="279"/>
      <c r="H397" s="279"/>
      <c r="I397" s="408"/>
      <c r="J397" s="408"/>
      <c r="K397" s="408"/>
      <c r="L397" s="408"/>
      <c r="M397" s="408"/>
      <c r="N397" s="408"/>
      <c r="O397" s="408"/>
      <c r="P397" s="408"/>
      <c r="Q397" s="408"/>
      <c r="R397" s="408"/>
    </row>
    <row r="398" spans="1:18" s="276" customFormat="1" x14ac:dyDescent="0.3">
      <c r="A398" s="277"/>
      <c r="B398" s="278"/>
      <c r="C398" s="278"/>
      <c r="D398" s="283"/>
      <c r="E398" s="279"/>
      <c r="F398" s="279"/>
      <c r="G398" s="279"/>
      <c r="H398" s="279"/>
      <c r="I398" s="408"/>
      <c r="J398" s="408"/>
      <c r="K398" s="408"/>
      <c r="L398" s="408"/>
      <c r="M398" s="408"/>
      <c r="N398" s="408"/>
      <c r="O398" s="408"/>
      <c r="P398" s="408"/>
      <c r="Q398" s="408"/>
      <c r="R398" s="408"/>
    </row>
    <row r="399" spans="1:18" s="276" customFormat="1" x14ac:dyDescent="0.3">
      <c r="A399" s="277"/>
      <c r="B399" s="278"/>
      <c r="C399" s="278"/>
      <c r="D399" s="283"/>
      <c r="E399" s="279"/>
      <c r="F399" s="279"/>
      <c r="G399" s="279"/>
      <c r="H399" s="279"/>
      <c r="I399" s="408"/>
      <c r="J399" s="408"/>
      <c r="K399" s="408"/>
      <c r="L399" s="408"/>
      <c r="M399" s="408"/>
      <c r="N399" s="408"/>
      <c r="O399" s="408"/>
      <c r="P399" s="408"/>
      <c r="Q399" s="408"/>
      <c r="R399" s="408"/>
    </row>
    <row r="400" spans="1:18" s="276" customFormat="1" x14ac:dyDescent="0.3">
      <c r="A400" s="277"/>
      <c r="B400" s="278"/>
      <c r="C400" s="278"/>
      <c r="D400" s="283"/>
      <c r="E400" s="279"/>
      <c r="F400" s="279"/>
      <c r="G400" s="279"/>
      <c r="H400" s="279"/>
      <c r="I400" s="408"/>
      <c r="J400" s="408"/>
      <c r="K400" s="408"/>
      <c r="L400" s="408"/>
      <c r="M400" s="408"/>
      <c r="N400" s="408"/>
      <c r="O400" s="408"/>
      <c r="P400" s="408"/>
      <c r="Q400" s="408"/>
      <c r="R400" s="408"/>
    </row>
    <row r="401" spans="1:18" s="276" customFormat="1" x14ac:dyDescent="0.3">
      <c r="A401" s="277"/>
      <c r="B401" s="278"/>
      <c r="C401" s="278"/>
      <c r="D401" s="283"/>
      <c r="E401" s="279"/>
      <c r="F401" s="279"/>
      <c r="G401" s="279"/>
      <c r="H401" s="279"/>
      <c r="I401" s="408"/>
      <c r="J401" s="408"/>
      <c r="K401" s="408"/>
      <c r="L401" s="408"/>
      <c r="M401" s="408"/>
      <c r="N401" s="408"/>
      <c r="O401" s="408"/>
      <c r="P401" s="408"/>
      <c r="Q401" s="408"/>
      <c r="R401" s="408"/>
    </row>
    <row r="402" spans="1:18" s="276" customFormat="1" x14ac:dyDescent="0.3">
      <c r="A402" s="277"/>
      <c r="B402" s="278"/>
      <c r="C402" s="278"/>
      <c r="D402" s="283"/>
      <c r="E402" s="279"/>
      <c r="F402" s="279"/>
      <c r="G402" s="279"/>
      <c r="H402" s="279"/>
      <c r="I402" s="408"/>
      <c r="J402" s="408"/>
      <c r="K402" s="408"/>
      <c r="L402" s="408"/>
      <c r="M402" s="408"/>
      <c r="N402" s="408"/>
      <c r="O402" s="408"/>
      <c r="P402" s="408"/>
      <c r="Q402" s="408"/>
      <c r="R402" s="408"/>
    </row>
    <row r="403" spans="1:18" s="276" customFormat="1" x14ac:dyDescent="0.3">
      <c r="A403" s="277"/>
      <c r="B403" s="278"/>
      <c r="C403" s="278"/>
      <c r="D403" s="283"/>
      <c r="E403" s="279"/>
      <c r="F403" s="279"/>
      <c r="G403" s="279"/>
      <c r="H403" s="279"/>
      <c r="I403" s="408"/>
      <c r="J403" s="408"/>
      <c r="K403" s="408"/>
      <c r="L403" s="408"/>
      <c r="M403" s="408"/>
      <c r="N403" s="408"/>
      <c r="O403" s="408"/>
      <c r="P403" s="408"/>
      <c r="Q403" s="408"/>
      <c r="R403" s="408"/>
    </row>
    <row r="404" spans="1:18" s="276" customFormat="1" x14ac:dyDescent="0.3">
      <c r="A404" s="277"/>
      <c r="B404" s="278"/>
      <c r="C404" s="278"/>
      <c r="D404" s="283"/>
      <c r="E404" s="279"/>
      <c r="F404" s="279"/>
      <c r="G404" s="279"/>
      <c r="H404" s="279"/>
      <c r="I404" s="408"/>
      <c r="J404" s="408"/>
      <c r="K404" s="408"/>
      <c r="L404" s="408"/>
      <c r="M404" s="408"/>
      <c r="N404" s="408"/>
      <c r="O404" s="408"/>
      <c r="P404" s="408"/>
      <c r="Q404" s="408"/>
      <c r="R404" s="408"/>
    </row>
    <row r="405" spans="1:18" s="276" customFormat="1" x14ac:dyDescent="0.3">
      <c r="A405" s="277"/>
      <c r="B405" s="278"/>
      <c r="C405" s="278"/>
      <c r="D405" s="283"/>
      <c r="E405" s="279"/>
      <c r="F405" s="279"/>
      <c r="G405" s="279"/>
      <c r="H405" s="279"/>
      <c r="I405" s="408"/>
      <c r="J405" s="408"/>
      <c r="K405" s="408"/>
      <c r="L405" s="408"/>
      <c r="M405" s="408"/>
      <c r="N405" s="408"/>
      <c r="O405" s="408"/>
      <c r="P405" s="408"/>
      <c r="Q405" s="408"/>
      <c r="R405" s="408"/>
    </row>
    <row r="406" spans="1:18" s="276" customFormat="1" x14ac:dyDescent="0.3">
      <c r="A406" s="277"/>
      <c r="B406" s="278"/>
      <c r="C406" s="278"/>
      <c r="D406" s="283"/>
      <c r="E406" s="279"/>
      <c r="F406" s="279"/>
      <c r="G406" s="279"/>
      <c r="H406" s="279"/>
      <c r="I406" s="408"/>
      <c r="J406" s="408"/>
      <c r="K406" s="408"/>
      <c r="L406" s="408"/>
      <c r="M406" s="408"/>
      <c r="N406" s="408"/>
      <c r="O406" s="408"/>
      <c r="P406" s="408"/>
      <c r="Q406" s="408"/>
      <c r="R406" s="408"/>
    </row>
    <row r="407" spans="1:18" s="276" customFormat="1" x14ac:dyDescent="0.3">
      <c r="A407" s="277"/>
      <c r="B407" s="278"/>
      <c r="C407" s="278"/>
      <c r="D407" s="283"/>
      <c r="E407" s="279"/>
      <c r="F407" s="279"/>
      <c r="G407" s="279"/>
      <c r="H407" s="279"/>
      <c r="I407" s="408"/>
      <c r="J407" s="408"/>
      <c r="K407" s="408"/>
      <c r="L407" s="408"/>
      <c r="M407" s="408"/>
      <c r="N407" s="408"/>
      <c r="O407" s="408"/>
      <c r="P407" s="408"/>
      <c r="Q407" s="408"/>
      <c r="R407" s="408"/>
    </row>
    <row r="408" spans="1:18" s="276" customFormat="1" x14ac:dyDescent="0.3">
      <c r="A408" s="277"/>
      <c r="B408" s="278"/>
      <c r="C408" s="278"/>
      <c r="D408" s="283"/>
      <c r="E408" s="279"/>
      <c r="F408" s="279"/>
      <c r="G408" s="279"/>
      <c r="H408" s="279"/>
      <c r="I408" s="408"/>
      <c r="J408" s="408"/>
      <c r="K408" s="408"/>
      <c r="L408" s="408"/>
      <c r="M408" s="408"/>
      <c r="N408" s="408"/>
      <c r="O408" s="408"/>
      <c r="P408" s="408"/>
      <c r="Q408" s="408"/>
      <c r="R408" s="408"/>
    </row>
    <row r="409" spans="1:18" s="276" customFormat="1" x14ac:dyDescent="0.3">
      <c r="A409" s="277"/>
      <c r="B409" s="278"/>
      <c r="C409" s="278"/>
      <c r="D409" s="283"/>
      <c r="E409" s="279"/>
      <c r="F409" s="279"/>
      <c r="G409" s="279"/>
      <c r="H409" s="279"/>
      <c r="I409" s="408"/>
      <c r="J409" s="408"/>
      <c r="K409" s="408"/>
      <c r="L409" s="408"/>
      <c r="M409" s="408"/>
      <c r="N409" s="408"/>
      <c r="O409" s="408"/>
      <c r="P409" s="408"/>
      <c r="Q409" s="408"/>
      <c r="R409" s="408"/>
    </row>
    <row r="410" spans="1:18" s="276" customFormat="1" x14ac:dyDescent="0.3">
      <c r="A410" s="277"/>
      <c r="B410" s="278"/>
      <c r="C410" s="278"/>
      <c r="D410" s="283"/>
      <c r="E410" s="279"/>
      <c r="F410" s="279"/>
      <c r="G410" s="279"/>
      <c r="H410" s="279"/>
      <c r="I410" s="408"/>
      <c r="J410" s="408"/>
      <c r="K410" s="408"/>
      <c r="L410" s="408"/>
      <c r="M410" s="408"/>
      <c r="N410" s="408"/>
      <c r="O410" s="408"/>
      <c r="P410" s="408"/>
      <c r="Q410" s="408"/>
      <c r="R410" s="408"/>
    </row>
    <row r="411" spans="1:18" s="276" customFormat="1" x14ac:dyDescent="0.3">
      <c r="A411" s="277"/>
      <c r="B411" s="278"/>
      <c r="C411" s="278"/>
      <c r="D411" s="283"/>
      <c r="E411" s="279"/>
      <c r="F411" s="279"/>
      <c r="G411" s="279"/>
      <c r="H411" s="279"/>
      <c r="I411" s="408"/>
      <c r="J411" s="408"/>
      <c r="K411" s="408"/>
      <c r="L411" s="408"/>
      <c r="M411" s="408"/>
      <c r="N411" s="408"/>
      <c r="O411" s="408"/>
      <c r="P411" s="408"/>
      <c r="Q411" s="408"/>
      <c r="R411" s="408"/>
    </row>
    <row r="412" spans="1:18" s="276" customFormat="1" x14ac:dyDescent="0.3">
      <c r="A412" s="277"/>
      <c r="B412" s="278"/>
      <c r="C412" s="278"/>
      <c r="D412" s="283"/>
      <c r="E412" s="279"/>
      <c r="F412" s="279"/>
      <c r="G412" s="279"/>
      <c r="H412" s="279"/>
      <c r="I412" s="408"/>
      <c r="J412" s="408"/>
      <c r="K412" s="408"/>
      <c r="L412" s="408"/>
      <c r="M412" s="408"/>
      <c r="N412" s="408"/>
      <c r="O412" s="408"/>
      <c r="P412" s="408"/>
      <c r="Q412" s="408"/>
      <c r="R412" s="408"/>
    </row>
    <row r="413" spans="1:18" s="276" customFormat="1" x14ac:dyDescent="0.3">
      <c r="A413" s="277"/>
      <c r="B413" s="278"/>
      <c r="C413" s="278"/>
      <c r="D413" s="283"/>
      <c r="E413" s="279"/>
      <c r="F413" s="279"/>
      <c r="G413" s="279"/>
      <c r="H413" s="279"/>
      <c r="I413" s="408"/>
      <c r="J413" s="408"/>
      <c r="K413" s="408"/>
      <c r="L413" s="408"/>
      <c r="M413" s="408"/>
      <c r="N413" s="408"/>
      <c r="O413" s="408"/>
      <c r="P413" s="408"/>
      <c r="Q413" s="408"/>
      <c r="R413" s="408"/>
    </row>
    <row r="414" spans="1:18" s="276" customFormat="1" x14ac:dyDescent="0.3">
      <c r="A414" s="277"/>
      <c r="B414" s="278"/>
      <c r="C414" s="278"/>
      <c r="D414" s="283"/>
      <c r="E414" s="279"/>
      <c r="F414" s="279"/>
      <c r="G414" s="279"/>
      <c r="H414" s="279"/>
      <c r="I414" s="408"/>
      <c r="J414" s="408"/>
      <c r="K414" s="408"/>
      <c r="L414" s="408"/>
      <c r="M414" s="408"/>
      <c r="N414" s="408"/>
      <c r="O414" s="408"/>
      <c r="P414" s="408"/>
      <c r="Q414" s="408"/>
      <c r="R414" s="408"/>
    </row>
    <row r="415" spans="1:18" s="276" customFormat="1" x14ac:dyDescent="0.3">
      <c r="A415" s="277"/>
      <c r="B415" s="278"/>
      <c r="C415" s="278"/>
      <c r="D415" s="283"/>
      <c r="E415" s="279"/>
      <c r="F415" s="279"/>
      <c r="G415" s="279"/>
      <c r="H415" s="279"/>
      <c r="I415" s="408"/>
      <c r="J415" s="408"/>
      <c r="K415" s="408"/>
      <c r="L415" s="408"/>
      <c r="M415" s="408"/>
      <c r="N415" s="408"/>
      <c r="O415" s="408"/>
      <c r="P415" s="408"/>
      <c r="Q415" s="408"/>
      <c r="R415" s="408"/>
    </row>
    <row r="416" spans="1:18" s="276" customFormat="1" x14ac:dyDescent="0.3">
      <c r="A416" s="277"/>
      <c r="B416" s="278"/>
      <c r="C416" s="278"/>
      <c r="D416" s="283"/>
      <c r="E416" s="279"/>
      <c r="F416" s="279"/>
      <c r="G416" s="279"/>
      <c r="H416" s="279"/>
      <c r="I416" s="408"/>
      <c r="J416" s="408"/>
      <c r="K416" s="408"/>
      <c r="L416" s="408"/>
      <c r="M416" s="408"/>
      <c r="N416" s="408"/>
      <c r="O416" s="408"/>
      <c r="P416" s="408"/>
      <c r="Q416" s="408"/>
      <c r="R416" s="408"/>
    </row>
    <row r="417" spans="1:18" s="276" customFormat="1" x14ac:dyDescent="0.3">
      <c r="A417" s="277"/>
      <c r="B417" s="278"/>
      <c r="C417" s="278"/>
      <c r="D417" s="283"/>
      <c r="E417" s="279"/>
      <c r="F417" s="279"/>
      <c r="G417" s="279"/>
      <c r="H417" s="279"/>
      <c r="I417" s="408"/>
      <c r="J417" s="408"/>
      <c r="K417" s="408"/>
      <c r="L417" s="408"/>
      <c r="M417" s="408"/>
      <c r="N417" s="408"/>
      <c r="O417" s="408"/>
      <c r="P417" s="408"/>
      <c r="Q417" s="408"/>
      <c r="R417" s="408"/>
    </row>
    <row r="418" spans="1:18" s="276" customFormat="1" x14ac:dyDescent="0.3">
      <c r="A418" s="277"/>
      <c r="B418" s="278"/>
      <c r="C418" s="278"/>
      <c r="D418" s="283"/>
      <c r="E418" s="279"/>
      <c r="F418" s="279"/>
      <c r="G418" s="279"/>
      <c r="H418" s="279"/>
      <c r="I418" s="408"/>
      <c r="J418" s="408"/>
      <c r="K418" s="408"/>
      <c r="L418" s="408"/>
      <c r="M418" s="408"/>
      <c r="N418" s="408"/>
      <c r="O418" s="408"/>
      <c r="P418" s="408"/>
      <c r="Q418" s="408"/>
      <c r="R418" s="408"/>
    </row>
    <row r="419" spans="1:18" s="276" customFormat="1" x14ac:dyDescent="0.3">
      <c r="A419" s="277"/>
      <c r="B419" s="278"/>
      <c r="C419" s="278"/>
      <c r="D419" s="283"/>
      <c r="E419" s="279"/>
      <c r="F419" s="279"/>
      <c r="G419" s="279"/>
      <c r="H419" s="279"/>
      <c r="I419" s="408"/>
      <c r="J419" s="408"/>
      <c r="K419" s="408"/>
      <c r="L419" s="408"/>
      <c r="M419" s="408"/>
      <c r="N419" s="408"/>
      <c r="O419" s="408"/>
      <c r="P419" s="408"/>
      <c r="Q419" s="408"/>
      <c r="R419" s="408"/>
    </row>
    <row r="420" spans="1:18" s="276" customFormat="1" x14ac:dyDescent="0.3">
      <c r="A420" s="277"/>
      <c r="B420" s="278"/>
      <c r="C420" s="278"/>
      <c r="D420" s="283"/>
      <c r="E420" s="279"/>
      <c r="F420" s="279"/>
      <c r="G420" s="279"/>
      <c r="H420" s="279"/>
      <c r="I420" s="408"/>
      <c r="J420" s="408"/>
      <c r="K420" s="408"/>
      <c r="L420" s="408"/>
      <c r="M420" s="408"/>
      <c r="N420" s="408"/>
      <c r="O420" s="408"/>
      <c r="P420" s="408"/>
      <c r="Q420" s="408"/>
      <c r="R420" s="408"/>
    </row>
    <row r="421" spans="1:18" s="276" customFormat="1" x14ac:dyDescent="0.3">
      <c r="A421" s="277"/>
      <c r="B421" s="278"/>
      <c r="C421" s="278"/>
      <c r="D421" s="283"/>
      <c r="E421" s="279"/>
      <c r="F421" s="279"/>
      <c r="G421" s="279"/>
      <c r="H421" s="279"/>
      <c r="I421" s="408"/>
      <c r="J421" s="408"/>
      <c r="K421" s="408"/>
      <c r="L421" s="408"/>
      <c r="M421" s="408"/>
      <c r="N421" s="408"/>
      <c r="O421" s="408"/>
      <c r="P421" s="408"/>
      <c r="Q421" s="408"/>
      <c r="R421" s="408"/>
    </row>
    <row r="422" spans="1:18" s="276" customFormat="1" x14ac:dyDescent="0.3">
      <c r="A422" s="277"/>
      <c r="B422" s="278"/>
      <c r="C422" s="278"/>
      <c r="D422" s="283"/>
      <c r="E422" s="279"/>
      <c r="F422" s="279"/>
      <c r="G422" s="279"/>
      <c r="H422" s="279"/>
      <c r="I422" s="408"/>
      <c r="J422" s="408"/>
      <c r="K422" s="408"/>
      <c r="L422" s="408"/>
      <c r="M422" s="408"/>
      <c r="N422" s="408"/>
      <c r="O422" s="408"/>
      <c r="P422" s="408"/>
      <c r="Q422" s="408"/>
      <c r="R422" s="408"/>
    </row>
    <row r="423" spans="1:18" s="276" customFormat="1" x14ac:dyDescent="0.3">
      <c r="A423" s="277"/>
      <c r="B423" s="278"/>
      <c r="C423" s="278"/>
      <c r="D423" s="283"/>
      <c r="E423" s="279"/>
      <c r="F423" s="279"/>
      <c r="G423" s="279"/>
      <c r="H423" s="279"/>
      <c r="I423" s="408"/>
      <c r="J423" s="408"/>
      <c r="K423" s="408"/>
      <c r="L423" s="408"/>
      <c r="M423" s="408"/>
      <c r="N423" s="408"/>
      <c r="O423" s="408"/>
      <c r="P423" s="408"/>
      <c r="Q423" s="408"/>
      <c r="R423" s="408"/>
    </row>
    <row r="424" spans="1:18" s="276" customFormat="1" x14ac:dyDescent="0.3">
      <c r="A424" s="277"/>
      <c r="B424" s="278"/>
      <c r="C424" s="278"/>
      <c r="D424" s="283"/>
      <c r="E424" s="279"/>
      <c r="F424" s="279"/>
      <c r="G424" s="279"/>
      <c r="H424" s="279"/>
      <c r="I424" s="408"/>
      <c r="J424" s="408"/>
      <c r="K424" s="408"/>
      <c r="L424" s="408"/>
      <c r="M424" s="408"/>
      <c r="N424" s="408"/>
      <c r="O424" s="408"/>
      <c r="P424" s="408"/>
      <c r="Q424" s="408"/>
      <c r="R424" s="408"/>
    </row>
    <row r="425" spans="1:18" s="276" customFormat="1" x14ac:dyDescent="0.3">
      <c r="A425" s="277"/>
      <c r="B425" s="278"/>
      <c r="C425" s="278"/>
      <c r="D425" s="283"/>
      <c r="E425" s="279"/>
      <c r="F425" s="279"/>
      <c r="G425" s="279"/>
      <c r="H425" s="279"/>
      <c r="I425" s="408"/>
      <c r="J425" s="408"/>
      <c r="K425" s="408"/>
      <c r="L425" s="408"/>
      <c r="M425" s="408"/>
      <c r="N425" s="408"/>
      <c r="O425" s="408"/>
      <c r="P425" s="408"/>
      <c r="Q425" s="408"/>
      <c r="R425" s="408"/>
    </row>
    <row r="426" spans="1:18" s="276" customFormat="1" x14ac:dyDescent="0.3">
      <c r="A426" s="277"/>
      <c r="B426" s="278"/>
      <c r="C426" s="278"/>
      <c r="D426" s="283"/>
      <c r="E426" s="279"/>
      <c r="F426" s="279"/>
      <c r="G426" s="279"/>
      <c r="H426" s="279"/>
      <c r="I426" s="408"/>
      <c r="J426" s="408"/>
      <c r="K426" s="408"/>
      <c r="L426" s="408"/>
      <c r="M426" s="408"/>
      <c r="N426" s="408"/>
      <c r="O426" s="408"/>
      <c r="P426" s="408"/>
      <c r="Q426" s="408"/>
      <c r="R426" s="408"/>
    </row>
    <row r="427" spans="1:18" s="276" customFormat="1" x14ac:dyDescent="0.3">
      <c r="A427" s="277"/>
      <c r="B427" s="278"/>
      <c r="C427" s="278"/>
      <c r="D427" s="283"/>
      <c r="E427" s="279"/>
      <c r="F427" s="279"/>
      <c r="G427" s="279"/>
      <c r="H427" s="279"/>
      <c r="I427" s="408"/>
      <c r="J427" s="408"/>
      <c r="K427" s="408"/>
      <c r="L427" s="408"/>
      <c r="M427" s="408"/>
      <c r="N427" s="408"/>
      <c r="O427" s="408"/>
      <c r="P427" s="408"/>
      <c r="Q427" s="408"/>
      <c r="R427" s="408"/>
    </row>
    <row r="428" spans="1:18" s="276" customFormat="1" x14ac:dyDescent="0.3">
      <c r="A428" s="277"/>
      <c r="B428" s="278"/>
      <c r="C428" s="278"/>
      <c r="D428" s="283"/>
      <c r="E428" s="279"/>
      <c r="F428" s="279"/>
      <c r="G428" s="279"/>
      <c r="H428" s="279"/>
      <c r="I428" s="408"/>
      <c r="J428" s="408"/>
      <c r="K428" s="408"/>
      <c r="L428" s="408"/>
      <c r="M428" s="408"/>
      <c r="N428" s="408"/>
      <c r="O428" s="408"/>
      <c r="P428" s="408"/>
      <c r="Q428" s="408"/>
      <c r="R428" s="408"/>
    </row>
    <row r="429" spans="1:18" s="276" customFormat="1" x14ac:dyDescent="0.3">
      <c r="A429" s="277"/>
      <c r="B429" s="278"/>
      <c r="C429" s="278"/>
      <c r="D429" s="283"/>
      <c r="E429" s="279"/>
      <c r="F429" s="279"/>
      <c r="G429" s="279"/>
      <c r="H429" s="279"/>
      <c r="I429" s="408"/>
      <c r="J429" s="408"/>
      <c r="K429" s="408"/>
      <c r="L429" s="408"/>
      <c r="M429" s="408"/>
      <c r="N429" s="408"/>
      <c r="O429" s="408"/>
      <c r="P429" s="408"/>
      <c r="Q429" s="408"/>
      <c r="R429" s="408"/>
    </row>
    <row r="430" spans="1:18" s="276" customFormat="1" x14ac:dyDescent="0.3">
      <c r="A430" s="277"/>
      <c r="B430" s="278"/>
      <c r="C430" s="278"/>
      <c r="D430" s="283"/>
      <c r="E430" s="279"/>
      <c r="F430" s="279"/>
      <c r="G430" s="279"/>
      <c r="H430" s="279"/>
      <c r="I430" s="408"/>
      <c r="J430" s="408"/>
      <c r="K430" s="408"/>
      <c r="L430" s="408"/>
      <c r="M430" s="408"/>
      <c r="N430" s="408"/>
      <c r="O430" s="408"/>
      <c r="P430" s="408"/>
      <c r="Q430" s="408"/>
      <c r="R430" s="408"/>
    </row>
    <row r="431" spans="1:18" s="276" customFormat="1" x14ac:dyDescent="0.3">
      <c r="A431" s="277"/>
      <c r="B431" s="278"/>
      <c r="C431" s="278"/>
      <c r="D431" s="283"/>
      <c r="E431" s="279"/>
      <c r="F431" s="279"/>
      <c r="G431" s="279"/>
      <c r="H431" s="279"/>
      <c r="I431" s="408"/>
      <c r="J431" s="408"/>
      <c r="K431" s="408"/>
      <c r="L431" s="408"/>
      <c r="M431" s="408"/>
      <c r="N431" s="408"/>
      <c r="O431" s="408"/>
      <c r="P431" s="408"/>
      <c r="Q431" s="408"/>
      <c r="R431" s="408"/>
    </row>
    <row r="432" spans="1:18" s="276" customFormat="1" x14ac:dyDescent="0.3">
      <c r="A432" s="277"/>
      <c r="B432" s="278"/>
      <c r="C432" s="278"/>
      <c r="D432" s="283"/>
      <c r="E432" s="279"/>
      <c r="F432" s="279"/>
      <c r="G432" s="279"/>
      <c r="H432" s="279"/>
      <c r="I432" s="408"/>
      <c r="J432" s="408"/>
      <c r="K432" s="408"/>
      <c r="L432" s="408"/>
      <c r="M432" s="408"/>
      <c r="N432" s="408"/>
      <c r="O432" s="408"/>
      <c r="P432" s="408"/>
      <c r="Q432" s="408"/>
      <c r="R432" s="408"/>
    </row>
    <row r="433" spans="1:18" s="276" customFormat="1" x14ac:dyDescent="0.3">
      <c r="A433" s="277"/>
      <c r="B433" s="278"/>
      <c r="C433" s="278"/>
      <c r="D433" s="283"/>
      <c r="E433" s="279"/>
      <c r="F433" s="279"/>
      <c r="G433" s="279"/>
      <c r="H433" s="279"/>
      <c r="I433" s="408"/>
      <c r="J433" s="408"/>
      <c r="K433" s="408"/>
      <c r="L433" s="408"/>
      <c r="M433" s="408"/>
      <c r="N433" s="408"/>
      <c r="O433" s="408"/>
      <c r="P433" s="408"/>
      <c r="Q433" s="408"/>
      <c r="R433" s="408"/>
    </row>
    <row r="434" spans="1:18" s="276" customFormat="1" x14ac:dyDescent="0.3">
      <c r="A434" s="277"/>
      <c r="B434" s="278"/>
      <c r="C434" s="278"/>
      <c r="D434" s="283"/>
      <c r="E434" s="279"/>
      <c r="F434" s="279"/>
      <c r="G434" s="279"/>
      <c r="H434" s="279"/>
      <c r="I434" s="408"/>
      <c r="J434" s="408"/>
      <c r="K434" s="408"/>
      <c r="L434" s="408"/>
      <c r="M434" s="408"/>
      <c r="N434" s="408"/>
      <c r="O434" s="408"/>
      <c r="P434" s="408"/>
      <c r="Q434" s="408"/>
      <c r="R434" s="408"/>
    </row>
    <row r="435" spans="1:18" s="276" customFormat="1" x14ac:dyDescent="0.3">
      <c r="A435" s="277"/>
      <c r="B435" s="278"/>
      <c r="C435" s="278"/>
      <c r="D435" s="283"/>
      <c r="E435" s="279"/>
      <c r="F435" s="279"/>
      <c r="G435" s="279"/>
      <c r="H435" s="279"/>
      <c r="I435" s="408"/>
      <c r="J435" s="408"/>
      <c r="K435" s="408"/>
      <c r="L435" s="408"/>
      <c r="M435" s="408"/>
      <c r="N435" s="408"/>
      <c r="O435" s="408"/>
      <c r="P435" s="408"/>
      <c r="Q435" s="408"/>
      <c r="R435" s="408"/>
    </row>
    <row r="436" spans="1:18" s="276" customFormat="1" x14ac:dyDescent="0.3">
      <c r="A436" s="277"/>
      <c r="B436" s="278"/>
      <c r="C436" s="278"/>
      <c r="D436" s="283"/>
      <c r="E436" s="279"/>
      <c r="F436" s="279"/>
      <c r="G436" s="279"/>
      <c r="H436" s="279"/>
      <c r="I436" s="408"/>
      <c r="J436" s="408"/>
      <c r="K436" s="408"/>
      <c r="L436" s="408"/>
      <c r="M436" s="408"/>
      <c r="N436" s="408"/>
      <c r="O436" s="408"/>
      <c r="P436" s="408"/>
      <c r="Q436" s="408"/>
      <c r="R436" s="408"/>
    </row>
    <row r="437" spans="1:18" s="276" customFormat="1" x14ac:dyDescent="0.3">
      <c r="A437" s="277"/>
      <c r="B437" s="278"/>
      <c r="C437" s="278"/>
      <c r="D437" s="283"/>
      <c r="E437" s="279"/>
      <c r="F437" s="279"/>
      <c r="G437" s="279"/>
      <c r="H437" s="279"/>
      <c r="I437" s="408"/>
      <c r="J437" s="408"/>
      <c r="K437" s="408"/>
      <c r="L437" s="408"/>
      <c r="M437" s="408"/>
      <c r="N437" s="408"/>
      <c r="O437" s="408"/>
      <c r="P437" s="408"/>
      <c r="Q437" s="408"/>
      <c r="R437" s="408"/>
    </row>
    <row r="438" spans="1:18" s="276" customFormat="1" x14ac:dyDescent="0.3">
      <c r="A438" s="277"/>
      <c r="B438" s="278"/>
      <c r="C438" s="278"/>
      <c r="D438" s="283"/>
      <c r="E438" s="279"/>
      <c r="F438" s="279"/>
      <c r="G438" s="279"/>
      <c r="H438" s="279"/>
      <c r="I438" s="408"/>
      <c r="J438" s="408"/>
      <c r="K438" s="408"/>
      <c r="L438" s="408"/>
      <c r="M438" s="408"/>
      <c r="N438" s="408"/>
      <c r="O438" s="408"/>
      <c r="P438" s="408"/>
      <c r="Q438" s="408"/>
      <c r="R438" s="408"/>
    </row>
    <row r="439" spans="1:18" s="276" customFormat="1" x14ac:dyDescent="0.3">
      <c r="A439" s="277"/>
      <c r="B439" s="278"/>
      <c r="C439" s="278"/>
      <c r="D439" s="283"/>
      <c r="E439" s="279"/>
      <c r="F439" s="279"/>
      <c r="G439" s="279"/>
      <c r="H439" s="279"/>
      <c r="I439" s="408"/>
      <c r="J439" s="408"/>
      <c r="K439" s="408"/>
      <c r="L439" s="408"/>
      <c r="M439" s="408"/>
      <c r="N439" s="408"/>
      <c r="O439" s="408"/>
      <c r="P439" s="408"/>
      <c r="Q439" s="408"/>
      <c r="R439" s="408"/>
    </row>
    <row r="440" spans="1:18" s="276" customFormat="1" x14ac:dyDescent="0.3">
      <c r="A440" s="277"/>
      <c r="B440" s="278"/>
      <c r="C440" s="278"/>
      <c r="D440" s="283"/>
      <c r="E440" s="279"/>
      <c r="F440" s="279"/>
      <c r="G440" s="279"/>
      <c r="H440" s="279"/>
      <c r="I440" s="408"/>
      <c r="J440" s="408"/>
      <c r="K440" s="408"/>
      <c r="L440" s="408"/>
      <c r="M440" s="408"/>
      <c r="N440" s="408"/>
      <c r="O440" s="408"/>
      <c r="P440" s="408"/>
      <c r="Q440" s="408"/>
      <c r="R440" s="408"/>
    </row>
    <row r="441" spans="1:18" s="276" customFormat="1" x14ac:dyDescent="0.3">
      <c r="A441" s="277"/>
      <c r="B441" s="278"/>
      <c r="C441" s="278"/>
      <c r="D441" s="283"/>
      <c r="E441" s="279"/>
      <c r="F441" s="279"/>
      <c r="G441" s="279"/>
      <c r="H441" s="279"/>
      <c r="I441" s="408"/>
      <c r="J441" s="408"/>
      <c r="K441" s="408"/>
      <c r="L441" s="408"/>
      <c r="M441" s="408"/>
      <c r="N441" s="408"/>
      <c r="O441" s="408"/>
      <c r="P441" s="408"/>
      <c r="Q441" s="408"/>
      <c r="R441" s="408"/>
    </row>
    <row r="442" spans="1:18" s="276" customFormat="1" x14ac:dyDescent="0.3">
      <c r="A442" s="277"/>
      <c r="B442" s="278"/>
      <c r="C442" s="278"/>
      <c r="D442" s="283"/>
      <c r="E442" s="279"/>
      <c r="F442" s="279"/>
      <c r="G442" s="279"/>
      <c r="H442" s="279"/>
      <c r="I442" s="408"/>
      <c r="J442" s="408"/>
      <c r="K442" s="408"/>
      <c r="L442" s="408"/>
      <c r="M442" s="408"/>
      <c r="N442" s="408"/>
      <c r="O442" s="408"/>
      <c r="P442" s="408"/>
      <c r="Q442" s="408"/>
      <c r="R442" s="408"/>
    </row>
    <row r="443" spans="1:18" s="276" customFormat="1" x14ac:dyDescent="0.3">
      <c r="A443" s="277"/>
      <c r="B443" s="278"/>
      <c r="C443" s="278"/>
      <c r="D443" s="283"/>
      <c r="E443" s="279"/>
      <c r="F443" s="279"/>
      <c r="G443" s="279"/>
      <c r="H443" s="279"/>
      <c r="I443" s="408"/>
      <c r="J443" s="408"/>
      <c r="K443" s="408"/>
      <c r="L443" s="408"/>
      <c r="M443" s="408"/>
      <c r="N443" s="408"/>
      <c r="O443" s="408"/>
      <c r="P443" s="408"/>
      <c r="Q443" s="408"/>
      <c r="R443" s="408"/>
    </row>
    <row r="444" spans="1:18" s="276" customFormat="1" x14ac:dyDescent="0.3">
      <c r="A444" s="277"/>
      <c r="B444" s="278"/>
      <c r="C444" s="278"/>
      <c r="D444" s="283"/>
      <c r="E444" s="279"/>
      <c r="F444" s="279"/>
      <c r="G444" s="279"/>
      <c r="H444" s="279"/>
      <c r="I444" s="408"/>
      <c r="J444" s="408"/>
      <c r="K444" s="408"/>
      <c r="L444" s="408"/>
      <c r="M444" s="408"/>
      <c r="N444" s="408"/>
      <c r="O444" s="408"/>
      <c r="P444" s="408"/>
      <c r="Q444" s="408"/>
      <c r="R444" s="408"/>
    </row>
    <row r="445" spans="1:18" s="276" customFormat="1" x14ac:dyDescent="0.3">
      <c r="A445" s="277"/>
      <c r="B445" s="278"/>
      <c r="C445" s="278"/>
      <c r="D445" s="283"/>
      <c r="E445" s="279"/>
      <c r="F445" s="279"/>
      <c r="G445" s="279"/>
      <c r="H445" s="279"/>
      <c r="I445" s="408"/>
      <c r="J445" s="408"/>
      <c r="K445" s="408"/>
      <c r="L445" s="408"/>
      <c r="M445" s="408"/>
      <c r="N445" s="408"/>
      <c r="O445" s="408"/>
      <c r="P445" s="408"/>
      <c r="Q445" s="408"/>
      <c r="R445" s="408"/>
    </row>
    <row r="446" spans="1:18" s="276" customFormat="1" x14ac:dyDescent="0.3">
      <c r="A446" s="277"/>
      <c r="B446" s="278"/>
      <c r="C446" s="278"/>
      <c r="D446" s="283"/>
      <c r="E446" s="279"/>
      <c r="F446" s="279"/>
      <c r="G446" s="279"/>
      <c r="H446" s="279"/>
      <c r="I446" s="408"/>
      <c r="J446" s="408"/>
      <c r="K446" s="408"/>
      <c r="L446" s="408"/>
      <c r="M446" s="408"/>
      <c r="N446" s="408"/>
      <c r="O446" s="408"/>
      <c r="P446" s="408"/>
      <c r="Q446" s="408"/>
      <c r="R446" s="408"/>
    </row>
    <row r="447" spans="1:18" s="276" customFormat="1" x14ac:dyDescent="0.3">
      <c r="A447" s="277"/>
      <c r="B447" s="278"/>
      <c r="C447" s="278"/>
      <c r="D447" s="283"/>
      <c r="E447" s="279"/>
      <c r="F447" s="279"/>
      <c r="G447" s="279"/>
      <c r="H447" s="279"/>
      <c r="I447" s="408"/>
      <c r="J447" s="408"/>
      <c r="K447" s="408"/>
      <c r="L447" s="408"/>
      <c r="M447" s="408"/>
      <c r="N447" s="408"/>
      <c r="O447" s="408"/>
      <c r="P447" s="408"/>
      <c r="Q447" s="408"/>
      <c r="R447" s="408"/>
    </row>
    <row r="448" spans="1:18" s="276" customFormat="1" x14ac:dyDescent="0.3">
      <c r="A448" s="277"/>
      <c r="B448" s="278"/>
      <c r="C448" s="278"/>
      <c r="D448" s="283"/>
      <c r="E448" s="279"/>
      <c r="F448" s="279"/>
      <c r="G448" s="279"/>
      <c r="H448" s="279"/>
      <c r="I448" s="408"/>
      <c r="J448" s="408"/>
      <c r="K448" s="408"/>
      <c r="L448" s="408"/>
      <c r="M448" s="408"/>
      <c r="N448" s="408"/>
      <c r="O448" s="408"/>
      <c r="P448" s="408"/>
      <c r="Q448" s="408"/>
      <c r="R448" s="408"/>
    </row>
    <row r="449" spans="1:18" s="276" customFormat="1" x14ac:dyDescent="0.3">
      <c r="A449" s="277"/>
      <c r="B449" s="278"/>
      <c r="C449" s="278"/>
      <c r="D449" s="283"/>
      <c r="E449" s="279"/>
      <c r="F449" s="279"/>
      <c r="G449" s="279"/>
      <c r="H449" s="279"/>
      <c r="I449" s="408"/>
      <c r="J449" s="408"/>
      <c r="K449" s="408"/>
      <c r="L449" s="408"/>
      <c r="M449" s="408"/>
      <c r="N449" s="408"/>
      <c r="O449" s="408"/>
      <c r="P449" s="408"/>
      <c r="Q449" s="408"/>
      <c r="R449" s="408"/>
    </row>
    <row r="450" spans="1:18" s="276" customFormat="1" x14ac:dyDescent="0.3">
      <c r="A450" s="277"/>
      <c r="B450" s="278"/>
      <c r="C450" s="278"/>
      <c r="D450" s="283"/>
      <c r="E450" s="279"/>
      <c r="F450" s="279"/>
      <c r="G450" s="279"/>
      <c r="H450" s="279"/>
      <c r="I450" s="408"/>
      <c r="J450" s="408"/>
      <c r="K450" s="408"/>
      <c r="L450" s="408"/>
      <c r="M450" s="408"/>
      <c r="N450" s="408"/>
      <c r="O450" s="408"/>
      <c r="P450" s="408"/>
      <c r="Q450" s="408"/>
      <c r="R450" s="408"/>
    </row>
    <row r="451" spans="1:18" s="276" customFormat="1" x14ac:dyDescent="0.3">
      <c r="A451" s="277"/>
      <c r="B451" s="278"/>
      <c r="C451" s="278"/>
      <c r="D451" s="283"/>
      <c r="E451" s="279"/>
      <c r="F451" s="279"/>
      <c r="G451" s="279"/>
      <c r="H451" s="279"/>
      <c r="I451" s="408"/>
      <c r="J451" s="408"/>
      <c r="K451" s="408"/>
      <c r="L451" s="408"/>
      <c r="M451" s="408"/>
      <c r="N451" s="408"/>
      <c r="O451" s="408"/>
      <c r="P451" s="408"/>
      <c r="Q451" s="408"/>
      <c r="R451" s="408"/>
    </row>
    <row r="452" spans="1:18" s="276" customFormat="1" x14ac:dyDescent="0.3">
      <c r="A452" s="277"/>
      <c r="B452" s="278"/>
      <c r="C452" s="278"/>
      <c r="D452" s="283"/>
      <c r="E452" s="279"/>
      <c r="F452" s="279"/>
      <c r="G452" s="279"/>
      <c r="H452" s="279"/>
      <c r="I452" s="408"/>
      <c r="J452" s="408"/>
      <c r="K452" s="408"/>
      <c r="L452" s="408"/>
      <c r="M452" s="408"/>
      <c r="N452" s="408"/>
      <c r="O452" s="408"/>
      <c r="P452" s="408"/>
      <c r="Q452" s="408"/>
      <c r="R452" s="408"/>
    </row>
    <row r="453" spans="1:18" s="276" customFormat="1" x14ac:dyDescent="0.3">
      <c r="A453" s="277"/>
      <c r="B453" s="278"/>
      <c r="C453" s="278"/>
      <c r="D453" s="283"/>
      <c r="E453" s="279"/>
      <c r="F453" s="279"/>
      <c r="G453" s="279"/>
      <c r="H453" s="279"/>
      <c r="I453" s="408"/>
      <c r="J453" s="408"/>
      <c r="K453" s="408"/>
      <c r="L453" s="408"/>
      <c r="M453" s="408"/>
      <c r="N453" s="408"/>
      <c r="O453" s="408"/>
      <c r="P453" s="408"/>
      <c r="Q453" s="408"/>
      <c r="R453" s="408"/>
    </row>
    <row r="454" spans="1:18" s="276" customFormat="1" x14ac:dyDescent="0.3">
      <c r="A454" s="277"/>
      <c r="B454" s="278"/>
      <c r="C454" s="278"/>
      <c r="D454" s="283"/>
      <c r="E454" s="279"/>
      <c r="F454" s="279"/>
      <c r="G454" s="279"/>
      <c r="H454" s="279"/>
      <c r="I454" s="408"/>
      <c r="J454" s="408"/>
      <c r="K454" s="408"/>
      <c r="L454" s="408"/>
      <c r="M454" s="408"/>
      <c r="N454" s="408"/>
      <c r="O454" s="408"/>
      <c r="P454" s="408"/>
      <c r="Q454" s="408"/>
      <c r="R454" s="408"/>
    </row>
    <row r="455" spans="1:18" s="276" customFormat="1" x14ac:dyDescent="0.3">
      <c r="A455" s="277"/>
      <c r="B455" s="278"/>
      <c r="C455" s="278"/>
      <c r="D455" s="283"/>
      <c r="E455" s="279"/>
      <c r="F455" s="279"/>
      <c r="G455" s="279"/>
      <c r="H455" s="279"/>
      <c r="I455" s="408"/>
      <c r="J455" s="408"/>
      <c r="K455" s="408"/>
      <c r="L455" s="408"/>
      <c r="M455" s="408"/>
      <c r="N455" s="408"/>
      <c r="O455" s="408"/>
      <c r="P455" s="408"/>
      <c r="Q455" s="408"/>
      <c r="R455" s="408"/>
    </row>
    <row r="456" spans="1:18" s="276" customFormat="1" x14ac:dyDescent="0.3">
      <c r="A456" s="277"/>
      <c r="B456" s="278"/>
      <c r="C456" s="278"/>
      <c r="D456" s="283"/>
      <c r="E456" s="279"/>
      <c r="F456" s="279"/>
      <c r="G456" s="279"/>
      <c r="H456" s="279"/>
      <c r="I456" s="408"/>
      <c r="J456" s="408"/>
      <c r="K456" s="408"/>
      <c r="L456" s="408"/>
      <c r="M456" s="408"/>
      <c r="N456" s="408"/>
      <c r="O456" s="408"/>
      <c r="P456" s="408"/>
      <c r="Q456" s="408"/>
      <c r="R456" s="408"/>
    </row>
    <row r="457" spans="1:18" s="276" customFormat="1" x14ac:dyDescent="0.3">
      <c r="A457" s="277"/>
      <c r="B457" s="278"/>
      <c r="C457" s="278"/>
      <c r="D457" s="283"/>
      <c r="E457" s="279"/>
      <c r="F457" s="279"/>
      <c r="G457" s="279"/>
      <c r="H457" s="279"/>
      <c r="I457" s="408"/>
      <c r="J457" s="408"/>
      <c r="K457" s="408"/>
      <c r="L457" s="408"/>
      <c r="M457" s="408"/>
      <c r="N457" s="408"/>
      <c r="O457" s="408"/>
      <c r="P457" s="408"/>
      <c r="Q457" s="408"/>
      <c r="R457" s="408"/>
    </row>
    <row r="458" spans="1:18" s="276" customFormat="1" x14ac:dyDescent="0.3">
      <c r="A458" s="277"/>
      <c r="B458" s="278"/>
      <c r="C458" s="278"/>
      <c r="D458" s="283"/>
      <c r="E458" s="279"/>
      <c r="F458" s="279"/>
      <c r="G458" s="279"/>
      <c r="H458" s="279"/>
      <c r="I458" s="408"/>
      <c r="J458" s="408"/>
      <c r="K458" s="408"/>
      <c r="L458" s="408"/>
      <c r="M458" s="408"/>
      <c r="N458" s="408"/>
      <c r="O458" s="408"/>
      <c r="P458" s="408"/>
      <c r="Q458" s="408"/>
      <c r="R458" s="408"/>
    </row>
    <row r="459" spans="1:18" s="276" customFormat="1" x14ac:dyDescent="0.3">
      <c r="A459" s="277"/>
      <c r="B459" s="278"/>
      <c r="C459" s="278"/>
      <c r="D459" s="283"/>
      <c r="E459" s="279"/>
      <c r="F459" s="279"/>
      <c r="G459" s="279"/>
      <c r="H459" s="279"/>
      <c r="I459" s="408"/>
      <c r="J459" s="408"/>
      <c r="K459" s="408"/>
      <c r="L459" s="408"/>
      <c r="M459" s="408"/>
      <c r="N459" s="408"/>
      <c r="O459" s="408"/>
      <c r="P459" s="408"/>
      <c r="Q459" s="408"/>
      <c r="R459" s="408"/>
    </row>
    <row r="460" spans="1:18" s="276" customFormat="1" x14ac:dyDescent="0.3">
      <c r="A460" s="277"/>
      <c r="B460" s="278"/>
      <c r="C460" s="278"/>
      <c r="D460" s="283"/>
      <c r="E460" s="279"/>
      <c r="F460" s="279"/>
      <c r="G460" s="279"/>
      <c r="H460" s="279"/>
      <c r="I460" s="408"/>
      <c r="J460" s="408"/>
      <c r="K460" s="408"/>
      <c r="L460" s="408"/>
      <c r="M460" s="408"/>
      <c r="N460" s="408"/>
      <c r="O460" s="408"/>
      <c r="P460" s="408"/>
      <c r="Q460" s="408"/>
      <c r="R460" s="408"/>
    </row>
    <row r="461" spans="1:18" s="276" customFormat="1" x14ac:dyDescent="0.3">
      <c r="A461" s="277"/>
      <c r="B461" s="278"/>
      <c r="C461" s="278"/>
      <c r="D461" s="283"/>
      <c r="E461" s="279"/>
      <c r="F461" s="279"/>
      <c r="G461" s="279"/>
      <c r="H461" s="279"/>
      <c r="I461" s="408"/>
      <c r="J461" s="408"/>
      <c r="K461" s="408"/>
      <c r="L461" s="408"/>
      <c r="M461" s="408"/>
      <c r="N461" s="408"/>
      <c r="O461" s="408"/>
      <c r="P461" s="408"/>
      <c r="Q461" s="408"/>
      <c r="R461" s="408"/>
    </row>
    <row r="462" spans="1:18" s="276" customFormat="1" x14ac:dyDescent="0.3">
      <c r="A462" s="277"/>
      <c r="B462" s="278"/>
      <c r="C462" s="278"/>
      <c r="D462" s="283"/>
      <c r="E462" s="279"/>
      <c r="F462" s="279"/>
      <c r="G462" s="279"/>
      <c r="H462" s="279"/>
      <c r="I462" s="408"/>
      <c r="J462" s="408"/>
      <c r="K462" s="408"/>
      <c r="L462" s="408"/>
      <c r="M462" s="408"/>
      <c r="N462" s="408"/>
      <c r="O462" s="408"/>
      <c r="P462" s="408"/>
      <c r="Q462" s="408"/>
      <c r="R462" s="408"/>
    </row>
    <row r="463" spans="1:18" s="276" customFormat="1" x14ac:dyDescent="0.3">
      <c r="A463" s="277"/>
      <c r="B463" s="278"/>
      <c r="C463" s="278"/>
      <c r="D463" s="283"/>
      <c r="E463" s="279"/>
      <c r="F463" s="279"/>
      <c r="G463" s="279"/>
      <c r="H463" s="279"/>
      <c r="I463" s="408"/>
      <c r="J463" s="408"/>
      <c r="K463" s="408"/>
      <c r="L463" s="408"/>
      <c r="M463" s="408"/>
      <c r="N463" s="408"/>
      <c r="O463" s="408"/>
      <c r="P463" s="408"/>
      <c r="Q463" s="408"/>
      <c r="R463" s="408"/>
    </row>
    <row r="464" spans="1:18" s="276" customFormat="1" x14ac:dyDescent="0.3">
      <c r="A464" s="277"/>
      <c r="B464" s="278"/>
      <c r="C464" s="278"/>
      <c r="D464" s="283"/>
      <c r="E464" s="279"/>
      <c r="F464" s="279"/>
      <c r="G464" s="279"/>
      <c r="H464" s="279"/>
      <c r="I464" s="408"/>
      <c r="J464" s="408"/>
      <c r="K464" s="408"/>
      <c r="L464" s="408"/>
      <c r="M464" s="408"/>
      <c r="N464" s="408"/>
      <c r="O464" s="408"/>
      <c r="P464" s="408"/>
      <c r="Q464" s="408"/>
      <c r="R464" s="408"/>
    </row>
    <row r="465" spans="1:18" s="276" customFormat="1" x14ac:dyDescent="0.3">
      <c r="A465" s="277"/>
      <c r="B465" s="278"/>
      <c r="C465" s="278"/>
      <c r="D465" s="283"/>
      <c r="E465" s="279"/>
      <c r="F465" s="279"/>
      <c r="G465" s="279"/>
      <c r="H465" s="279"/>
      <c r="I465" s="408"/>
      <c r="J465" s="408"/>
      <c r="K465" s="408"/>
      <c r="L465" s="408"/>
      <c r="M465" s="408"/>
      <c r="N465" s="408"/>
      <c r="O465" s="408"/>
      <c r="P465" s="408"/>
      <c r="Q465" s="408"/>
      <c r="R465" s="408"/>
    </row>
    <row r="466" spans="1:18" s="276" customFormat="1" x14ac:dyDescent="0.3">
      <c r="A466" s="277"/>
      <c r="B466" s="278"/>
      <c r="C466" s="278"/>
      <c r="D466" s="283"/>
      <c r="E466" s="279"/>
      <c r="F466" s="279"/>
      <c r="G466" s="279"/>
      <c r="H466" s="279"/>
      <c r="I466" s="408"/>
      <c r="J466" s="408"/>
      <c r="K466" s="408"/>
      <c r="L466" s="408"/>
      <c r="M466" s="408"/>
      <c r="N466" s="408"/>
      <c r="O466" s="408"/>
      <c r="P466" s="408"/>
      <c r="Q466" s="408"/>
      <c r="R466" s="408"/>
    </row>
    <row r="467" spans="1:18" s="276" customFormat="1" x14ac:dyDescent="0.3">
      <c r="A467" s="277"/>
      <c r="B467" s="278"/>
      <c r="C467" s="278"/>
      <c r="D467" s="283"/>
      <c r="E467" s="279"/>
      <c r="F467" s="279"/>
      <c r="G467" s="279"/>
      <c r="H467" s="279"/>
      <c r="I467" s="408"/>
      <c r="J467" s="408"/>
      <c r="K467" s="408"/>
      <c r="L467" s="408"/>
      <c r="M467" s="408"/>
      <c r="N467" s="408"/>
      <c r="O467" s="408"/>
      <c r="P467" s="408"/>
      <c r="Q467" s="408"/>
      <c r="R467" s="408"/>
    </row>
    <row r="468" spans="1:18" s="276" customFormat="1" x14ac:dyDescent="0.3">
      <c r="A468" s="277"/>
      <c r="B468" s="278"/>
      <c r="C468" s="278"/>
      <c r="D468" s="283"/>
      <c r="E468" s="279"/>
      <c r="F468" s="279"/>
      <c r="G468" s="279"/>
      <c r="H468" s="279"/>
      <c r="I468" s="408"/>
      <c r="J468" s="408"/>
      <c r="K468" s="408"/>
      <c r="L468" s="408"/>
      <c r="M468" s="408"/>
      <c r="N468" s="408"/>
      <c r="O468" s="408"/>
      <c r="P468" s="408"/>
      <c r="Q468" s="408"/>
      <c r="R468" s="408"/>
    </row>
    <row r="469" spans="1:18" s="276" customFormat="1" x14ac:dyDescent="0.3">
      <c r="A469" s="277"/>
      <c r="B469" s="278"/>
      <c r="C469" s="278"/>
      <c r="D469" s="283"/>
      <c r="E469" s="279"/>
      <c r="F469" s="279"/>
      <c r="G469" s="279"/>
      <c r="H469" s="279"/>
      <c r="I469" s="408"/>
      <c r="J469" s="408"/>
      <c r="K469" s="408"/>
      <c r="L469" s="408"/>
      <c r="M469" s="408"/>
      <c r="N469" s="408"/>
      <c r="O469" s="408"/>
      <c r="P469" s="408"/>
      <c r="Q469" s="408"/>
      <c r="R469" s="408"/>
    </row>
    <row r="470" spans="1:18" s="276" customFormat="1" x14ac:dyDescent="0.3">
      <c r="A470" s="277"/>
      <c r="B470" s="278"/>
      <c r="C470" s="278"/>
      <c r="D470" s="283"/>
      <c r="E470" s="279"/>
      <c r="F470" s="279"/>
      <c r="G470" s="279"/>
      <c r="H470" s="279"/>
      <c r="I470" s="408"/>
      <c r="J470" s="408"/>
      <c r="K470" s="408"/>
      <c r="L470" s="408"/>
      <c r="M470" s="408"/>
      <c r="N470" s="408"/>
      <c r="O470" s="408"/>
      <c r="P470" s="408"/>
      <c r="Q470" s="408"/>
      <c r="R470" s="408"/>
    </row>
    <row r="471" spans="1:18" s="276" customFormat="1" x14ac:dyDescent="0.3">
      <c r="A471" s="277"/>
      <c r="B471" s="278"/>
      <c r="C471" s="278"/>
      <c r="D471" s="283"/>
      <c r="E471" s="279"/>
      <c r="F471" s="279"/>
      <c r="G471" s="279"/>
      <c r="H471" s="279"/>
      <c r="I471" s="408"/>
      <c r="J471" s="408"/>
      <c r="K471" s="408"/>
      <c r="L471" s="408"/>
      <c r="M471" s="408"/>
      <c r="N471" s="408"/>
      <c r="O471" s="408"/>
      <c r="P471" s="408"/>
      <c r="Q471" s="408"/>
      <c r="R471" s="408"/>
    </row>
    <row r="472" spans="1:18" s="276" customFormat="1" x14ac:dyDescent="0.3">
      <c r="A472" s="277"/>
      <c r="B472" s="278"/>
      <c r="C472" s="278"/>
      <c r="D472" s="283"/>
      <c r="E472" s="279"/>
      <c r="F472" s="279"/>
      <c r="G472" s="279"/>
      <c r="H472" s="279"/>
      <c r="I472" s="408"/>
      <c r="J472" s="408"/>
      <c r="K472" s="408"/>
      <c r="L472" s="408"/>
      <c r="M472" s="408"/>
      <c r="N472" s="408"/>
      <c r="O472" s="408"/>
      <c r="P472" s="408"/>
      <c r="Q472" s="408"/>
      <c r="R472" s="408"/>
    </row>
    <row r="473" spans="1:18" s="276" customFormat="1" x14ac:dyDescent="0.3">
      <c r="A473" s="277"/>
      <c r="B473" s="278"/>
      <c r="C473" s="278"/>
      <c r="D473" s="283"/>
      <c r="E473" s="279"/>
      <c r="F473" s="279"/>
      <c r="G473" s="279"/>
      <c r="H473" s="279"/>
      <c r="I473" s="408"/>
      <c r="J473" s="408"/>
      <c r="K473" s="408"/>
      <c r="L473" s="408"/>
      <c r="M473" s="408"/>
      <c r="N473" s="408"/>
      <c r="O473" s="408"/>
      <c r="P473" s="408"/>
      <c r="Q473" s="408"/>
      <c r="R473" s="408"/>
    </row>
    <row r="474" spans="1:18" s="276" customFormat="1" x14ac:dyDescent="0.3">
      <c r="A474" s="277"/>
      <c r="B474" s="278"/>
      <c r="C474" s="278"/>
      <c r="D474" s="283"/>
      <c r="E474" s="279"/>
      <c r="F474" s="279"/>
      <c r="G474" s="279"/>
      <c r="H474" s="279"/>
      <c r="I474" s="408"/>
      <c r="J474" s="408"/>
      <c r="K474" s="408"/>
      <c r="L474" s="408"/>
      <c r="M474" s="408"/>
      <c r="N474" s="408"/>
      <c r="O474" s="408"/>
      <c r="P474" s="408"/>
      <c r="Q474" s="408"/>
      <c r="R474" s="408"/>
    </row>
    <row r="475" spans="1:18" s="276" customFormat="1" x14ac:dyDescent="0.3">
      <c r="A475" s="277"/>
      <c r="B475" s="278"/>
      <c r="C475" s="278"/>
      <c r="D475" s="283"/>
      <c r="E475" s="279"/>
      <c r="F475" s="279"/>
      <c r="G475" s="279"/>
      <c r="H475" s="279"/>
      <c r="I475" s="408"/>
      <c r="J475" s="408"/>
      <c r="K475" s="408"/>
      <c r="L475" s="408"/>
      <c r="M475" s="408"/>
      <c r="N475" s="408"/>
      <c r="O475" s="408"/>
      <c r="P475" s="408"/>
      <c r="Q475" s="408"/>
      <c r="R475" s="408"/>
    </row>
    <row r="476" spans="1:18" s="276" customFormat="1" x14ac:dyDescent="0.3">
      <c r="A476" s="277"/>
      <c r="B476" s="278"/>
      <c r="C476" s="278"/>
      <c r="D476" s="283"/>
      <c r="E476" s="279"/>
      <c r="F476" s="279"/>
      <c r="G476" s="279"/>
      <c r="H476" s="279"/>
      <c r="I476" s="408"/>
      <c r="J476" s="408"/>
      <c r="K476" s="408"/>
      <c r="L476" s="408"/>
      <c r="M476" s="408"/>
      <c r="N476" s="408"/>
      <c r="O476" s="408"/>
      <c r="P476" s="408"/>
      <c r="Q476" s="408"/>
      <c r="R476" s="408"/>
    </row>
    <row r="477" spans="1:18" s="276" customFormat="1" x14ac:dyDescent="0.3">
      <c r="A477" s="277"/>
      <c r="B477" s="278"/>
      <c r="C477" s="278"/>
      <c r="D477" s="283"/>
      <c r="E477" s="279"/>
      <c r="F477" s="279"/>
      <c r="G477" s="279"/>
      <c r="H477" s="279"/>
      <c r="I477" s="408"/>
      <c r="J477" s="408"/>
      <c r="K477" s="408"/>
      <c r="L477" s="408"/>
      <c r="M477" s="408"/>
      <c r="N477" s="408"/>
      <c r="O477" s="408"/>
      <c r="P477" s="408"/>
      <c r="Q477" s="408"/>
      <c r="R477" s="408"/>
    </row>
    <row r="478" spans="1:18" s="276" customFormat="1" x14ac:dyDescent="0.3">
      <c r="A478" s="277"/>
      <c r="B478" s="278"/>
      <c r="C478" s="278"/>
      <c r="D478" s="283"/>
      <c r="E478" s="279"/>
      <c r="F478" s="279"/>
      <c r="G478" s="279"/>
      <c r="H478" s="279"/>
      <c r="I478" s="408"/>
      <c r="J478" s="408"/>
      <c r="K478" s="408"/>
      <c r="L478" s="408"/>
      <c r="M478" s="408"/>
      <c r="N478" s="408"/>
      <c r="O478" s="408"/>
      <c r="P478" s="408"/>
      <c r="Q478" s="408"/>
      <c r="R478" s="408"/>
    </row>
    <row r="479" spans="1:18" s="276" customFormat="1" x14ac:dyDescent="0.3">
      <c r="A479" s="277"/>
      <c r="B479" s="278"/>
      <c r="C479" s="278"/>
      <c r="D479" s="283"/>
      <c r="E479" s="279"/>
      <c r="F479" s="279"/>
      <c r="G479" s="279"/>
      <c r="H479" s="279"/>
      <c r="I479" s="408"/>
      <c r="J479" s="408"/>
      <c r="K479" s="408"/>
      <c r="L479" s="408"/>
      <c r="M479" s="408"/>
      <c r="N479" s="408"/>
      <c r="O479" s="408"/>
      <c r="P479" s="408"/>
      <c r="Q479" s="408"/>
      <c r="R479" s="408"/>
    </row>
    <row r="480" spans="1:18" s="276" customFormat="1" x14ac:dyDescent="0.3">
      <c r="A480" s="277"/>
      <c r="B480" s="278"/>
      <c r="C480" s="278"/>
      <c r="D480" s="283"/>
      <c r="E480" s="279"/>
      <c r="F480" s="279"/>
      <c r="G480" s="279"/>
      <c r="H480" s="279"/>
      <c r="I480" s="408"/>
      <c r="J480" s="408"/>
      <c r="K480" s="408"/>
      <c r="L480" s="408"/>
      <c r="M480" s="408"/>
      <c r="N480" s="408"/>
      <c r="O480" s="408"/>
      <c r="P480" s="408"/>
      <c r="Q480" s="408"/>
      <c r="R480" s="408"/>
    </row>
    <row r="481" spans="1:18" s="276" customFormat="1" x14ac:dyDescent="0.3">
      <c r="A481" s="277"/>
      <c r="B481" s="278"/>
      <c r="C481" s="278"/>
      <c r="D481" s="283"/>
      <c r="E481" s="279"/>
      <c r="F481" s="279"/>
      <c r="G481" s="279"/>
      <c r="H481" s="279"/>
      <c r="I481" s="408"/>
      <c r="J481" s="408"/>
      <c r="K481" s="408"/>
      <c r="L481" s="408"/>
      <c r="M481" s="408"/>
      <c r="N481" s="408"/>
      <c r="O481" s="408"/>
      <c r="P481" s="408"/>
      <c r="Q481" s="408"/>
      <c r="R481" s="408"/>
    </row>
    <row r="482" spans="1:18" s="276" customFormat="1" x14ac:dyDescent="0.3">
      <c r="A482" s="277"/>
      <c r="B482" s="278"/>
      <c r="C482" s="278"/>
      <c r="D482" s="283"/>
      <c r="E482" s="279"/>
      <c r="F482" s="279"/>
      <c r="G482" s="279"/>
      <c r="H482" s="279"/>
      <c r="I482" s="408"/>
      <c r="J482" s="408"/>
      <c r="K482" s="408"/>
      <c r="L482" s="408"/>
      <c r="M482" s="408"/>
      <c r="N482" s="408"/>
      <c r="O482" s="408"/>
      <c r="P482" s="408"/>
      <c r="Q482" s="408"/>
      <c r="R482" s="408"/>
    </row>
    <row r="483" spans="1:18" s="276" customFormat="1" x14ac:dyDescent="0.3">
      <c r="A483" s="277"/>
      <c r="B483" s="278"/>
      <c r="C483" s="278"/>
      <c r="D483" s="283"/>
      <c r="E483" s="279"/>
      <c r="F483" s="279"/>
      <c r="G483" s="279"/>
      <c r="H483" s="279"/>
      <c r="I483" s="408"/>
      <c r="J483" s="408"/>
      <c r="K483" s="408"/>
      <c r="L483" s="408"/>
      <c r="M483" s="408"/>
      <c r="N483" s="408"/>
      <c r="O483" s="408"/>
      <c r="P483" s="408"/>
      <c r="Q483" s="408"/>
      <c r="R483" s="408"/>
    </row>
    <row r="484" spans="1:18" s="276" customFormat="1" x14ac:dyDescent="0.3">
      <c r="A484" s="277"/>
      <c r="B484" s="278"/>
      <c r="C484" s="278"/>
      <c r="D484" s="283"/>
      <c r="E484" s="279"/>
      <c r="F484" s="279"/>
      <c r="G484" s="279"/>
      <c r="H484" s="279"/>
      <c r="I484" s="408"/>
      <c r="J484" s="408"/>
      <c r="K484" s="408"/>
      <c r="L484" s="408"/>
      <c r="M484" s="408"/>
      <c r="N484" s="408"/>
      <c r="O484" s="408"/>
      <c r="P484" s="408"/>
      <c r="Q484" s="408"/>
      <c r="R484" s="408"/>
    </row>
    <row r="485" spans="1:18" s="276" customFormat="1" x14ac:dyDescent="0.3">
      <c r="A485" s="277"/>
      <c r="B485" s="278"/>
      <c r="C485" s="278"/>
      <c r="D485" s="283"/>
      <c r="E485" s="279"/>
      <c r="F485" s="279"/>
      <c r="G485" s="279"/>
      <c r="H485" s="279"/>
      <c r="I485" s="408"/>
      <c r="J485" s="408"/>
      <c r="K485" s="408"/>
      <c r="L485" s="408"/>
      <c r="M485" s="408"/>
      <c r="N485" s="408"/>
      <c r="O485" s="408"/>
      <c r="P485" s="408"/>
      <c r="Q485" s="408"/>
      <c r="R485" s="408"/>
    </row>
    <row r="486" spans="1:18" s="276" customFormat="1" x14ac:dyDescent="0.3">
      <c r="A486" s="277"/>
      <c r="B486" s="278"/>
      <c r="C486" s="278"/>
      <c r="D486" s="283"/>
      <c r="E486" s="279"/>
      <c r="F486" s="279"/>
      <c r="G486" s="279"/>
      <c r="H486" s="279"/>
      <c r="I486" s="408"/>
      <c r="J486" s="408"/>
      <c r="K486" s="408"/>
      <c r="L486" s="408"/>
      <c r="M486" s="408"/>
      <c r="N486" s="408"/>
      <c r="O486" s="408"/>
      <c r="P486" s="408"/>
      <c r="Q486" s="408"/>
      <c r="R486" s="408"/>
    </row>
    <row r="487" spans="1:18" s="276" customFormat="1" x14ac:dyDescent="0.3">
      <c r="A487" s="277"/>
      <c r="B487" s="278"/>
      <c r="C487" s="278"/>
      <c r="D487" s="283"/>
      <c r="E487" s="279"/>
      <c r="F487" s="279"/>
      <c r="G487" s="279"/>
      <c r="H487" s="279"/>
      <c r="I487" s="408"/>
      <c r="J487" s="408"/>
      <c r="K487" s="408"/>
      <c r="L487" s="408"/>
      <c r="M487" s="408"/>
      <c r="N487" s="408"/>
      <c r="O487" s="408"/>
      <c r="P487" s="408"/>
      <c r="Q487" s="408"/>
      <c r="R487" s="408"/>
    </row>
    <row r="488" spans="1:18" s="276" customFormat="1" x14ac:dyDescent="0.3">
      <c r="A488" s="277"/>
      <c r="B488" s="278"/>
      <c r="C488" s="278"/>
      <c r="D488" s="283"/>
      <c r="E488" s="279"/>
      <c r="F488" s="279"/>
      <c r="G488" s="279"/>
      <c r="H488" s="279"/>
      <c r="I488" s="408"/>
      <c r="J488" s="408"/>
      <c r="K488" s="408"/>
      <c r="L488" s="408"/>
      <c r="M488" s="408"/>
      <c r="N488" s="408"/>
      <c r="O488" s="408"/>
      <c r="P488" s="408"/>
      <c r="Q488" s="408"/>
      <c r="R488" s="408"/>
    </row>
    <row r="489" spans="1:18" s="276" customFormat="1" x14ac:dyDescent="0.3">
      <c r="A489" s="277"/>
      <c r="B489" s="278"/>
      <c r="C489" s="278"/>
      <c r="D489" s="283"/>
      <c r="E489" s="279"/>
      <c r="F489" s="279"/>
      <c r="G489" s="279"/>
      <c r="H489" s="279"/>
      <c r="I489" s="408"/>
      <c r="J489" s="408"/>
      <c r="K489" s="408"/>
      <c r="L489" s="408"/>
      <c r="M489" s="408"/>
      <c r="N489" s="408"/>
      <c r="O489" s="408"/>
      <c r="P489" s="408"/>
      <c r="Q489" s="408"/>
      <c r="R489" s="408"/>
    </row>
    <row r="490" spans="1:18" s="276" customFormat="1" x14ac:dyDescent="0.3">
      <c r="A490" s="277"/>
      <c r="B490" s="278"/>
      <c r="C490" s="278"/>
      <c r="D490" s="283"/>
      <c r="E490" s="279"/>
      <c r="F490" s="279"/>
      <c r="G490" s="279"/>
      <c r="H490" s="279"/>
      <c r="I490" s="408"/>
      <c r="J490" s="408"/>
      <c r="K490" s="408"/>
      <c r="L490" s="408"/>
      <c r="M490" s="408"/>
      <c r="N490" s="408"/>
      <c r="O490" s="408"/>
      <c r="P490" s="408"/>
      <c r="Q490" s="408"/>
      <c r="R490" s="408"/>
    </row>
    <row r="491" spans="1:18" s="276" customFormat="1" x14ac:dyDescent="0.3">
      <c r="A491" s="277"/>
      <c r="B491" s="278"/>
      <c r="C491" s="278"/>
      <c r="D491" s="283"/>
      <c r="E491" s="279"/>
      <c r="F491" s="279"/>
      <c r="G491" s="279"/>
      <c r="H491" s="279"/>
      <c r="I491" s="408"/>
      <c r="J491" s="408"/>
      <c r="K491" s="408"/>
      <c r="L491" s="408"/>
      <c r="M491" s="408"/>
      <c r="N491" s="408"/>
      <c r="O491" s="408"/>
      <c r="P491" s="408"/>
      <c r="Q491" s="408"/>
      <c r="R491" s="408"/>
    </row>
    <row r="492" spans="1:18" s="276" customFormat="1" x14ac:dyDescent="0.3">
      <c r="A492" s="277"/>
      <c r="B492" s="278"/>
      <c r="C492" s="278"/>
      <c r="D492" s="283"/>
      <c r="E492" s="279"/>
      <c r="F492" s="279"/>
      <c r="G492" s="279"/>
      <c r="H492" s="279"/>
      <c r="I492" s="408"/>
      <c r="J492" s="408"/>
      <c r="K492" s="408"/>
      <c r="L492" s="408"/>
      <c r="M492" s="408"/>
      <c r="N492" s="408"/>
      <c r="O492" s="408"/>
      <c r="P492" s="408"/>
      <c r="Q492" s="408"/>
      <c r="R492" s="408"/>
    </row>
    <row r="493" spans="1:18" s="276" customFormat="1" x14ac:dyDescent="0.3">
      <c r="A493" s="277"/>
      <c r="B493" s="278"/>
      <c r="C493" s="278"/>
      <c r="D493" s="283"/>
      <c r="E493" s="279"/>
      <c r="F493" s="279"/>
      <c r="G493" s="279"/>
      <c r="H493" s="279"/>
      <c r="I493" s="408"/>
      <c r="J493" s="408"/>
      <c r="K493" s="408"/>
      <c r="L493" s="408"/>
      <c r="M493" s="408"/>
      <c r="N493" s="408"/>
      <c r="O493" s="408"/>
      <c r="P493" s="408"/>
      <c r="Q493" s="408"/>
      <c r="R493" s="408"/>
    </row>
    <row r="494" spans="1:18" s="276" customFormat="1" x14ac:dyDescent="0.3">
      <c r="A494" s="277"/>
      <c r="B494" s="278"/>
      <c r="C494" s="278"/>
      <c r="D494" s="283"/>
      <c r="E494" s="279"/>
      <c r="F494" s="279"/>
      <c r="G494" s="279"/>
      <c r="H494" s="279"/>
      <c r="I494" s="408"/>
      <c r="J494" s="408"/>
      <c r="K494" s="408"/>
      <c r="L494" s="408"/>
      <c r="M494" s="408"/>
      <c r="N494" s="408"/>
      <c r="O494" s="408"/>
      <c r="P494" s="408"/>
      <c r="Q494" s="408"/>
      <c r="R494" s="408"/>
    </row>
    <row r="495" spans="1:18" s="276" customFormat="1" x14ac:dyDescent="0.3">
      <c r="A495" s="277"/>
      <c r="B495" s="278"/>
      <c r="C495" s="278"/>
      <c r="D495" s="283"/>
      <c r="E495" s="279"/>
      <c r="F495" s="279"/>
      <c r="G495" s="279"/>
      <c r="H495" s="279"/>
      <c r="I495" s="408"/>
      <c r="J495" s="408"/>
      <c r="K495" s="408"/>
      <c r="L495" s="408"/>
      <c r="M495" s="408"/>
      <c r="N495" s="408"/>
      <c r="O495" s="408"/>
      <c r="P495" s="408"/>
      <c r="Q495" s="408"/>
      <c r="R495" s="408"/>
    </row>
    <row r="496" spans="1:18" s="276" customFormat="1" x14ac:dyDescent="0.3">
      <c r="A496" s="277"/>
      <c r="B496" s="278"/>
      <c r="C496" s="278"/>
      <c r="D496" s="283"/>
      <c r="E496" s="279"/>
      <c r="F496" s="279"/>
      <c r="G496" s="279"/>
      <c r="H496" s="279"/>
      <c r="I496" s="408"/>
      <c r="J496" s="408"/>
      <c r="K496" s="408"/>
      <c r="L496" s="408"/>
      <c r="M496" s="408"/>
      <c r="N496" s="408"/>
      <c r="O496" s="408"/>
      <c r="P496" s="408"/>
      <c r="Q496" s="408"/>
      <c r="R496" s="408"/>
    </row>
    <row r="497" spans="1:18" s="276" customFormat="1" x14ac:dyDescent="0.3">
      <c r="A497" s="277"/>
      <c r="B497" s="278"/>
      <c r="C497" s="278"/>
      <c r="D497" s="283"/>
      <c r="E497" s="279"/>
      <c r="F497" s="279"/>
      <c r="G497" s="279"/>
      <c r="H497" s="279"/>
      <c r="I497" s="408"/>
      <c r="J497" s="408"/>
      <c r="K497" s="408"/>
      <c r="L497" s="408"/>
      <c r="M497" s="408"/>
      <c r="N497" s="408"/>
      <c r="O497" s="408"/>
      <c r="P497" s="408"/>
      <c r="Q497" s="408"/>
      <c r="R497" s="408"/>
    </row>
    <row r="498" spans="1:18" s="276" customFormat="1" x14ac:dyDescent="0.3">
      <c r="A498" s="277"/>
      <c r="B498" s="278"/>
      <c r="C498" s="278"/>
      <c r="D498" s="283"/>
      <c r="E498" s="279"/>
      <c r="F498" s="279"/>
      <c r="G498" s="279"/>
      <c r="H498" s="279"/>
      <c r="I498" s="408"/>
      <c r="J498" s="408"/>
      <c r="K498" s="408"/>
      <c r="L498" s="408"/>
      <c r="M498" s="408"/>
      <c r="N498" s="408"/>
      <c r="O498" s="408"/>
      <c r="P498" s="408"/>
      <c r="Q498" s="408"/>
      <c r="R498" s="408"/>
    </row>
    <row r="499" spans="1:18" s="276" customFormat="1" x14ac:dyDescent="0.3">
      <c r="A499" s="277"/>
      <c r="B499" s="278"/>
      <c r="C499" s="278"/>
      <c r="D499" s="283"/>
      <c r="E499" s="279"/>
      <c r="F499" s="279"/>
      <c r="G499" s="279"/>
      <c r="H499" s="279"/>
      <c r="I499" s="408"/>
      <c r="J499" s="408"/>
      <c r="K499" s="408"/>
      <c r="L499" s="408"/>
      <c r="M499" s="408"/>
      <c r="N499" s="408"/>
      <c r="O499" s="408"/>
      <c r="P499" s="408"/>
      <c r="Q499" s="408"/>
      <c r="R499" s="408"/>
    </row>
    <row r="500" spans="1:18" s="276" customFormat="1" x14ac:dyDescent="0.3">
      <c r="A500" s="277"/>
      <c r="B500" s="278"/>
      <c r="C500" s="278"/>
      <c r="D500" s="283"/>
      <c r="E500" s="279"/>
      <c r="F500" s="279"/>
      <c r="G500" s="279"/>
      <c r="H500" s="279"/>
      <c r="I500" s="408"/>
      <c r="J500" s="408"/>
      <c r="K500" s="408"/>
      <c r="L500" s="408"/>
      <c r="M500" s="408"/>
      <c r="N500" s="408"/>
      <c r="O500" s="408"/>
      <c r="P500" s="408"/>
      <c r="Q500" s="408"/>
      <c r="R500" s="408"/>
    </row>
    <row r="501" spans="1:18" s="276" customFormat="1" x14ac:dyDescent="0.3">
      <c r="A501" s="277"/>
      <c r="B501" s="278"/>
      <c r="C501" s="278"/>
      <c r="D501" s="283"/>
      <c r="E501" s="279"/>
      <c r="F501" s="279"/>
      <c r="G501" s="279"/>
      <c r="H501" s="279"/>
      <c r="I501" s="408"/>
      <c r="J501" s="408"/>
      <c r="K501" s="408"/>
      <c r="L501" s="408"/>
      <c r="M501" s="408"/>
      <c r="N501" s="408"/>
      <c r="O501" s="408"/>
      <c r="P501" s="408"/>
      <c r="Q501" s="408"/>
      <c r="R501" s="408"/>
    </row>
    <row r="502" spans="1:18" s="276" customFormat="1" x14ac:dyDescent="0.3">
      <c r="A502" s="277"/>
      <c r="B502" s="278"/>
      <c r="C502" s="278"/>
      <c r="D502" s="283"/>
      <c r="E502" s="279"/>
      <c r="F502" s="279"/>
      <c r="G502" s="279"/>
      <c r="H502" s="279"/>
      <c r="I502" s="408"/>
      <c r="J502" s="408"/>
      <c r="K502" s="408"/>
      <c r="L502" s="408"/>
      <c r="M502" s="408"/>
      <c r="N502" s="408"/>
      <c r="O502" s="408"/>
      <c r="P502" s="408"/>
      <c r="Q502" s="408"/>
      <c r="R502" s="408"/>
    </row>
    <row r="503" spans="1:18" s="276" customFormat="1" x14ac:dyDescent="0.3">
      <c r="A503" s="277"/>
      <c r="B503" s="278"/>
      <c r="C503" s="278"/>
      <c r="D503" s="283"/>
      <c r="E503" s="279"/>
      <c r="F503" s="279"/>
      <c r="G503" s="279"/>
      <c r="H503" s="279"/>
      <c r="I503" s="408"/>
      <c r="J503" s="408"/>
      <c r="K503" s="408"/>
      <c r="L503" s="408"/>
      <c r="M503" s="408"/>
      <c r="N503" s="408"/>
      <c r="O503" s="408"/>
      <c r="P503" s="408"/>
      <c r="Q503" s="408"/>
      <c r="R503" s="408"/>
    </row>
    <row r="504" spans="1:18" s="276" customFormat="1" x14ac:dyDescent="0.3">
      <c r="A504" s="277"/>
      <c r="B504" s="278"/>
      <c r="C504" s="278"/>
      <c r="D504" s="283"/>
      <c r="E504" s="279"/>
      <c r="F504" s="279"/>
      <c r="G504" s="279"/>
      <c r="H504" s="279"/>
      <c r="I504" s="408"/>
      <c r="J504" s="408"/>
      <c r="K504" s="408"/>
      <c r="L504" s="408"/>
      <c r="M504" s="408"/>
      <c r="N504" s="408"/>
      <c r="O504" s="408"/>
      <c r="P504" s="408"/>
      <c r="Q504" s="408"/>
      <c r="R504" s="408"/>
    </row>
    <row r="505" spans="1:18" s="276" customFormat="1" x14ac:dyDescent="0.3">
      <c r="A505" s="277"/>
      <c r="B505" s="278"/>
      <c r="C505" s="278"/>
      <c r="D505" s="283"/>
      <c r="E505" s="279"/>
      <c r="F505" s="279"/>
      <c r="G505" s="279"/>
      <c r="H505" s="279"/>
      <c r="I505" s="408"/>
      <c r="J505" s="408"/>
      <c r="K505" s="408"/>
      <c r="L505" s="408"/>
      <c r="M505" s="408"/>
      <c r="N505" s="408"/>
      <c r="O505" s="408"/>
      <c r="P505" s="408"/>
      <c r="Q505" s="408"/>
      <c r="R505" s="408"/>
    </row>
    <row r="506" spans="1:18" s="276" customFormat="1" x14ac:dyDescent="0.3">
      <c r="A506" s="277"/>
      <c r="B506" s="278"/>
      <c r="C506" s="278"/>
      <c r="D506" s="283"/>
      <c r="E506" s="279"/>
      <c r="F506" s="279"/>
      <c r="G506" s="279"/>
      <c r="H506" s="279"/>
      <c r="I506" s="408"/>
      <c r="J506" s="408"/>
      <c r="K506" s="408"/>
      <c r="L506" s="408"/>
      <c r="M506" s="408"/>
      <c r="N506" s="408"/>
      <c r="O506" s="408"/>
      <c r="P506" s="408"/>
      <c r="Q506" s="408"/>
      <c r="R506" s="408"/>
    </row>
    <row r="507" spans="1:18" s="276" customFormat="1" x14ac:dyDescent="0.3">
      <c r="A507" s="277"/>
      <c r="B507" s="278"/>
      <c r="C507" s="278"/>
      <c r="D507" s="283"/>
      <c r="E507" s="279"/>
      <c r="F507" s="279"/>
      <c r="G507" s="279"/>
      <c r="H507" s="279"/>
      <c r="I507" s="408"/>
      <c r="J507" s="408"/>
      <c r="K507" s="408"/>
      <c r="L507" s="408"/>
      <c r="M507" s="408"/>
      <c r="N507" s="408"/>
      <c r="O507" s="408"/>
      <c r="P507" s="408"/>
      <c r="Q507" s="408"/>
      <c r="R507" s="408"/>
    </row>
    <row r="508" spans="1:18" s="276" customFormat="1" x14ac:dyDescent="0.3">
      <c r="A508" s="277"/>
      <c r="B508" s="278"/>
      <c r="C508" s="278"/>
      <c r="D508" s="283"/>
      <c r="E508" s="279"/>
      <c r="F508" s="279"/>
      <c r="G508" s="279"/>
      <c r="H508" s="279"/>
      <c r="I508" s="408"/>
      <c r="J508" s="408"/>
      <c r="K508" s="408"/>
      <c r="L508" s="408"/>
      <c r="M508" s="408"/>
      <c r="N508" s="408"/>
      <c r="O508" s="408"/>
      <c r="P508" s="408"/>
      <c r="Q508" s="408"/>
      <c r="R508" s="408"/>
    </row>
    <row r="509" spans="1:18" s="276" customFormat="1" x14ac:dyDescent="0.3">
      <c r="A509" s="277"/>
      <c r="B509" s="278"/>
      <c r="C509" s="278"/>
      <c r="D509" s="283"/>
      <c r="E509" s="279"/>
      <c r="F509" s="279"/>
      <c r="G509" s="279"/>
      <c r="H509" s="279"/>
      <c r="I509" s="408"/>
      <c r="J509" s="408"/>
      <c r="K509" s="408"/>
      <c r="L509" s="408"/>
      <c r="M509" s="408"/>
      <c r="N509" s="408"/>
      <c r="O509" s="408"/>
      <c r="P509" s="408"/>
      <c r="Q509" s="408"/>
      <c r="R509" s="408"/>
    </row>
    <row r="510" spans="1:18" s="276" customFormat="1" x14ac:dyDescent="0.3">
      <c r="A510" s="277"/>
      <c r="B510" s="278"/>
      <c r="C510" s="278"/>
      <c r="D510" s="283"/>
      <c r="E510" s="279"/>
      <c r="F510" s="279"/>
      <c r="G510" s="279"/>
      <c r="H510" s="279"/>
      <c r="I510" s="408"/>
      <c r="J510" s="408"/>
      <c r="K510" s="408"/>
      <c r="L510" s="408"/>
      <c r="M510" s="408"/>
      <c r="N510" s="408"/>
      <c r="O510" s="408"/>
      <c r="P510" s="408"/>
      <c r="Q510" s="408"/>
      <c r="R510" s="408"/>
    </row>
    <row r="511" spans="1:18" s="276" customFormat="1" x14ac:dyDescent="0.3">
      <c r="A511" s="277"/>
      <c r="B511" s="278"/>
      <c r="C511" s="278"/>
      <c r="D511" s="283"/>
      <c r="E511" s="279"/>
      <c r="F511" s="279"/>
      <c r="G511" s="279"/>
      <c r="H511" s="279"/>
      <c r="I511" s="408"/>
      <c r="J511" s="408"/>
      <c r="K511" s="408"/>
      <c r="L511" s="408"/>
      <c r="M511" s="408"/>
      <c r="N511" s="408"/>
      <c r="O511" s="408"/>
      <c r="P511" s="408"/>
      <c r="Q511" s="408"/>
      <c r="R511" s="408"/>
    </row>
    <row r="512" spans="1:18" s="276" customFormat="1" x14ac:dyDescent="0.3">
      <c r="A512" s="277"/>
      <c r="B512" s="278"/>
      <c r="C512" s="278"/>
      <c r="D512" s="283"/>
      <c r="E512" s="279"/>
      <c r="F512" s="279"/>
      <c r="G512" s="279"/>
      <c r="H512" s="279"/>
      <c r="I512" s="408"/>
      <c r="J512" s="408"/>
      <c r="K512" s="408"/>
      <c r="L512" s="408"/>
      <c r="M512" s="408"/>
      <c r="N512" s="408"/>
      <c r="O512" s="408"/>
      <c r="P512" s="408"/>
      <c r="Q512" s="408"/>
      <c r="R512" s="408"/>
    </row>
    <row r="513" spans="1:18" s="276" customFormat="1" x14ac:dyDescent="0.3">
      <c r="A513" s="277"/>
      <c r="B513" s="278"/>
      <c r="C513" s="278"/>
      <c r="D513" s="283"/>
      <c r="E513" s="279"/>
      <c r="F513" s="279"/>
      <c r="G513" s="279"/>
      <c r="H513" s="279"/>
      <c r="I513" s="408"/>
      <c r="J513" s="408"/>
      <c r="K513" s="408"/>
      <c r="L513" s="408"/>
      <c r="M513" s="408"/>
      <c r="N513" s="408"/>
      <c r="O513" s="408"/>
      <c r="P513" s="408"/>
      <c r="Q513" s="408"/>
      <c r="R513" s="408"/>
    </row>
    <row r="514" spans="1:18" s="276" customFormat="1" x14ac:dyDescent="0.3">
      <c r="A514" s="277"/>
      <c r="B514" s="278"/>
      <c r="C514" s="278"/>
      <c r="D514" s="283"/>
      <c r="E514" s="279"/>
      <c r="F514" s="279"/>
      <c r="G514" s="279"/>
      <c r="H514" s="279"/>
      <c r="I514" s="408"/>
      <c r="J514" s="408"/>
      <c r="K514" s="408"/>
      <c r="L514" s="408"/>
      <c r="M514" s="408"/>
      <c r="N514" s="408"/>
      <c r="O514" s="408"/>
      <c r="P514" s="408"/>
      <c r="Q514" s="408"/>
      <c r="R514" s="408"/>
    </row>
    <row r="515" spans="1:18" s="276" customFormat="1" x14ac:dyDescent="0.3">
      <c r="A515" s="277"/>
      <c r="B515" s="278"/>
      <c r="C515" s="278"/>
      <c r="D515" s="283"/>
      <c r="E515" s="279"/>
      <c r="F515" s="279"/>
      <c r="G515" s="279"/>
      <c r="H515" s="279"/>
      <c r="I515" s="408"/>
      <c r="J515" s="408"/>
      <c r="K515" s="408"/>
      <c r="L515" s="408"/>
      <c r="M515" s="408"/>
      <c r="N515" s="408"/>
      <c r="O515" s="408"/>
      <c r="P515" s="408"/>
      <c r="Q515" s="408"/>
      <c r="R515" s="408"/>
    </row>
    <row r="516" spans="1:18" s="276" customFormat="1" x14ac:dyDescent="0.3">
      <c r="A516" s="277"/>
      <c r="B516" s="278"/>
      <c r="C516" s="278"/>
      <c r="D516" s="283"/>
      <c r="E516" s="279"/>
      <c r="F516" s="279"/>
      <c r="G516" s="279"/>
      <c r="H516" s="279"/>
      <c r="I516" s="408"/>
      <c r="J516" s="408"/>
      <c r="K516" s="408"/>
      <c r="L516" s="408"/>
      <c r="M516" s="408"/>
      <c r="N516" s="408"/>
      <c r="O516" s="408"/>
      <c r="P516" s="408"/>
      <c r="Q516" s="408"/>
      <c r="R516" s="408"/>
    </row>
    <row r="517" spans="1:18" s="276" customFormat="1" x14ac:dyDescent="0.3">
      <c r="A517" s="277"/>
      <c r="B517" s="278"/>
      <c r="C517" s="278"/>
      <c r="D517" s="283"/>
      <c r="E517" s="279"/>
      <c r="F517" s="279"/>
      <c r="G517" s="279"/>
      <c r="H517" s="279"/>
      <c r="I517" s="408"/>
      <c r="J517" s="408"/>
      <c r="K517" s="408"/>
      <c r="L517" s="408"/>
      <c r="M517" s="408"/>
      <c r="N517" s="408"/>
      <c r="O517" s="408"/>
      <c r="P517" s="408"/>
      <c r="Q517" s="408"/>
      <c r="R517" s="408"/>
    </row>
    <row r="518" spans="1:18" s="276" customFormat="1" x14ac:dyDescent="0.3">
      <c r="A518" s="277"/>
      <c r="B518" s="278"/>
      <c r="C518" s="278"/>
      <c r="D518" s="283"/>
      <c r="E518" s="279"/>
      <c r="F518" s="279"/>
      <c r="G518" s="279"/>
      <c r="H518" s="279"/>
      <c r="I518" s="408"/>
      <c r="J518" s="408"/>
      <c r="K518" s="408"/>
      <c r="L518" s="408"/>
      <c r="M518" s="408"/>
      <c r="N518" s="408"/>
      <c r="O518" s="408"/>
      <c r="P518" s="408"/>
      <c r="Q518" s="408"/>
      <c r="R518" s="408"/>
    </row>
  </sheetData>
  <sheetProtection formatColumns="0" formatRows="0"/>
  <customSheetViews>
    <customSheetView guid="{E63C1B0C-3E1D-4C78-84EB-D6360673AA67}" scale="79">
      <selection activeCell="A5" sqref="A5:S7"/>
      <rowBreaks count="4" manualBreakCount="4">
        <brk id="36" max="20" man="1"/>
        <brk id="56" max="20" man="1"/>
        <brk id="97" max="20" man="1"/>
        <brk id="134" max="20" man="1"/>
      </rowBreaks>
      <pageMargins left="0.19685039370078741" right="0.15748031496062992" top="0.15748031496062992" bottom="0.23622047244094491" header="0.15748031496062992" footer="0.15748031496062992"/>
      <printOptions horizontalCentered="1"/>
      <pageSetup paperSize="9" scale="73" orientation="landscape" r:id="rId1"/>
      <headerFooter>
        <oddFooter>&amp;C&amp;P</oddFooter>
      </headerFooter>
    </customSheetView>
  </customSheetViews>
  <mergeCells count="16">
    <mergeCell ref="A9:A11"/>
    <mergeCell ref="A1:R1"/>
    <mergeCell ref="A2:R2"/>
    <mergeCell ref="A3:R3"/>
    <mergeCell ref="A4:R4"/>
    <mergeCell ref="A5:R7"/>
    <mergeCell ref="A8:R8"/>
    <mergeCell ref="E9:K9"/>
    <mergeCell ref="L9:R9"/>
    <mergeCell ref="E10:H10"/>
    <mergeCell ref="I10:K10"/>
    <mergeCell ref="L10:O10"/>
    <mergeCell ref="P10:R10"/>
    <mergeCell ref="B9:B11"/>
    <mergeCell ref="D9:D11"/>
    <mergeCell ref="C9:C11"/>
  </mergeCells>
  <printOptions horizontalCentered="1"/>
  <pageMargins left="0.19685039370078741" right="0.15748031496062992" top="0.15748031496062992" bottom="0.23622047244094491" header="0.15748031496062992" footer="0.15748031496062992"/>
  <pageSetup paperSize="9" scale="65" fitToHeight="6" orientation="landscape" r:id="rId2"/>
  <headerFooter>
    <oddFooter>&amp;C&amp;P</oddFooter>
  </headerFooter>
  <rowBreaks count="4" manualBreakCount="4">
    <brk id="37" max="17" man="1"/>
    <brk id="61" max="17" man="1"/>
    <brk id="106" max="17" man="1"/>
    <brk id="143"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S250"/>
  <sheetViews>
    <sheetView view="pageBreakPreview" zoomScale="85" zoomScaleSheetLayoutView="85" workbookViewId="0">
      <pane xSplit="3" ySplit="11" topLeftCell="D240" activePane="bottomRight" state="frozen"/>
      <selection activeCell="A6" sqref="A6"/>
      <selection pane="topRight" activeCell="D6" sqref="D6"/>
      <selection pane="bottomLeft" activeCell="A12" sqref="A12"/>
      <selection pane="bottomRight" activeCell="C18" sqref="C18"/>
    </sheetView>
  </sheetViews>
  <sheetFormatPr defaultColWidth="8.85546875" defaultRowHeight="15" x14ac:dyDescent="0.2"/>
  <cols>
    <col min="1" max="1" width="16.85546875" style="151" customWidth="1"/>
    <col min="2" max="2" width="12.28515625" style="151" customWidth="1"/>
    <col min="3" max="3" width="51.28515625" style="150" customWidth="1"/>
    <col min="4" max="4" width="6.7109375" style="132" customWidth="1"/>
    <col min="5" max="5" width="8" style="132" customWidth="1"/>
    <col min="6" max="6" width="7.85546875" style="132" customWidth="1"/>
    <col min="7" max="7" width="10.5703125" style="132" customWidth="1"/>
    <col min="8" max="8" width="12.28515625" style="132" customWidth="1"/>
    <col min="9" max="9" width="8.85546875" style="132" customWidth="1"/>
    <col min="10" max="10" width="9.7109375" style="132" customWidth="1"/>
    <col min="11" max="11" width="7.42578125" style="132" customWidth="1"/>
    <col min="12" max="13" width="8.85546875" style="132" customWidth="1"/>
    <col min="14" max="14" width="10" style="132" customWidth="1"/>
    <col min="15" max="15" width="12.28515625" style="132" customWidth="1"/>
    <col min="16" max="16" width="8.7109375" style="132" customWidth="1"/>
    <col min="17" max="17" width="12.140625" style="132" customWidth="1"/>
    <col min="18" max="18" width="13.140625" style="132" customWidth="1"/>
    <col min="19" max="19" width="9.7109375" style="131" bestFit="1" customWidth="1"/>
    <col min="20" max="146" width="8.85546875" style="131"/>
    <col min="147" max="147" width="3" style="131" bestFit="1" customWidth="1"/>
    <col min="148" max="16384" width="8.85546875" style="131"/>
  </cols>
  <sheetData>
    <row r="1" spans="1:18" x14ac:dyDescent="0.2">
      <c r="A1" s="1204" t="s">
        <v>1442</v>
      </c>
      <c r="B1" s="1204"/>
      <c r="C1" s="1204"/>
      <c r="D1" s="1204"/>
      <c r="E1" s="1204"/>
      <c r="F1" s="1204"/>
      <c r="G1" s="1204"/>
      <c r="H1" s="1204"/>
      <c r="I1" s="1204"/>
      <c r="J1" s="1204"/>
      <c r="K1" s="1204"/>
      <c r="L1" s="1204"/>
      <c r="M1" s="1204"/>
      <c r="N1" s="1204"/>
      <c r="O1" s="1204"/>
      <c r="P1" s="1204"/>
      <c r="Q1" s="1204"/>
    </row>
    <row r="2" spans="1:18" x14ac:dyDescent="0.2">
      <c r="A2" s="1204" t="s">
        <v>1443</v>
      </c>
      <c r="B2" s="1204"/>
      <c r="C2" s="1204"/>
      <c r="D2" s="1204"/>
      <c r="E2" s="1204"/>
      <c r="F2" s="1204"/>
      <c r="G2" s="1204"/>
      <c r="H2" s="1204"/>
      <c r="I2" s="1204"/>
      <c r="J2" s="1204"/>
      <c r="K2" s="1204"/>
      <c r="L2" s="1204"/>
      <c r="M2" s="1204"/>
      <c r="N2" s="1204"/>
      <c r="O2" s="1204"/>
      <c r="P2" s="1204"/>
      <c r="Q2" s="1204"/>
    </row>
    <row r="3" spans="1:18" x14ac:dyDescent="0.2">
      <c r="A3" s="1205" t="s">
        <v>3163</v>
      </c>
      <c r="B3" s="1206"/>
      <c r="C3" s="1206"/>
      <c r="D3" s="1206"/>
      <c r="E3" s="1206"/>
      <c r="F3" s="1206"/>
      <c r="G3" s="1206"/>
      <c r="H3" s="1206"/>
      <c r="I3" s="1206"/>
      <c r="J3" s="1206"/>
      <c r="K3" s="1206"/>
      <c r="L3" s="1206"/>
      <c r="M3" s="1206"/>
      <c r="N3" s="1206"/>
      <c r="O3" s="1206"/>
      <c r="P3" s="1206"/>
      <c r="Q3" s="1206"/>
    </row>
    <row r="4" spans="1:18" x14ac:dyDescent="0.2">
      <c r="A4" s="1207" t="s">
        <v>5067</v>
      </c>
      <c r="B4" s="1207"/>
      <c r="C4" s="1207"/>
      <c r="D4" s="1207"/>
      <c r="E4" s="1207"/>
      <c r="F4" s="1207"/>
      <c r="G4" s="1207"/>
      <c r="H4" s="1207"/>
      <c r="I4" s="1207"/>
      <c r="J4" s="1207"/>
      <c r="K4" s="1207"/>
      <c r="L4" s="1207"/>
      <c r="M4" s="1207"/>
      <c r="N4" s="1207"/>
      <c r="O4" s="1207"/>
      <c r="P4" s="1207"/>
      <c r="Q4" s="1207"/>
    </row>
    <row r="5" spans="1:18" x14ac:dyDescent="0.2">
      <c r="A5" s="1208" t="s">
        <v>1444</v>
      </c>
      <c r="B5" s="1208"/>
      <c r="C5" s="1208"/>
      <c r="D5" s="1208"/>
      <c r="E5" s="1208"/>
      <c r="F5" s="1208"/>
      <c r="G5" s="1208"/>
      <c r="H5" s="1208"/>
      <c r="I5" s="1208"/>
      <c r="J5" s="1208"/>
      <c r="K5" s="1208"/>
      <c r="L5" s="1208"/>
      <c r="M5" s="1208"/>
      <c r="N5" s="1208"/>
      <c r="O5" s="1208"/>
      <c r="P5" s="1208"/>
      <c r="Q5" s="1208"/>
    </row>
    <row r="6" spans="1:18" x14ac:dyDescent="0.2">
      <c r="A6" s="1208"/>
      <c r="B6" s="1208"/>
      <c r="C6" s="1208"/>
      <c r="D6" s="1208"/>
      <c r="E6" s="1208"/>
      <c r="F6" s="1208"/>
      <c r="G6" s="1208"/>
      <c r="H6" s="1208"/>
      <c r="I6" s="1208"/>
      <c r="J6" s="1208"/>
      <c r="K6" s="1208"/>
      <c r="L6" s="1208"/>
      <c r="M6" s="1208"/>
      <c r="N6" s="1208"/>
      <c r="O6" s="1208"/>
      <c r="P6" s="1208"/>
      <c r="Q6" s="1208"/>
    </row>
    <row r="7" spans="1:18" x14ac:dyDescent="0.2">
      <c r="A7" s="1208"/>
      <c r="B7" s="1208"/>
      <c r="C7" s="1208"/>
      <c r="D7" s="1208"/>
      <c r="E7" s="1208"/>
      <c r="F7" s="1208"/>
      <c r="G7" s="1208"/>
      <c r="H7" s="1208"/>
      <c r="I7" s="1208"/>
      <c r="J7" s="1208"/>
      <c r="K7" s="1208"/>
      <c r="L7" s="1208"/>
      <c r="M7" s="1208"/>
      <c r="N7" s="1208"/>
      <c r="O7" s="1208"/>
      <c r="P7" s="1208"/>
      <c r="Q7" s="1208"/>
    </row>
    <row r="8" spans="1:18" x14ac:dyDescent="0.2">
      <c r="A8" s="1209" t="s">
        <v>1445</v>
      </c>
      <c r="B8" s="1209"/>
      <c r="C8" s="1209"/>
      <c r="D8" s="1209"/>
      <c r="E8" s="1209"/>
      <c r="F8" s="1209"/>
      <c r="G8" s="1209"/>
      <c r="H8" s="1209"/>
      <c r="I8" s="1209"/>
      <c r="J8" s="1209"/>
      <c r="K8" s="1209"/>
      <c r="L8" s="1209"/>
      <c r="M8" s="1209"/>
      <c r="N8" s="1209"/>
      <c r="O8" s="1209"/>
      <c r="P8" s="1209"/>
      <c r="Q8" s="1209"/>
    </row>
    <row r="9" spans="1:18" s="133" customFormat="1" ht="12.75" x14ac:dyDescent="0.2">
      <c r="A9" s="1193" t="s">
        <v>6164</v>
      </c>
      <c r="B9" s="1201" t="s">
        <v>3164</v>
      </c>
      <c r="C9" s="1202" t="s">
        <v>1451</v>
      </c>
      <c r="D9" s="1200" t="s">
        <v>1446</v>
      </c>
      <c r="E9" s="1200"/>
      <c r="F9" s="1200"/>
      <c r="G9" s="1200"/>
      <c r="H9" s="1200"/>
      <c r="I9" s="1200"/>
      <c r="J9" s="1200"/>
      <c r="K9" s="1200" t="s">
        <v>1543</v>
      </c>
      <c r="L9" s="1200"/>
      <c r="M9" s="1200"/>
      <c r="N9" s="1200"/>
      <c r="O9" s="1200"/>
      <c r="P9" s="1200"/>
      <c r="Q9" s="1200"/>
      <c r="R9" s="134"/>
    </row>
    <row r="10" spans="1:18" s="133" customFormat="1" ht="12.75" customHeight="1" x14ac:dyDescent="0.2">
      <c r="A10" s="1193"/>
      <c r="B10" s="1201"/>
      <c r="C10" s="1203"/>
      <c r="D10" s="1200" t="s">
        <v>63</v>
      </c>
      <c r="E10" s="1200"/>
      <c r="F10" s="1200"/>
      <c r="G10" s="1200"/>
      <c r="H10" s="1200" t="s">
        <v>1541</v>
      </c>
      <c r="I10" s="1200"/>
      <c r="J10" s="1200"/>
      <c r="K10" s="1200" t="s">
        <v>63</v>
      </c>
      <c r="L10" s="1200"/>
      <c r="M10" s="1200"/>
      <c r="N10" s="1200"/>
      <c r="O10" s="1200" t="s">
        <v>1541</v>
      </c>
      <c r="P10" s="1200"/>
      <c r="Q10" s="1200"/>
      <c r="R10" s="134"/>
    </row>
    <row r="11" spans="1:18" s="133" customFormat="1" ht="87.75" customHeight="1" x14ac:dyDescent="0.2">
      <c r="A11" s="1193"/>
      <c r="B11" s="1201"/>
      <c r="C11" s="1203"/>
      <c r="D11" s="287" t="s">
        <v>1</v>
      </c>
      <c r="E11" s="287" t="s">
        <v>1447</v>
      </c>
      <c r="F11" s="287" t="s">
        <v>1448</v>
      </c>
      <c r="G11" s="287" t="s">
        <v>1449</v>
      </c>
      <c r="H11" s="287" t="s">
        <v>1542</v>
      </c>
      <c r="I11" s="287" t="s">
        <v>1450</v>
      </c>
      <c r="J11" s="287" t="s">
        <v>1449</v>
      </c>
      <c r="K11" s="287" t="s">
        <v>1</v>
      </c>
      <c r="L11" s="287" t="s">
        <v>1447</v>
      </c>
      <c r="M11" s="287" t="s">
        <v>1448</v>
      </c>
      <c r="N11" s="287" t="s">
        <v>1449</v>
      </c>
      <c r="O11" s="287" t="s">
        <v>1542</v>
      </c>
      <c r="P11" s="287" t="s">
        <v>1450</v>
      </c>
      <c r="Q11" s="287" t="s">
        <v>1449</v>
      </c>
      <c r="R11" s="134"/>
    </row>
    <row r="12" spans="1:18" s="138" customFormat="1" ht="12.75" x14ac:dyDescent="0.2">
      <c r="A12" s="135"/>
      <c r="B12" s="135" t="s">
        <v>926</v>
      </c>
      <c r="C12" s="136" t="s">
        <v>445</v>
      </c>
      <c r="D12" s="137"/>
      <c r="E12" s="137"/>
      <c r="F12" s="137"/>
      <c r="G12" s="137"/>
      <c r="H12" s="137"/>
      <c r="I12" s="137"/>
      <c r="J12" s="137"/>
      <c r="K12" s="137"/>
      <c r="L12" s="137"/>
      <c r="M12" s="137"/>
      <c r="N12" s="137"/>
      <c r="O12" s="137"/>
      <c r="P12" s="137"/>
      <c r="Q12" s="137"/>
      <c r="R12" s="139"/>
    </row>
    <row r="13" spans="1:18" s="143" customFormat="1" ht="25.5" x14ac:dyDescent="0.2">
      <c r="A13" s="140"/>
      <c r="B13" s="140" t="s">
        <v>927</v>
      </c>
      <c r="C13" s="141" t="s">
        <v>1295</v>
      </c>
      <c r="D13" s="142">
        <f t="shared" ref="D13:M13" si="0">+D14+D15</f>
        <v>0</v>
      </c>
      <c r="E13" s="142">
        <f t="shared" si="0"/>
        <v>0</v>
      </c>
      <c r="F13" s="142">
        <f t="shared" si="0"/>
        <v>0</v>
      </c>
      <c r="G13" s="81" t="e">
        <f t="shared" ref="G13:G76" si="1">+(E13-F13)/E13</f>
        <v>#DIV/0!</v>
      </c>
      <c r="H13" s="142">
        <f t="shared" si="0"/>
        <v>0</v>
      </c>
      <c r="I13" s="142">
        <f t="shared" si="0"/>
        <v>0</v>
      </c>
      <c r="J13" s="81" t="e">
        <f t="shared" ref="J13:J76" si="2">+(H13-I13)/H13</f>
        <v>#DIV/0!</v>
      </c>
      <c r="K13" s="142">
        <f t="shared" si="0"/>
        <v>0</v>
      </c>
      <c r="L13" s="142">
        <f t="shared" si="0"/>
        <v>0</v>
      </c>
      <c r="M13" s="142">
        <f t="shared" si="0"/>
        <v>0</v>
      </c>
      <c r="N13" s="81" t="e">
        <f t="shared" ref="N13:N14" si="3">+(L13-M13)/L13</f>
        <v>#DIV/0!</v>
      </c>
      <c r="O13" s="142">
        <f t="shared" ref="O13:P13" si="4">+O14+O15</f>
        <v>0</v>
      </c>
      <c r="P13" s="142">
        <f t="shared" si="4"/>
        <v>0</v>
      </c>
      <c r="Q13" s="81" t="e">
        <f t="shared" ref="Q13:Q76" si="5">+(O13-P13)/O13</f>
        <v>#DIV/0!</v>
      </c>
      <c r="R13" s="144"/>
    </row>
    <row r="14" spans="1:18" s="170" customFormat="1" ht="30" x14ac:dyDescent="0.2">
      <c r="A14" s="167" t="s">
        <v>3136</v>
      </c>
      <c r="B14" s="167" t="s">
        <v>5941</v>
      </c>
      <c r="C14" s="168" t="s">
        <v>4938</v>
      </c>
      <c r="D14" s="169"/>
      <c r="E14" s="169"/>
      <c r="F14" s="169"/>
      <c r="G14" s="81" t="e">
        <f t="shared" si="1"/>
        <v>#DIV/0!</v>
      </c>
      <c r="H14" s="169"/>
      <c r="I14" s="169"/>
      <c r="J14" s="81" t="e">
        <f t="shared" si="2"/>
        <v>#DIV/0!</v>
      </c>
      <c r="K14" s="169">
        <f>D14</f>
        <v>0</v>
      </c>
      <c r="L14" s="169">
        <f>E14</f>
        <v>0</v>
      </c>
      <c r="M14" s="169">
        <f>F14</f>
        <v>0</v>
      </c>
      <c r="N14" s="81" t="e">
        <f t="shared" si="3"/>
        <v>#DIV/0!</v>
      </c>
      <c r="O14" s="169">
        <f>H14</f>
        <v>0</v>
      </c>
      <c r="P14" s="169">
        <f>I14</f>
        <v>0</v>
      </c>
      <c r="Q14" s="81" t="e">
        <f t="shared" si="5"/>
        <v>#DIV/0!</v>
      </c>
      <c r="R14" s="171"/>
    </row>
    <row r="15" spans="1:18" s="170" customFormat="1" x14ac:dyDescent="0.2">
      <c r="A15" s="172" t="s">
        <v>3301</v>
      </c>
      <c r="B15" s="172" t="s">
        <v>5942</v>
      </c>
      <c r="C15" s="173" t="s">
        <v>2330</v>
      </c>
      <c r="D15" s="174"/>
      <c r="E15" s="174"/>
      <c r="F15" s="174"/>
      <c r="G15" s="81" t="e">
        <f t="shared" si="1"/>
        <v>#DIV/0!</v>
      </c>
      <c r="H15" s="174"/>
      <c r="I15" s="174"/>
      <c r="J15" s="81" t="e">
        <f t="shared" si="2"/>
        <v>#DIV/0!</v>
      </c>
      <c r="K15" s="174">
        <f t="shared" ref="K15:K78" si="6">D15</f>
        <v>0</v>
      </c>
      <c r="L15" s="174">
        <f t="shared" ref="L15:L78" si="7">E15</f>
        <v>0</v>
      </c>
      <c r="M15" s="174">
        <f t="shared" ref="M15:M78" si="8">F15</f>
        <v>0</v>
      </c>
      <c r="N15" s="81" t="e">
        <f t="shared" ref="N15:N78" si="9">+(L15-M15)/L15</f>
        <v>#DIV/0!</v>
      </c>
      <c r="O15" s="174">
        <f t="shared" ref="O15:O78" si="10">H15</f>
        <v>0</v>
      </c>
      <c r="P15" s="174">
        <f t="shared" ref="P15:P78" si="11">I15</f>
        <v>0</v>
      </c>
      <c r="Q15" s="81" t="e">
        <f t="shared" si="5"/>
        <v>#DIV/0!</v>
      </c>
      <c r="R15" s="171"/>
    </row>
    <row r="16" spans="1:18" s="143" customFormat="1" ht="12.75" x14ac:dyDescent="0.2">
      <c r="A16" s="147"/>
      <c r="B16" s="147" t="s">
        <v>947</v>
      </c>
      <c r="C16" s="148" t="s">
        <v>1179</v>
      </c>
      <c r="D16" s="142">
        <f t="shared" ref="D16:I16" si="12">+D17</f>
        <v>0</v>
      </c>
      <c r="E16" s="142">
        <f t="shared" si="12"/>
        <v>0</v>
      </c>
      <c r="F16" s="142">
        <f t="shared" si="12"/>
        <v>0</v>
      </c>
      <c r="G16" s="81" t="e">
        <f t="shared" si="1"/>
        <v>#DIV/0!</v>
      </c>
      <c r="H16" s="142">
        <f t="shared" si="12"/>
        <v>0</v>
      </c>
      <c r="I16" s="142">
        <f t="shared" si="12"/>
        <v>0</v>
      </c>
      <c r="J16" s="81" t="e">
        <f t="shared" si="2"/>
        <v>#DIV/0!</v>
      </c>
      <c r="K16" s="142">
        <f t="shared" si="6"/>
        <v>0</v>
      </c>
      <c r="L16" s="142">
        <f t="shared" si="7"/>
        <v>0</v>
      </c>
      <c r="M16" s="142">
        <f t="shared" si="8"/>
        <v>0</v>
      </c>
      <c r="N16" s="81" t="e">
        <f t="shared" si="9"/>
        <v>#DIV/0!</v>
      </c>
      <c r="O16" s="142">
        <f t="shared" si="10"/>
        <v>0</v>
      </c>
      <c r="P16" s="142">
        <f t="shared" si="11"/>
        <v>0</v>
      </c>
      <c r="Q16" s="81" t="e">
        <f t="shared" si="5"/>
        <v>#DIV/0!</v>
      </c>
      <c r="R16" s="144"/>
    </row>
    <row r="17" spans="1:19" s="178" customFormat="1" x14ac:dyDescent="0.2">
      <c r="A17" s="175" t="s">
        <v>3130</v>
      </c>
      <c r="B17" s="175" t="s">
        <v>1228</v>
      </c>
      <c r="C17" s="176" t="s">
        <v>948</v>
      </c>
      <c r="D17" s="169">
        <f t="shared" ref="D17:I17" si="13">+SUM(D18:D24)+D30+D35</f>
        <v>0</v>
      </c>
      <c r="E17" s="169">
        <f t="shared" si="13"/>
        <v>0</v>
      </c>
      <c r="F17" s="169">
        <f t="shared" si="13"/>
        <v>0</v>
      </c>
      <c r="G17" s="81" t="e">
        <f t="shared" si="1"/>
        <v>#DIV/0!</v>
      </c>
      <c r="H17" s="169">
        <f t="shared" si="13"/>
        <v>0</v>
      </c>
      <c r="I17" s="169">
        <f t="shared" si="13"/>
        <v>0</v>
      </c>
      <c r="J17" s="81" t="e">
        <f t="shared" si="2"/>
        <v>#DIV/0!</v>
      </c>
      <c r="K17" s="169">
        <f t="shared" si="6"/>
        <v>0</v>
      </c>
      <c r="L17" s="169">
        <f t="shared" si="7"/>
        <v>0</v>
      </c>
      <c r="M17" s="169">
        <f t="shared" si="8"/>
        <v>0</v>
      </c>
      <c r="N17" s="81" t="e">
        <f t="shared" si="9"/>
        <v>#DIV/0!</v>
      </c>
      <c r="O17" s="169">
        <f t="shared" si="10"/>
        <v>0</v>
      </c>
      <c r="P17" s="169">
        <f t="shared" si="11"/>
        <v>0</v>
      </c>
      <c r="Q17" s="81" t="e">
        <f t="shared" si="5"/>
        <v>#DIV/0!</v>
      </c>
      <c r="R17" s="179"/>
    </row>
    <row r="18" spans="1:19" s="191" customFormat="1" ht="30" x14ac:dyDescent="0.2">
      <c r="A18" s="183" t="s">
        <v>3122</v>
      </c>
      <c r="B18" s="188" t="s">
        <v>1229</v>
      </c>
      <c r="C18" s="189" t="s">
        <v>1180</v>
      </c>
      <c r="D18" s="190"/>
      <c r="E18" s="190"/>
      <c r="F18" s="190"/>
      <c r="G18" s="81" t="e">
        <f t="shared" si="1"/>
        <v>#DIV/0!</v>
      </c>
      <c r="H18" s="190"/>
      <c r="I18" s="190"/>
      <c r="J18" s="81" t="e">
        <f t="shared" si="2"/>
        <v>#DIV/0!</v>
      </c>
      <c r="K18" s="190">
        <f t="shared" si="6"/>
        <v>0</v>
      </c>
      <c r="L18" s="190">
        <f t="shared" si="7"/>
        <v>0</v>
      </c>
      <c r="M18" s="190">
        <f t="shared" si="8"/>
        <v>0</v>
      </c>
      <c r="N18" s="81" t="e">
        <f t="shared" si="9"/>
        <v>#DIV/0!</v>
      </c>
      <c r="O18" s="190">
        <f t="shared" si="10"/>
        <v>0</v>
      </c>
      <c r="P18" s="190">
        <f t="shared" si="11"/>
        <v>0</v>
      </c>
      <c r="Q18" s="81" t="e">
        <f t="shared" si="5"/>
        <v>#DIV/0!</v>
      </c>
      <c r="R18" s="192"/>
    </row>
    <row r="19" spans="1:19" s="193" customFormat="1" x14ac:dyDescent="0.2">
      <c r="A19" s="188" t="s">
        <v>3123</v>
      </c>
      <c r="B19" s="188" t="s">
        <v>1230</v>
      </c>
      <c r="C19" s="189" t="s">
        <v>1181</v>
      </c>
      <c r="D19" s="190"/>
      <c r="E19" s="190"/>
      <c r="F19" s="190"/>
      <c r="G19" s="81" t="e">
        <f t="shared" si="1"/>
        <v>#DIV/0!</v>
      </c>
      <c r="H19" s="190"/>
      <c r="I19" s="190"/>
      <c r="J19" s="81" t="e">
        <f t="shared" si="2"/>
        <v>#DIV/0!</v>
      </c>
      <c r="K19" s="190">
        <f t="shared" si="6"/>
        <v>0</v>
      </c>
      <c r="L19" s="190">
        <f t="shared" si="7"/>
        <v>0</v>
      </c>
      <c r="M19" s="190">
        <f t="shared" si="8"/>
        <v>0</v>
      </c>
      <c r="N19" s="81" t="e">
        <f t="shared" si="9"/>
        <v>#DIV/0!</v>
      </c>
      <c r="O19" s="190">
        <f t="shared" si="10"/>
        <v>0</v>
      </c>
      <c r="P19" s="190">
        <f t="shared" si="11"/>
        <v>0</v>
      </c>
      <c r="Q19" s="81" t="e">
        <f t="shared" si="5"/>
        <v>#DIV/0!</v>
      </c>
      <c r="R19" s="194"/>
    </row>
    <row r="20" spans="1:19" s="191" customFormat="1" x14ac:dyDescent="0.2">
      <c r="A20" s="188" t="s">
        <v>3124</v>
      </c>
      <c r="B20" s="188" t="s">
        <v>1231</v>
      </c>
      <c r="C20" s="189" t="s">
        <v>1182</v>
      </c>
      <c r="D20" s="190"/>
      <c r="E20" s="190"/>
      <c r="F20" s="190"/>
      <c r="G20" s="81" t="e">
        <f t="shared" si="1"/>
        <v>#DIV/0!</v>
      </c>
      <c r="H20" s="190"/>
      <c r="I20" s="190"/>
      <c r="J20" s="81" t="e">
        <f t="shared" si="2"/>
        <v>#DIV/0!</v>
      </c>
      <c r="K20" s="190">
        <f t="shared" si="6"/>
        <v>0</v>
      </c>
      <c r="L20" s="190">
        <f t="shared" si="7"/>
        <v>0</v>
      </c>
      <c r="M20" s="190">
        <f t="shared" si="8"/>
        <v>0</v>
      </c>
      <c r="N20" s="81" t="e">
        <f t="shared" si="9"/>
        <v>#DIV/0!</v>
      </c>
      <c r="O20" s="190">
        <f t="shared" si="10"/>
        <v>0</v>
      </c>
      <c r="P20" s="190">
        <f t="shared" si="11"/>
        <v>0</v>
      </c>
      <c r="Q20" s="81" t="e">
        <f t="shared" si="5"/>
        <v>#DIV/0!</v>
      </c>
      <c r="R20" s="192"/>
    </row>
    <row r="21" spans="1:19" s="193" customFormat="1" x14ac:dyDescent="0.2">
      <c r="A21" s="188" t="s">
        <v>3125</v>
      </c>
      <c r="B21" s="188" t="s">
        <v>1232</v>
      </c>
      <c r="C21" s="189" t="s">
        <v>1191</v>
      </c>
      <c r="D21" s="190"/>
      <c r="E21" s="190"/>
      <c r="F21" s="190"/>
      <c r="G21" s="81" t="e">
        <f t="shared" si="1"/>
        <v>#DIV/0!</v>
      </c>
      <c r="H21" s="190"/>
      <c r="I21" s="190"/>
      <c r="J21" s="81" t="e">
        <f t="shared" si="2"/>
        <v>#DIV/0!</v>
      </c>
      <c r="K21" s="190">
        <f t="shared" si="6"/>
        <v>0</v>
      </c>
      <c r="L21" s="190">
        <f t="shared" si="7"/>
        <v>0</v>
      </c>
      <c r="M21" s="190">
        <f t="shared" si="8"/>
        <v>0</v>
      </c>
      <c r="N21" s="81" t="e">
        <f t="shared" si="9"/>
        <v>#DIV/0!</v>
      </c>
      <c r="O21" s="190">
        <f t="shared" si="10"/>
        <v>0</v>
      </c>
      <c r="P21" s="190">
        <f t="shared" si="11"/>
        <v>0</v>
      </c>
      <c r="Q21" s="81" t="e">
        <f t="shared" si="5"/>
        <v>#DIV/0!</v>
      </c>
      <c r="R21" s="194"/>
    </row>
    <row r="22" spans="1:19" s="191" customFormat="1" ht="30" x14ac:dyDescent="0.2">
      <c r="A22" s="188" t="s">
        <v>3126</v>
      </c>
      <c r="B22" s="188" t="s">
        <v>1233</v>
      </c>
      <c r="C22" s="189" t="s">
        <v>1357</v>
      </c>
      <c r="D22" s="190"/>
      <c r="E22" s="190"/>
      <c r="F22" s="190"/>
      <c r="G22" s="81" t="e">
        <f t="shared" si="1"/>
        <v>#DIV/0!</v>
      </c>
      <c r="H22" s="190"/>
      <c r="I22" s="190"/>
      <c r="J22" s="81" t="e">
        <f t="shared" si="2"/>
        <v>#DIV/0!</v>
      </c>
      <c r="K22" s="190">
        <f t="shared" si="6"/>
        <v>0</v>
      </c>
      <c r="L22" s="190">
        <f t="shared" si="7"/>
        <v>0</v>
      </c>
      <c r="M22" s="190">
        <f t="shared" si="8"/>
        <v>0</v>
      </c>
      <c r="N22" s="81" t="e">
        <f t="shared" si="9"/>
        <v>#DIV/0!</v>
      </c>
      <c r="O22" s="190">
        <f t="shared" si="10"/>
        <v>0</v>
      </c>
      <c r="P22" s="190">
        <f t="shared" si="11"/>
        <v>0</v>
      </c>
      <c r="Q22" s="81" t="e">
        <f t="shared" si="5"/>
        <v>#DIV/0!</v>
      </c>
      <c r="R22" s="192"/>
    </row>
    <row r="23" spans="1:19" s="193" customFormat="1" x14ac:dyDescent="0.2">
      <c r="A23" s="188" t="s">
        <v>3127</v>
      </c>
      <c r="B23" s="188" t="s">
        <v>1234</v>
      </c>
      <c r="C23" s="189" t="s">
        <v>949</v>
      </c>
      <c r="D23" s="190"/>
      <c r="E23" s="190"/>
      <c r="F23" s="190"/>
      <c r="G23" s="81" t="e">
        <f t="shared" si="1"/>
        <v>#DIV/0!</v>
      </c>
      <c r="H23" s="190"/>
      <c r="I23" s="190"/>
      <c r="J23" s="81" t="e">
        <f t="shared" si="2"/>
        <v>#DIV/0!</v>
      </c>
      <c r="K23" s="190">
        <f t="shared" si="6"/>
        <v>0</v>
      </c>
      <c r="L23" s="190">
        <f t="shared" si="7"/>
        <v>0</v>
      </c>
      <c r="M23" s="190">
        <f t="shared" si="8"/>
        <v>0</v>
      </c>
      <c r="N23" s="81" t="e">
        <f t="shared" si="9"/>
        <v>#DIV/0!</v>
      </c>
      <c r="O23" s="190">
        <f t="shared" si="10"/>
        <v>0</v>
      </c>
      <c r="P23" s="190">
        <f t="shared" si="11"/>
        <v>0</v>
      </c>
      <c r="Q23" s="81" t="e">
        <f t="shared" si="5"/>
        <v>#DIV/0!</v>
      </c>
      <c r="R23" s="194"/>
    </row>
    <row r="24" spans="1:19" s="193" customFormat="1" x14ac:dyDescent="0.2">
      <c r="A24" s="198" t="s">
        <v>3129</v>
      </c>
      <c r="B24" s="188" t="s">
        <v>1235</v>
      </c>
      <c r="C24" s="189" t="s">
        <v>5093</v>
      </c>
      <c r="D24" s="190">
        <f t="shared" ref="D24:I24" si="14">+SUM(D25:D29)</f>
        <v>0</v>
      </c>
      <c r="E24" s="190">
        <f t="shared" si="14"/>
        <v>0</v>
      </c>
      <c r="F24" s="190">
        <f t="shared" si="14"/>
        <v>0</v>
      </c>
      <c r="G24" s="81" t="e">
        <f t="shared" si="1"/>
        <v>#DIV/0!</v>
      </c>
      <c r="H24" s="190">
        <f t="shared" si="14"/>
        <v>0</v>
      </c>
      <c r="I24" s="190">
        <f t="shared" si="14"/>
        <v>0</v>
      </c>
      <c r="J24" s="81" t="e">
        <f t="shared" si="2"/>
        <v>#DIV/0!</v>
      </c>
      <c r="K24" s="190">
        <f t="shared" si="6"/>
        <v>0</v>
      </c>
      <c r="L24" s="190">
        <f t="shared" si="7"/>
        <v>0</v>
      </c>
      <c r="M24" s="190">
        <f t="shared" si="8"/>
        <v>0</v>
      </c>
      <c r="N24" s="81" t="e">
        <f t="shared" si="9"/>
        <v>#DIV/0!</v>
      </c>
      <c r="O24" s="190">
        <f t="shared" si="10"/>
        <v>0</v>
      </c>
      <c r="P24" s="190">
        <f t="shared" si="11"/>
        <v>0</v>
      </c>
      <c r="Q24" s="81" t="e">
        <f t="shared" si="5"/>
        <v>#DIV/0!</v>
      </c>
      <c r="R24" s="194"/>
    </row>
    <row r="25" spans="1:19" s="186" customFormat="1" x14ac:dyDescent="0.2">
      <c r="A25" s="195" t="s">
        <v>4982</v>
      </c>
      <c r="B25" s="195" t="s">
        <v>1236</v>
      </c>
      <c r="C25" s="196" t="s">
        <v>1361</v>
      </c>
      <c r="D25" s="197"/>
      <c r="E25" s="197"/>
      <c r="F25" s="197"/>
      <c r="G25" s="81" t="e">
        <f t="shared" si="1"/>
        <v>#DIV/0!</v>
      </c>
      <c r="H25" s="197"/>
      <c r="I25" s="197"/>
      <c r="J25" s="81" t="e">
        <f t="shared" si="2"/>
        <v>#DIV/0!</v>
      </c>
      <c r="K25" s="197">
        <f t="shared" si="6"/>
        <v>0</v>
      </c>
      <c r="L25" s="197">
        <f t="shared" si="7"/>
        <v>0</v>
      </c>
      <c r="M25" s="197">
        <f t="shared" si="8"/>
        <v>0</v>
      </c>
      <c r="N25" s="81" t="e">
        <f t="shared" si="9"/>
        <v>#DIV/0!</v>
      </c>
      <c r="O25" s="197">
        <f t="shared" si="10"/>
        <v>0</v>
      </c>
      <c r="P25" s="197">
        <f t="shared" si="11"/>
        <v>0</v>
      </c>
      <c r="Q25" s="81" t="e">
        <f t="shared" si="5"/>
        <v>#DIV/0!</v>
      </c>
      <c r="R25" s="187"/>
      <c r="S25" s="199"/>
    </row>
    <row r="26" spans="1:19" s="186" customFormat="1" x14ac:dyDescent="0.2">
      <c r="A26" s="195" t="s">
        <v>4983</v>
      </c>
      <c r="B26" s="195" t="s">
        <v>5943</v>
      </c>
      <c r="C26" s="196" t="s">
        <v>4978</v>
      </c>
      <c r="D26" s="197"/>
      <c r="E26" s="197"/>
      <c r="F26" s="197"/>
      <c r="G26" s="81" t="e">
        <f t="shared" si="1"/>
        <v>#DIV/0!</v>
      </c>
      <c r="H26" s="197"/>
      <c r="I26" s="197"/>
      <c r="J26" s="81" t="e">
        <f t="shared" si="2"/>
        <v>#DIV/0!</v>
      </c>
      <c r="K26" s="197">
        <f t="shared" si="6"/>
        <v>0</v>
      </c>
      <c r="L26" s="197">
        <f t="shared" si="7"/>
        <v>0</v>
      </c>
      <c r="M26" s="197">
        <f t="shared" si="8"/>
        <v>0</v>
      </c>
      <c r="N26" s="81" t="e">
        <f t="shared" si="9"/>
        <v>#DIV/0!</v>
      </c>
      <c r="O26" s="197">
        <f t="shared" si="10"/>
        <v>0</v>
      </c>
      <c r="P26" s="197">
        <f t="shared" si="11"/>
        <v>0</v>
      </c>
      <c r="Q26" s="81" t="e">
        <f t="shared" si="5"/>
        <v>#DIV/0!</v>
      </c>
      <c r="R26" s="187"/>
    </row>
    <row r="27" spans="1:19" s="186" customFormat="1" x14ac:dyDescent="0.2">
      <c r="A27" s="195" t="s">
        <v>4984</v>
      </c>
      <c r="B27" s="195" t="s">
        <v>5944</v>
      </c>
      <c r="C27" s="196" t="s">
        <v>4979</v>
      </c>
      <c r="D27" s="197"/>
      <c r="E27" s="197"/>
      <c r="F27" s="197"/>
      <c r="G27" s="81" t="e">
        <f t="shared" si="1"/>
        <v>#DIV/0!</v>
      </c>
      <c r="H27" s="197"/>
      <c r="I27" s="197"/>
      <c r="J27" s="81" t="e">
        <f t="shared" si="2"/>
        <v>#DIV/0!</v>
      </c>
      <c r="K27" s="197">
        <f t="shared" si="6"/>
        <v>0</v>
      </c>
      <c r="L27" s="197">
        <f t="shared" si="7"/>
        <v>0</v>
      </c>
      <c r="M27" s="197">
        <f t="shared" si="8"/>
        <v>0</v>
      </c>
      <c r="N27" s="81" t="e">
        <f t="shared" si="9"/>
        <v>#DIV/0!</v>
      </c>
      <c r="O27" s="197">
        <f t="shared" si="10"/>
        <v>0</v>
      </c>
      <c r="P27" s="197">
        <f t="shared" si="11"/>
        <v>0</v>
      </c>
      <c r="Q27" s="81" t="e">
        <f t="shared" si="5"/>
        <v>#DIV/0!</v>
      </c>
      <c r="R27" s="187"/>
    </row>
    <row r="28" spans="1:19" s="186" customFormat="1" x14ac:dyDescent="0.2">
      <c r="A28" s="195" t="s">
        <v>4985</v>
      </c>
      <c r="B28" s="195" t="s">
        <v>5945</v>
      </c>
      <c r="C28" s="196" t="s">
        <v>4980</v>
      </c>
      <c r="D28" s="197"/>
      <c r="E28" s="197"/>
      <c r="F28" s="197"/>
      <c r="G28" s="81" t="e">
        <f t="shared" si="1"/>
        <v>#DIV/0!</v>
      </c>
      <c r="H28" s="197"/>
      <c r="I28" s="197"/>
      <c r="J28" s="81" t="e">
        <f t="shared" si="2"/>
        <v>#DIV/0!</v>
      </c>
      <c r="K28" s="197">
        <f t="shared" si="6"/>
        <v>0</v>
      </c>
      <c r="L28" s="197">
        <f t="shared" si="7"/>
        <v>0</v>
      </c>
      <c r="M28" s="197">
        <f t="shared" si="8"/>
        <v>0</v>
      </c>
      <c r="N28" s="81" t="e">
        <f t="shared" si="9"/>
        <v>#DIV/0!</v>
      </c>
      <c r="O28" s="197">
        <f t="shared" si="10"/>
        <v>0</v>
      </c>
      <c r="P28" s="197">
        <f t="shared" si="11"/>
        <v>0</v>
      </c>
      <c r="Q28" s="81" t="e">
        <f t="shared" si="5"/>
        <v>#DIV/0!</v>
      </c>
      <c r="R28" s="187"/>
    </row>
    <row r="29" spans="1:19" s="186" customFormat="1" x14ac:dyDescent="0.2">
      <c r="A29" s="195" t="s">
        <v>4986</v>
      </c>
      <c r="B29" s="195" t="s">
        <v>5946</v>
      </c>
      <c r="C29" s="196" t="s">
        <v>4981</v>
      </c>
      <c r="D29" s="197"/>
      <c r="E29" s="197"/>
      <c r="F29" s="197"/>
      <c r="G29" s="81" t="e">
        <f t="shared" si="1"/>
        <v>#DIV/0!</v>
      </c>
      <c r="H29" s="197"/>
      <c r="I29" s="197"/>
      <c r="J29" s="81" t="e">
        <f t="shared" si="2"/>
        <v>#DIV/0!</v>
      </c>
      <c r="K29" s="197">
        <f t="shared" si="6"/>
        <v>0</v>
      </c>
      <c r="L29" s="197">
        <f t="shared" si="7"/>
        <v>0</v>
      </c>
      <c r="M29" s="197">
        <f t="shared" si="8"/>
        <v>0</v>
      </c>
      <c r="N29" s="81" t="e">
        <f t="shared" si="9"/>
        <v>#DIV/0!</v>
      </c>
      <c r="O29" s="197">
        <f t="shared" si="10"/>
        <v>0</v>
      </c>
      <c r="P29" s="197">
        <f t="shared" si="11"/>
        <v>0</v>
      </c>
      <c r="Q29" s="81" t="e">
        <f t="shared" si="5"/>
        <v>#DIV/0!</v>
      </c>
      <c r="R29" s="187"/>
    </row>
    <row r="30" spans="1:19" s="191" customFormat="1" ht="30" x14ac:dyDescent="0.2">
      <c r="A30" s="188" t="s">
        <v>3128</v>
      </c>
      <c r="B30" s="188" t="s">
        <v>5947</v>
      </c>
      <c r="C30" s="923" t="s">
        <v>4971</v>
      </c>
      <c r="D30" s="190">
        <f t="shared" ref="D30:I30" si="15">+SUM(D31:D34)</f>
        <v>0</v>
      </c>
      <c r="E30" s="190">
        <f t="shared" si="15"/>
        <v>0</v>
      </c>
      <c r="F30" s="190">
        <f t="shared" si="15"/>
        <v>0</v>
      </c>
      <c r="G30" s="81" t="e">
        <f t="shared" si="1"/>
        <v>#DIV/0!</v>
      </c>
      <c r="H30" s="190">
        <f t="shared" si="15"/>
        <v>0</v>
      </c>
      <c r="I30" s="190">
        <f t="shared" si="15"/>
        <v>0</v>
      </c>
      <c r="J30" s="81" t="e">
        <f t="shared" si="2"/>
        <v>#DIV/0!</v>
      </c>
      <c r="K30" s="190">
        <f t="shared" si="6"/>
        <v>0</v>
      </c>
      <c r="L30" s="190">
        <f t="shared" si="7"/>
        <v>0</v>
      </c>
      <c r="M30" s="190">
        <f t="shared" si="8"/>
        <v>0</v>
      </c>
      <c r="N30" s="81" t="e">
        <f t="shared" si="9"/>
        <v>#DIV/0!</v>
      </c>
      <c r="O30" s="190">
        <f t="shared" si="10"/>
        <v>0</v>
      </c>
      <c r="P30" s="190">
        <f t="shared" si="11"/>
        <v>0</v>
      </c>
      <c r="Q30" s="81" t="e">
        <f t="shared" si="5"/>
        <v>#DIV/0!</v>
      </c>
      <c r="R30" s="192"/>
    </row>
    <row r="31" spans="1:19" s="186" customFormat="1" x14ac:dyDescent="0.2">
      <c r="A31" s="195" t="s">
        <v>4974</v>
      </c>
      <c r="B31" s="183" t="s">
        <v>5948</v>
      </c>
      <c r="C31" s="196" t="s">
        <v>3813</v>
      </c>
      <c r="D31" s="197"/>
      <c r="E31" s="197"/>
      <c r="F31" s="197"/>
      <c r="G31" s="81" t="e">
        <f t="shared" si="1"/>
        <v>#DIV/0!</v>
      </c>
      <c r="H31" s="197"/>
      <c r="I31" s="197"/>
      <c r="J31" s="81" t="e">
        <f t="shared" si="2"/>
        <v>#DIV/0!</v>
      </c>
      <c r="K31" s="197">
        <f t="shared" si="6"/>
        <v>0</v>
      </c>
      <c r="L31" s="197">
        <f t="shared" si="7"/>
        <v>0</v>
      </c>
      <c r="M31" s="197">
        <f t="shared" si="8"/>
        <v>0</v>
      </c>
      <c r="N31" s="81" t="e">
        <f t="shared" si="9"/>
        <v>#DIV/0!</v>
      </c>
      <c r="O31" s="197">
        <f t="shared" si="10"/>
        <v>0</v>
      </c>
      <c r="P31" s="197">
        <f t="shared" si="11"/>
        <v>0</v>
      </c>
      <c r="Q31" s="81" t="e">
        <f t="shared" si="5"/>
        <v>#DIV/0!</v>
      </c>
      <c r="R31" s="187"/>
    </row>
    <row r="32" spans="1:19" s="186" customFormat="1" x14ac:dyDescent="0.2">
      <c r="A32" s="195" t="s">
        <v>4975</v>
      </c>
      <c r="B32" s="183" t="s">
        <v>5949</v>
      </c>
      <c r="C32" s="196" t="s">
        <v>4972</v>
      </c>
      <c r="D32" s="197"/>
      <c r="E32" s="197"/>
      <c r="F32" s="197"/>
      <c r="G32" s="81" t="e">
        <f t="shared" si="1"/>
        <v>#DIV/0!</v>
      </c>
      <c r="H32" s="197"/>
      <c r="I32" s="197"/>
      <c r="J32" s="81" t="e">
        <f t="shared" si="2"/>
        <v>#DIV/0!</v>
      </c>
      <c r="K32" s="197">
        <f t="shared" si="6"/>
        <v>0</v>
      </c>
      <c r="L32" s="197">
        <f t="shared" si="7"/>
        <v>0</v>
      </c>
      <c r="M32" s="197">
        <f t="shared" si="8"/>
        <v>0</v>
      </c>
      <c r="N32" s="81" t="e">
        <f t="shared" si="9"/>
        <v>#DIV/0!</v>
      </c>
      <c r="O32" s="197">
        <f t="shared" si="10"/>
        <v>0</v>
      </c>
      <c r="P32" s="197">
        <f t="shared" si="11"/>
        <v>0</v>
      </c>
      <c r="Q32" s="81" t="e">
        <f t="shared" si="5"/>
        <v>#DIV/0!</v>
      </c>
      <c r="R32" s="187"/>
    </row>
    <row r="33" spans="1:18" s="186" customFormat="1" x14ac:dyDescent="0.2">
      <c r="A33" s="195" t="s">
        <v>4976</v>
      </c>
      <c r="B33" s="183" t="s">
        <v>5950</v>
      </c>
      <c r="C33" s="196" t="s">
        <v>4973</v>
      </c>
      <c r="D33" s="197"/>
      <c r="E33" s="197"/>
      <c r="F33" s="197"/>
      <c r="G33" s="81" t="e">
        <f t="shared" si="1"/>
        <v>#DIV/0!</v>
      </c>
      <c r="H33" s="197"/>
      <c r="I33" s="197"/>
      <c r="J33" s="81" t="e">
        <f t="shared" si="2"/>
        <v>#DIV/0!</v>
      </c>
      <c r="K33" s="197">
        <f t="shared" si="6"/>
        <v>0</v>
      </c>
      <c r="L33" s="197">
        <f t="shared" si="7"/>
        <v>0</v>
      </c>
      <c r="M33" s="197">
        <f t="shared" si="8"/>
        <v>0</v>
      </c>
      <c r="N33" s="81" t="e">
        <f t="shared" si="9"/>
        <v>#DIV/0!</v>
      </c>
      <c r="O33" s="197">
        <f t="shared" si="10"/>
        <v>0</v>
      </c>
      <c r="P33" s="197">
        <f t="shared" si="11"/>
        <v>0</v>
      </c>
      <c r="Q33" s="81" t="e">
        <f t="shared" si="5"/>
        <v>#DIV/0!</v>
      </c>
      <c r="R33" s="187"/>
    </row>
    <row r="34" spans="1:18" s="186" customFormat="1" ht="30" x14ac:dyDescent="0.2">
      <c r="A34" s="195" t="s">
        <v>4977</v>
      </c>
      <c r="B34" s="183" t="s">
        <v>5951</v>
      </c>
      <c r="C34" s="196" t="s">
        <v>2749</v>
      </c>
      <c r="D34" s="197"/>
      <c r="E34" s="197"/>
      <c r="F34" s="197"/>
      <c r="G34" s="81" t="e">
        <f t="shared" si="1"/>
        <v>#DIV/0!</v>
      </c>
      <c r="H34" s="197"/>
      <c r="I34" s="197"/>
      <c r="J34" s="81" t="e">
        <f t="shared" si="2"/>
        <v>#DIV/0!</v>
      </c>
      <c r="K34" s="197">
        <f t="shared" si="6"/>
        <v>0</v>
      </c>
      <c r="L34" s="197">
        <f t="shared" si="7"/>
        <v>0</v>
      </c>
      <c r="M34" s="197">
        <f t="shared" si="8"/>
        <v>0</v>
      </c>
      <c r="N34" s="81" t="e">
        <f t="shared" si="9"/>
        <v>#DIV/0!</v>
      </c>
      <c r="O34" s="197">
        <f t="shared" si="10"/>
        <v>0</v>
      </c>
      <c r="P34" s="197">
        <f t="shared" si="11"/>
        <v>0</v>
      </c>
      <c r="Q34" s="81" t="e">
        <f t="shared" si="5"/>
        <v>#DIV/0!</v>
      </c>
      <c r="R34" s="187"/>
    </row>
    <row r="35" spans="1:18" s="191" customFormat="1" ht="30" x14ac:dyDescent="0.2">
      <c r="A35" s="200" t="s">
        <v>3200</v>
      </c>
      <c r="B35" s="188" t="s">
        <v>5947</v>
      </c>
      <c r="C35" s="201" t="s">
        <v>3201</v>
      </c>
      <c r="D35" s="190">
        <f t="shared" ref="D35:I35" si="16">+D36+D37</f>
        <v>0</v>
      </c>
      <c r="E35" s="190">
        <f t="shared" si="16"/>
        <v>0</v>
      </c>
      <c r="F35" s="190">
        <f t="shared" si="16"/>
        <v>0</v>
      </c>
      <c r="G35" s="81" t="e">
        <f t="shared" si="1"/>
        <v>#DIV/0!</v>
      </c>
      <c r="H35" s="190">
        <f t="shared" si="16"/>
        <v>0</v>
      </c>
      <c r="I35" s="190">
        <f t="shared" si="16"/>
        <v>0</v>
      </c>
      <c r="J35" s="81" t="e">
        <f t="shared" si="2"/>
        <v>#DIV/0!</v>
      </c>
      <c r="K35" s="190">
        <f t="shared" si="6"/>
        <v>0</v>
      </c>
      <c r="L35" s="190">
        <f t="shared" si="7"/>
        <v>0</v>
      </c>
      <c r="M35" s="190">
        <f t="shared" si="8"/>
        <v>0</v>
      </c>
      <c r="N35" s="81" t="e">
        <f t="shared" si="9"/>
        <v>#DIV/0!</v>
      </c>
      <c r="O35" s="190">
        <f t="shared" si="10"/>
        <v>0</v>
      </c>
      <c r="P35" s="190">
        <f t="shared" si="11"/>
        <v>0</v>
      </c>
      <c r="Q35" s="81" t="e">
        <f t="shared" si="5"/>
        <v>#DIV/0!</v>
      </c>
      <c r="R35" s="192"/>
    </row>
    <row r="36" spans="1:18" s="186" customFormat="1" x14ac:dyDescent="0.2">
      <c r="A36" s="183" t="s">
        <v>3121</v>
      </c>
      <c r="B36" s="183" t="s">
        <v>1297</v>
      </c>
      <c r="C36" s="184" t="s">
        <v>1298</v>
      </c>
      <c r="D36" s="197"/>
      <c r="E36" s="197"/>
      <c r="F36" s="197"/>
      <c r="G36" s="81" t="e">
        <f t="shared" si="1"/>
        <v>#DIV/0!</v>
      </c>
      <c r="H36" s="197"/>
      <c r="I36" s="197"/>
      <c r="J36" s="81" t="e">
        <f t="shared" si="2"/>
        <v>#DIV/0!</v>
      </c>
      <c r="K36" s="197">
        <f t="shared" si="6"/>
        <v>0</v>
      </c>
      <c r="L36" s="197">
        <f t="shared" si="7"/>
        <v>0</v>
      </c>
      <c r="M36" s="197">
        <f t="shared" si="8"/>
        <v>0</v>
      </c>
      <c r="N36" s="81" t="e">
        <f t="shared" si="9"/>
        <v>#DIV/0!</v>
      </c>
      <c r="O36" s="197">
        <f t="shared" si="10"/>
        <v>0</v>
      </c>
      <c r="P36" s="197">
        <f t="shared" si="11"/>
        <v>0</v>
      </c>
      <c r="Q36" s="81" t="e">
        <f t="shared" si="5"/>
        <v>#DIV/0!</v>
      </c>
      <c r="R36" s="187"/>
    </row>
    <row r="37" spans="1:18" s="186" customFormat="1" x14ac:dyDescent="0.2">
      <c r="A37" s="183" t="s">
        <v>3286</v>
      </c>
      <c r="B37" s="183" t="s">
        <v>5952</v>
      </c>
      <c r="C37" s="184" t="s">
        <v>3161</v>
      </c>
      <c r="D37" s="197"/>
      <c r="E37" s="197"/>
      <c r="F37" s="197"/>
      <c r="G37" s="81" t="e">
        <f t="shared" si="1"/>
        <v>#DIV/0!</v>
      </c>
      <c r="H37" s="197"/>
      <c r="I37" s="197"/>
      <c r="J37" s="81" t="e">
        <f t="shared" si="2"/>
        <v>#DIV/0!</v>
      </c>
      <c r="K37" s="197">
        <f t="shared" si="6"/>
        <v>0</v>
      </c>
      <c r="L37" s="197">
        <f t="shared" si="7"/>
        <v>0</v>
      </c>
      <c r="M37" s="197">
        <f t="shared" si="8"/>
        <v>0</v>
      </c>
      <c r="N37" s="81" t="e">
        <f t="shared" si="9"/>
        <v>#DIV/0!</v>
      </c>
      <c r="O37" s="197">
        <f t="shared" si="10"/>
        <v>0</v>
      </c>
      <c r="P37" s="197">
        <f t="shared" si="11"/>
        <v>0</v>
      </c>
      <c r="Q37" s="81" t="e">
        <f t="shared" si="5"/>
        <v>#DIV/0!</v>
      </c>
      <c r="R37" s="187"/>
    </row>
    <row r="38" spans="1:18" s="143" customFormat="1" ht="12.75" x14ac:dyDescent="0.2">
      <c r="A38" s="154" t="s">
        <v>3198</v>
      </c>
      <c r="B38" s="154" t="s">
        <v>950</v>
      </c>
      <c r="C38" s="155" t="s">
        <v>437</v>
      </c>
      <c r="D38" s="142">
        <f t="shared" ref="D38:I38" si="17">+D39+D84+D102+D109+D133</f>
        <v>0</v>
      </c>
      <c r="E38" s="142">
        <f t="shared" si="17"/>
        <v>0</v>
      </c>
      <c r="F38" s="142">
        <f t="shared" si="17"/>
        <v>0</v>
      </c>
      <c r="G38" s="81" t="e">
        <f t="shared" si="1"/>
        <v>#DIV/0!</v>
      </c>
      <c r="H38" s="142">
        <f t="shared" si="17"/>
        <v>0</v>
      </c>
      <c r="I38" s="142">
        <f t="shared" si="17"/>
        <v>0</v>
      </c>
      <c r="J38" s="81" t="e">
        <f t="shared" si="2"/>
        <v>#DIV/0!</v>
      </c>
      <c r="K38" s="142">
        <f t="shared" si="6"/>
        <v>0</v>
      </c>
      <c r="L38" s="142">
        <f t="shared" si="7"/>
        <v>0</v>
      </c>
      <c r="M38" s="142">
        <f t="shared" si="8"/>
        <v>0</v>
      </c>
      <c r="N38" s="81" t="e">
        <f t="shared" si="9"/>
        <v>#DIV/0!</v>
      </c>
      <c r="O38" s="142">
        <f t="shared" si="10"/>
        <v>0</v>
      </c>
      <c r="P38" s="142">
        <f t="shared" si="11"/>
        <v>0</v>
      </c>
      <c r="Q38" s="81" t="e">
        <f t="shared" si="5"/>
        <v>#DIV/0!</v>
      </c>
      <c r="R38" s="144"/>
    </row>
    <row r="39" spans="1:18" s="210" customFormat="1" x14ac:dyDescent="0.2">
      <c r="A39" s="175" t="s">
        <v>3077</v>
      </c>
      <c r="B39" s="175" t="s">
        <v>951</v>
      </c>
      <c r="C39" s="176" t="s">
        <v>295</v>
      </c>
      <c r="D39" s="169">
        <f t="shared" ref="D39:I39" si="18">+D40+D44+D48+D58+D67+D71+D75+D79+D82+D83</f>
        <v>0</v>
      </c>
      <c r="E39" s="169">
        <f t="shared" si="18"/>
        <v>0</v>
      </c>
      <c r="F39" s="169">
        <f t="shared" si="18"/>
        <v>0</v>
      </c>
      <c r="G39" s="81" t="e">
        <f t="shared" si="1"/>
        <v>#DIV/0!</v>
      </c>
      <c r="H39" s="169">
        <f t="shared" si="18"/>
        <v>0</v>
      </c>
      <c r="I39" s="169">
        <f t="shared" si="18"/>
        <v>0</v>
      </c>
      <c r="J39" s="81" t="e">
        <f t="shared" si="2"/>
        <v>#DIV/0!</v>
      </c>
      <c r="K39" s="169">
        <f t="shared" si="6"/>
        <v>0</v>
      </c>
      <c r="L39" s="169">
        <f t="shared" si="7"/>
        <v>0</v>
      </c>
      <c r="M39" s="169">
        <f t="shared" si="8"/>
        <v>0</v>
      </c>
      <c r="N39" s="81" t="e">
        <f t="shared" si="9"/>
        <v>#DIV/0!</v>
      </c>
      <c r="O39" s="169">
        <f t="shared" si="10"/>
        <v>0</v>
      </c>
      <c r="P39" s="169">
        <f t="shared" si="11"/>
        <v>0</v>
      </c>
      <c r="Q39" s="81" t="e">
        <f t="shared" si="5"/>
        <v>#DIV/0!</v>
      </c>
      <c r="R39" s="211"/>
    </row>
    <row r="40" spans="1:18" s="220" customFormat="1" x14ac:dyDescent="0.2">
      <c r="A40" s="218" t="s">
        <v>3073</v>
      </c>
      <c r="B40" s="218" t="s">
        <v>952</v>
      </c>
      <c r="C40" s="219" t="s">
        <v>953</v>
      </c>
      <c r="D40" s="190">
        <f t="shared" ref="D40:I40" si="19">+SUM(D41:D43)</f>
        <v>0</v>
      </c>
      <c r="E40" s="190">
        <f t="shared" si="19"/>
        <v>0</v>
      </c>
      <c r="F40" s="190">
        <f t="shared" si="19"/>
        <v>0</v>
      </c>
      <c r="G40" s="81" t="e">
        <f t="shared" si="1"/>
        <v>#DIV/0!</v>
      </c>
      <c r="H40" s="190">
        <f t="shared" si="19"/>
        <v>0</v>
      </c>
      <c r="I40" s="190">
        <f t="shared" si="19"/>
        <v>0</v>
      </c>
      <c r="J40" s="81" t="e">
        <f t="shared" si="2"/>
        <v>#DIV/0!</v>
      </c>
      <c r="K40" s="190">
        <f t="shared" si="6"/>
        <v>0</v>
      </c>
      <c r="L40" s="190">
        <f t="shared" si="7"/>
        <v>0</v>
      </c>
      <c r="M40" s="190">
        <f t="shared" si="8"/>
        <v>0</v>
      </c>
      <c r="N40" s="81" t="e">
        <f t="shared" si="9"/>
        <v>#DIV/0!</v>
      </c>
      <c r="O40" s="190">
        <f t="shared" si="10"/>
        <v>0</v>
      </c>
      <c r="P40" s="190">
        <f t="shared" si="11"/>
        <v>0</v>
      </c>
      <c r="Q40" s="81" t="e">
        <f t="shared" si="5"/>
        <v>#DIV/0!</v>
      </c>
      <c r="R40" s="221"/>
    </row>
    <row r="41" spans="1:18" s="222" customFormat="1" x14ac:dyDescent="0.2">
      <c r="A41" s="195" t="s">
        <v>3074</v>
      </c>
      <c r="B41" s="195" t="s">
        <v>954</v>
      </c>
      <c r="C41" s="196" t="s">
        <v>955</v>
      </c>
      <c r="D41" s="197"/>
      <c r="E41" s="197"/>
      <c r="F41" s="197"/>
      <c r="G41" s="81" t="e">
        <f t="shared" si="1"/>
        <v>#DIV/0!</v>
      </c>
      <c r="H41" s="197"/>
      <c r="I41" s="197"/>
      <c r="J41" s="81" t="e">
        <f t="shared" si="2"/>
        <v>#DIV/0!</v>
      </c>
      <c r="K41" s="197">
        <f t="shared" si="6"/>
        <v>0</v>
      </c>
      <c r="L41" s="197">
        <f t="shared" si="7"/>
        <v>0</v>
      </c>
      <c r="M41" s="197">
        <f t="shared" si="8"/>
        <v>0</v>
      </c>
      <c r="N41" s="81" t="e">
        <f t="shared" si="9"/>
        <v>#DIV/0!</v>
      </c>
      <c r="O41" s="197">
        <f t="shared" si="10"/>
        <v>0</v>
      </c>
      <c r="P41" s="197">
        <f t="shared" si="11"/>
        <v>0</v>
      </c>
      <c r="Q41" s="81" t="e">
        <f t="shared" si="5"/>
        <v>#DIV/0!</v>
      </c>
      <c r="R41" s="223"/>
    </row>
    <row r="42" spans="1:18" s="222" customFormat="1" x14ac:dyDescent="0.2">
      <c r="A42" s="195" t="s">
        <v>3075</v>
      </c>
      <c r="B42" s="195" t="s">
        <v>956</v>
      </c>
      <c r="C42" s="196" t="s">
        <v>957</v>
      </c>
      <c r="D42" s="197"/>
      <c r="E42" s="197"/>
      <c r="F42" s="197"/>
      <c r="G42" s="81" t="e">
        <f t="shared" si="1"/>
        <v>#DIV/0!</v>
      </c>
      <c r="H42" s="197"/>
      <c r="I42" s="197"/>
      <c r="J42" s="81" t="e">
        <f t="shared" si="2"/>
        <v>#DIV/0!</v>
      </c>
      <c r="K42" s="197">
        <f t="shared" si="6"/>
        <v>0</v>
      </c>
      <c r="L42" s="197">
        <f t="shared" si="7"/>
        <v>0</v>
      </c>
      <c r="M42" s="197">
        <f t="shared" si="8"/>
        <v>0</v>
      </c>
      <c r="N42" s="81" t="e">
        <f t="shared" si="9"/>
        <v>#DIV/0!</v>
      </c>
      <c r="O42" s="197">
        <f t="shared" si="10"/>
        <v>0</v>
      </c>
      <c r="P42" s="197">
        <f t="shared" si="11"/>
        <v>0</v>
      </c>
      <c r="Q42" s="81" t="e">
        <f t="shared" si="5"/>
        <v>#DIV/0!</v>
      </c>
      <c r="R42" s="223"/>
    </row>
    <row r="43" spans="1:18" s="222" customFormat="1" x14ac:dyDescent="0.2">
      <c r="A43" s="195" t="s">
        <v>3076</v>
      </c>
      <c r="B43" s="195" t="s">
        <v>958</v>
      </c>
      <c r="C43" s="196" t="s">
        <v>959</v>
      </c>
      <c r="D43" s="197"/>
      <c r="E43" s="197"/>
      <c r="F43" s="197"/>
      <c r="G43" s="81" t="e">
        <f t="shared" si="1"/>
        <v>#DIV/0!</v>
      </c>
      <c r="H43" s="197"/>
      <c r="I43" s="197"/>
      <c r="J43" s="81" t="e">
        <f t="shared" si="2"/>
        <v>#DIV/0!</v>
      </c>
      <c r="K43" s="197">
        <f t="shared" si="6"/>
        <v>0</v>
      </c>
      <c r="L43" s="197">
        <f t="shared" si="7"/>
        <v>0</v>
      </c>
      <c r="M43" s="197">
        <f t="shared" si="8"/>
        <v>0</v>
      </c>
      <c r="N43" s="81" t="e">
        <f t="shared" si="9"/>
        <v>#DIV/0!</v>
      </c>
      <c r="O43" s="197">
        <f t="shared" si="10"/>
        <v>0</v>
      </c>
      <c r="P43" s="197">
        <f t="shared" si="11"/>
        <v>0</v>
      </c>
      <c r="Q43" s="81" t="e">
        <f t="shared" si="5"/>
        <v>#DIV/0!</v>
      </c>
      <c r="R43" s="223"/>
    </row>
    <row r="44" spans="1:18" s="220" customFormat="1" x14ac:dyDescent="0.2">
      <c r="A44" s="218" t="s">
        <v>3078</v>
      </c>
      <c r="B44" s="218" t="s">
        <v>960</v>
      </c>
      <c r="C44" s="219" t="s">
        <v>961</v>
      </c>
      <c r="D44" s="190">
        <f t="shared" ref="D44:I44" si="20">+SUM(D45:D47)</f>
        <v>0</v>
      </c>
      <c r="E44" s="190">
        <f t="shared" si="20"/>
        <v>0</v>
      </c>
      <c r="F44" s="190">
        <f t="shared" si="20"/>
        <v>0</v>
      </c>
      <c r="G44" s="81" t="e">
        <f t="shared" si="1"/>
        <v>#DIV/0!</v>
      </c>
      <c r="H44" s="190">
        <f t="shared" si="20"/>
        <v>0</v>
      </c>
      <c r="I44" s="190">
        <f t="shared" si="20"/>
        <v>0</v>
      </c>
      <c r="J44" s="81" t="e">
        <f t="shared" si="2"/>
        <v>#DIV/0!</v>
      </c>
      <c r="K44" s="190">
        <f t="shared" si="6"/>
        <v>0</v>
      </c>
      <c r="L44" s="190">
        <f t="shared" si="7"/>
        <v>0</v>
      </c>
      <c r="M44" s="190">
        <f t="shared" si="8"/>
        <v>0</v>
      </c>
      <c r="N44" s="81" t="e">
        <f t="shared" si="9"/>
        <v>#DIV/0!</v>
      </c>
      <c r="O44" s="190">
        <f t="shared" si="10"/>
        <v>0</v>
      </c>
      <c r="P44" s="190">
        <f t="shared" si="11"/>
        <v>0</v>
      </c>
      <c r="Q44" s="81" t="e">
        <f t="shared" si="5"/>
        <v>#DIV/0!</v>
      </c>
      <c r="R44" s="221"/>
    </row>
    <row r="45" spans="1:18" s="222" customFormat="1" x14ac:dyDescent="0.2">
      <c r="A45" s="183" t="s">
        <v>3079</v>
      </c>
      <c r="B45" s="183" t="s">
        <v>962</v>
      </c>
      <c r="C45" s="184" t="s">
        <v>955</v>
      </c>
      <c r="D45" s="197"/>
      <c r="E45" s="197"/>
      <c r="F45" s="197"/>
      <c r="G45" s="81" t="e">
        <f t="shared" si="1"/>
        <v>#DIV/0!</v>
      </c>
      <c r="H45" s="197"/>
      <c r="I45" s="197"/>
      <c r="J45" s="81" t="e">
        <f t="shared" si="2"/>
        <v>#DIV/0!</v>
      </c>
      <c r="K45" s="197">
        <f t="shared" si="6"/>
        <v>0</v>
      </c>
      <c r="L45" s="197">
        <f t="shared" si="7"/>
        <v>0</v>
      </c>
      <c r="M45" s="197">
        <f t="shared" si="8"/>
        <v>0</v>
      </c>
      <c r="N45" s="81" t="e">
        <f t="shared" si="9"/>
        <v>#DIV/0!</v>
      </c>
      <c r="O45" s="197">
        <f t="shared" si="10"/>
        <v>0</v>
      </c>
      <c r="P45" s="197">
        <f t="shared" si="11"/>
        <v>0</v>
      </c>
      <c r="Q45" s="81" t="e">
        <f t="shared" si="5"/>
        <v>#DIV/0!</v>
      </c>
      <c r="R45" s="223"/>
    </row>
    <row r="46" spans="1:18" s="222" customFormat="1" x14ac:dyDescent="0.2">
      <c r="A46" s="183" t="s">
        <v>3080</v>
      </c>
      <c r="B46" s="183" t="s">
        <v>963</v>
      </c>
      <c r="C46" s="184" t="s">
        <v>957</v>
      </c>
      <c r="D46" s="197"/>
      <c r="E46" s="197"/>
      <c r="F46" s="197"/>
      <c r="G46" s="81" t="e">
        <f t="shared" si="1"/>
        <v>#DIV/0!</v>
      </c>
      <c r="H46" s="197"/>
      <c r="I46" s="197"/>
      <c r="J46" s="81" t="e">
        <f t="shared" si="2"/>
        <v>#DIV/0!</v>
      </c>
      <c r="K46" s="197">
        <f t="shared" si="6"/>
        <v>0</v>
      </c>
      <c r="L46" s="197">
        <f t="shared" si="7"/>
        <v>0</v>
      </c>
      <c r="M46" s="197">
        <f t="shared" si="8"/>
        <v>0</v>
      </c>
      <c r="N46" s="81" t="e">
        <f t="shared" si="9"/>
        <v>#DIV/0!</v>
      </c>
      <c r="O46" s="197">
        <f t="shared" si="10"/>
        <v>0</v>
      </c>
      <c r="P46" s="197">
        <f t="shared" si="11"/>
        <v>0</v>
      </c>
      <c r="Q46" s="81" t="e">
        <f t="shared" si="5"/>
        <v>#DIV/0!</v>
      </c>
      <c r="R46" s="223"/>
    </row>
    <row r="47" spans="1:18" s="222" customFormat="1" x14ac:dyDescent="0.2">
      <c r="A47" s="183" t="s">
        <v>3081</v>
      </c>
      <c r="B47" s="183" t="s">
        <v>964</v>
      </c>
      <c r="C47" s="184" t="s">
        <v>959</v>
      </c>
      <c r="D47" s="197"/>
      <c r="E47" s="197"/>
      <c r="F47" s="197"/>
      <c r="G47" s="81" t="e">
        <f t="shared" si="1"/>
        <v>#DIV/0!</v>
      </c>
      <c r="H47" s="197"/>
      <c r="I47" s="197"/>
      <c r="J47" s="81" t="e">
        <f t="shared" si="2"/>
        <v>#DIV/0!</v>
      </c>
      <c r="K47" s="197">
        <f t="shared" si="6"/>
        <v>0</v>
      </c>
      <c r="L47" s="197">
        <f t="shared" si="7"/>
        <v>0</v>
      </c>
      <c r="M47" s="197">
        <f t="shared" si="8"/>
        <v>0</v>
      </c>
      <c r="N47" s="81" t="e">
        <f t="shared" si="9"/>
        <v>#DIV/0!</v>
      </c>
      <c r="O47" s="197">
        <f t="shared" si="10"/>
        <v>0</v>
      </c>
      <c r="P47" s="197">
        <f t="shared" si="11"/>
        <v>0</v>
      </c>
      <c r="Q47" s="81" t="e">
        <f t="shared" si="5"/>
        <v>#DIV/0!</v>
      </c>
      <c r="R47" s="223"/>
    </row>
    <row r="48" spans="1:18" s="220" customFormat="1" x14ac:dyDescent="0.2">
      <c r="A48" s="218" t="s">
        <v>3103</v>
      </c>
      <c r="B48" s="218" t="s">
        <v>965</v>
      </c>
      <c r="C48" s="219" t="s">
        <v>966</v>
      </c>
      <c r="D48" s="190">
        <f t="shared" ref="D48:I48" si="21">+D49+D52+D55</f>
        <v>0</v>
      </c>
      <c r="E48" s="190">
        <f t="shared" si="21"/>
        <v>0</v>
      </c>
      <c r="F48" s="190">
        <f t="shared" si="21"/>
        <v>0</v>
      </c>
      <c r="G48" s="81" t="e">
        <f t="shared" si="1"/>
        <v>#DIV/0!</v>
      </c>
      <c r="H48" s="190">
        <f t="shared" si="21"/>
        <v>0</v>
      </c>
      <c r="I48" s="190">
        <f t="shared" si="21"/>
        <v>0</v>
      </c>
      <c r="J48" s="81" t="e">
        <f t="shared" si="2"/>
        <v>#DIV/0!</v>
      </c>
      <c r="K48" s="190">
        <f t="shared" si="6"/>
        <v>0</v>
      </c>
      <c r="L48" s="190">
        <f t="shared" si="7"/>
        <v>0</v>
      </c>
      <c r="M48" s="190">
        <f t="shared" si="8"/>
        <v>0</v>
      </c>
      <c r="N48" s="81" t="e">
        <f t="shared" si="9"/>
        <v>#DIV/0!</v>
      </c>
      <c r="O48" s="190">
        <f t="shared" si="10"/>
        <v>0</v>
      </c>
      <c r="P48" s="190">
        <f t="shared" si="11"/>
        <v>0</v>
      </c>
      <c r="Q48" s="81" t="e">
        <f t="shared" si="5"/>
        <v>#DIV/0!</v>
      </c>
      <c r="R48" s="221"/>
    </row>
    <row r="49" spans="1:18" s="224" customFormat="1" x14ac:dyDescent="0.2">
      <c r="A49" s="183" t="s">
        <v>3104</v>
      </c>
      <c r="B49" s="183" t="s">
        <v>967</v>
      </c>
      <c r="C49" s="184" t="s">
        <v>968</v>
      </c>
      <c r="D49" s="185">
        <f t="shared" ref="D49:I49" si="22">+SUM(D50:D51)</f>
        <v>0</v>
      </c>
      <c r="E49" s="185">
        <f t="shared" si="22"/>
        <v>0</v>
      </c>
      <c r="F49" s="185">
        <f t="shared" si="22"/>
        <v>0</v>
      </c>
      <c r="G49" s="81" t="e">
        <f t="shared" si="1"/>
        <v>#DIV/0!</v>
      </c>
      <c r="H49" s="185">
        <f t="shared" si="22"/>
        <v>0</v>
      </c>
      <c r="I49" s="185">
        <f t="shared" si="22"/>
        <v>0</v>
      </c>
      <c r="J49" s="81" t="e">
        <f t="shared" si="2"/>
        <v>#DIV/0!</v>
      </c>
      <c r="K49" s="185">
        <f t="shared" si="6"/>
        <v>0</v>
      </c>
      <c r="L49" s="185">
        <f t="shared" si="7"/>
        <v>0</v>
      </c>
      <c r="M49" s="185">
        <f t="shared" si="8"/>
        <v>0</v>
      </c>
      <c r="N49" s="81" t="e">
        <f t="shared" si="9"/>
        <v>#DIV/0!</v>
      </c>
      <c r="O49" s="185">
        <f t="shared" si="10"/>
        <v>0</v>
      </c>
      <c r="P49" s="185">
        <f t="shared" si="11"/>
        <v>0</v>
      </c>
      <c r="Q49" s="81" t="e">
        <f t="shared" si="5"/>
        <v>#DIV/0!</v>
      </c>
      <c r="R49" s="225"/>
    </row>
    <row r="50" spans="1:18" s="226" customFormat="1" x14ac:dyDescent="0.2">
      <c r="A50" s="180" t="s">
        <v>3105</v>
      </c>
      <c r="B50" s="180" t="s">
        <v>969</v>
      </c>
      <c r="C50" s="181" t="s">
        <v>970</v>
      </c>
      <c r="D50" s="182"/>
      <c r="E50" s="182"/>
      <c r="F50" s="182"/>
      <c r="G50" s="81" t="e">
        <f t="shared" si="1"/>
        <v>#DIV/0!</v>
      </c>
      <c r="H50" s="182"/>
      <c r="I50" s="182"/>
      <c r="J50" s="81" t="e">
        <f t="shared" si="2"/>
        <v>#DIV/0!</v>
      </c>
      <c r="K50" s="182">
        <f t="shared" si="6"/>
        <v>0</v>
      </c>
      <c r="L50" s="182">
        <f t="shared" si="7"/>
        <v>0</v>
      </c>
      <c r="M50" s="182">
        <f t="shared" si="8"/>
        <v>0</v>
      </c>
      <c r="N50" s="81" t="e">
        <f t="shared" si="9"/>
        <v>#DIV/0!</v>
      </c>
      <c r="O50" s="182">
        <f t="shared" si="10"/>
        <v>0</v>
      </c>
      <c r="P50" s="182">
        <f t="shared" si="11"/>
        <v>0</v>
      </c>
      <c r="Q50" s="81" t="e">
        <f t="shared" si="5"/>
        <v>#DIV/0!</v>
      </c>
      <c r="R50" s="227"/>
    </row>
    <row r="51" spans="1:18" s="228" customFormat="1" x14ac:dyDescent="0.2">
      <c r="A51" s="180" t="s">
        <v>3106</v>
      </c>
      <c r="B51" s="180" t="s">
        <v>971</v>
      </c>
      <c r="C51" s="181" t="s">
        <v>972</v>
      </c>
      <c r="D51" s="182"/>
      <c r="E51" s="182"/>
      <c r="F51" s="182"/>
      <c r="G51" s="81" t="e">
        <f t="shared" si="1"/>
        <v>#DIV/0!</v>
      </c>
      <c r="H51" s="182"/>
      <c r="I51" s="182"/>
      <c r="J51" s="81" t="e">
        <f t="shared" si="2"/>
        <v>#DIV/0!</v>
      </c>
      <c r="K51" s="182">
        <f t="shared" si="6"/>
        <v>0</v>
      </c>
      <c r="L51" s="182">
        <f t="shared" si="7"/>
        <v>0</v>
      </c>
      <c r="M51" s="182">
        <f t="shared" si="8"/>
        <v>0</v>
      </c>
      <c r="N51" s="81" t="e">
        <f t="shared" si="9"/>
        <v>#DIV/0!</v>
      </c>
      <c r="O51" s="182">
        <f t="shared" si="10"/>
        <v>0</v>
      </c>
      <c r="P51" s="182">
        <f t="shared" si="11"/>
        <v>0</v>
      </c>
      <c r="Q51" s="81" t="e">
        <f t="shared" si="5"/>
        <v>#DIV/0!</v>
      </c>
      <c r="R51" s="229"/>
    </row>
    <row r="52" spans="1:18" s="224" customFormat="1" x14ac:dyDescent="0.2">
      <c r="A52" s="183" t="s">
        <v>3107</v>
      </c>
      <c r="B52" s="183" t="s">
        <v>973</v>
      </c>
      <c r="C52" s="184" t="s">
        <v>974</v>
      </c>
      <c r="D52" s="185">
        <f t="shared" ref="D52:I52" si="23">+SUM(D53:D54)</f>
        <v>0</v>
      </c>
      <c r="E52" s="185">
        <f t="shared" si="23"/>
        <v>0</v>
      </c>
      <c r="F52" s="185">
        <f t="shared" si="23"/>
        <v>0</v>
      </c>
      <c r="G52" s="81" t="e">
        <f t="shared" si="1"/>
        <v>#DIV/0!</v>
      </c>
      <c r="H52" s="185">
        <f t="shared" si="23"/>
        <v>0</v>
      </c>
      <c r="I52" s="185">
        <f t="shared" si="23"/>
        <v>0</v>
      </c>
      <c r="J52" s="81" t="e">
        <f t="shared" si="2"/>
        <v>#DIV/0!</v>
      </c>
      <c r="K52" s="185">
        <f t="shared" si="6"/>
        <v>0</v>
      </c>
      <c r="L52" s="185">
        <f t="shared" si="7"/>
        <v>0</v>
      </c>
      <c r="M52" s="185">
        <f t="shared" si="8"/>
        <v>0</v>
      </c>
      <c r="N52" s="81" t="e">
        <f t="shared" si="9"/>
        <v>#DIV/0!</v>
      </c>
      <c r="O52" s="185">
        <f t="shared" si="10"/>
        <v>0</v>
      </c>
      <c r="P52" s="185">
        <f t="shared" si="11"/>
        <v>0</v>
      </c>
      <c r="Q52" s="81" t="e">
        <f t="shared" si="5"/>
        <v>#DIV/0!</v>
      </c>
      <c r="R52" s="225"/>
    </row>
    <row r="53" spans="1:18" s="228" customFormat="1" x14ac:dyDescent="0.2">
      <c r="A53" s="180" t="s">
        <v>3108</v>
      </c>
      <c r="B53" s="180" t="s">
        <v>975</v>
      </c>
      <c r="C53" s="181" t="s">
        <v>970</v>
      </c>
      <c r="D53" s="182"/>
      <c r="E53" s="182"/>
      <c r="F53" s="182"/>
      <c r="G53" s="81" t="e">
        <f t="shared" si="1"/>
        <v>#DIV/0!</v>
      </c>
      <c r="H53" s="182"/>
      <c r="I53" s="182"/>
      <c r="J53" s="81" t="e">
        <f t="shared" si="2"/>
        <v>#DIV/0!</v>
      </c>
      <c r="K53" s="182">
        <f t="shared" si="6"/>
        <v>0</v>
      </c>
      <c r="L53" s="182">
        <f t="shared" si="7"/>
        <v>0</v>
      </c>
      <c r="M53" s="182">
        <f t="shared" si="8"/>
        <v>0</v>
      </c>
      <c r="N53" s="81" t="e">
        <f t="shared" si="9"/>
        <v>#DIV/0!</v>
      </c>
      <c r="O53" s="182">
        <f t="shared" si="10"/>
        <v>0</v>
      </c>
      <c r="P53" s="182">
        <f t="shared" si="11"/>
        <v>0</v>
      </c>
      <c r="Q53" s="81" t="e">
        <f t="shared" si="5"/>
        <v>#DIV/0!</v>
      </c>
      <c r="R53" s="229"/>
    </row>
    <row r="54" spans="1:18" s="226" customFormat="1" x14ac:dyDescent="0.2">
      <c r="A54" s="180" t="s">
        <v>3109</v>
      </c>
      <c r="B54" s="180" t="s">
        <v>976</v>
      </c>
      <c r="C54" s="181" t="s">
        <v>972</v>
      </c>
      <c r="D54" s="182"/>
      <c r="E54" s="182"/>
      <c r="F54" s="182"/>
      <c r="G54" s="81" t="e">
        <f t="shared" si="1"/>
        <v>#DIV/0!</v>
      </c>
      <c r="H54" s="182"/>
      <c r="I54" s="182"/>
      <c r="J54" s="81" t="e">
        <f t="shared" si="2"/>
        <v>#DIV/0!</v>
      </c>
      <c r="K54" s="182">
        <f t="shared" si="6"/>
        <v>0</v>
      </c>
      <c r="L54" s="182">
        <f t="shared" si="7"/>
        <v>0</v>
      </c>
      <c r="M54" s="182">
        <f t="shared" si="8"/>
        <v>0</v>
      </c>
      <c r="N54" s="81" t="e">
        <f t="shared" si="9"/>
        <v>#DIV/0!</v>
      </c>
      <c r="O54" s="182">
        <f t="shared" si="10"/>
        <v>0</v>
      </c>
      <c r="P54" s="182">
        <f t="shared" si="11"/>
        <v>0</v>
      </c>
      <c r="Q54" s="81" t="e">
        <f t="shared" si="5"/>
        <v>#DIV/0!</v>
      </c>
      <c r="R54" s="227"/>
    </row>
    <row r="55" spans="1:18" s="224" customFormat="1" x14ac:dyDescent="0.2">
      <c r="A55" s="183" t="s">
        <v>3110</v>
      </c>
      <c r="B55" s="183" t="s">
        <v>977</v>
      </c>
      <c r="C55" s="184" t="s">
        <v>978</v>
      </c>
      <c r="D55" s="185">
        <f t="shared" ref="D55:I55" si="24">+SUM(D56:D57)</f>
        <v>0</v>
      </c>
      <c r="E55" s="185">
        <f t="shared" si="24"/>
        <v>0</v>
      </c>
      <c r="F55" s="185">
        <f t="shared" si="24"/>
        <v>0</v>
      </c>
      <c r="G55" s="81" t="e">
        <f t="shared" si="1"/>
        <v>#DIV/0!</v>
      </c>
      <c r="H55" s="185">
        <f t="shared" si="24"/>
        <v>0</v>
      </c>
      <c r="I55" s="185">
        <f t="shared" si="24"/>
        <v>0</v>
      </c>
      <c r="J55" s="81" t="e">
        <f t="shared" si="2"/>
        <v>#DIV/0!</v>
      </c>
      <c r="K55" s="185">
        <f t="shared" si="6"/>
        <v>0</v>
      </c>
      <c r="L55" s="185">
        <f t="shared" si="7"/>
        <v>0</v>
      </c>
      <c r="M55" s="185">
        <f t="shared" si="8"/>
        <v>0</v>
      </c>
      <c r="N55" s="81" t="e">
        <f t="shared" si="9"/>
        <v>#DIV/0!</v>
      </c>
      <c r="O55" s="185">
        <f t="shared" si="10"/>
        <v>0</v>
      </c>
      <c r="P55" s="185">
        <f t="shared" si="11"/>
        <v>0</v>
      </c>
      <c r="Q55" s="81" t="e">
        <f t="shared" si="5"/>
        <v>#DIV/0!</v>
      </c>
      <c r="R55" s="225"/>
    </row>
    <row r="56" spans="1:18" s="228" customFormat="1" x14ac:dyDescent="0.2">
      <c r="A56" s="180" t="s">
        <v>3111</v>
      </c>
      <c r="B56" s="180" t="s">
        <v>1237</v>
      </c>
      <c r="C56" s="181" t="s">
        <v>970</v>
      </c>
      <c r="D56" s="182"/>
      <c r="E56" s="182"/>
      <c r="F56" s="182"/>
      <c r="G56" s="81" t="e">
        <f t="shared" si="1"/>
        <v>#DIV/0!</v>
      </c>
      <c r="H56" s="182"/>
      <c r="I56" s="182"/>
      <c r="J56" s="81" t="e">
        <f t="shared" si="2"/>
        <v>#DIV/0!</v>
      </c>
      <c r="K56" s="182">
        <f t="shared" si="6"/>
        <v>0</v>
      </c>
      <c r="L56" s="182">
        <f t="shared" si="7"/>
        <v>0</v>
      </c>
      <c r="M56" s="182">
        <f t="shared" si="8"/>
        <v>0</v>
      </c>
      <c r="N56" s="81" t="e">
        <f t="shared" si="9"/>
        <v>#DIV/0!</v>
      </c>
      <c r="O56" s="182">
        <f t="shared" si="10"/>
        <v>0</v>
      </c>
      <c r="P56" s="182">
        <f t="shared" si="11"/>
        <v>0</v>
      </c>
      <c r="Q56" s="81" t="e">
        <f t="shared" si="5"/>
        <v>#DIV/0!</v>
      </c>
      <c r="R56" s="229"/>
    </row>
    <row r="57" spans="1:18" s="226" customFormat="1" x14ac:dyDescent="0.2">
      <c r="A57" s="180" t="s">
        <v>3112</v>
      </c>
      <c r="B57" s="180" t="s">
        <v>1237</v>
      </c>
      <c r="C57" s="181" t="s">
        <v>972</v>
      </c>
      <c r="D57" s="182"/>
      <c r="E57" s="182"/>
      <c r="F57" s="182"/>
      <c r="G57" s="81" t="e">
        <f t="shared" si="1"/>
        <v>#DIV/0!</v>
      </c>
      <c r="H57" s="182"/>
      <c r="I57" s="182"/>
      <c r="J57" s="81" t="e">
        <f t="shared" si="2"/>
        <v>#DIV/0!</v>
      </c>
      <c r="K57" s="182">
        <f t="shared" si="6"/>
        <v>0</v>
      </c>
      <c r="L57" s="182">
        <f t="shared" si="7"/>
        <v>0</v>
      </c>
      <c r="M57" s="182">
        <f t="shared" si="8"/>
        <v>0</v>
      </c>
      <c r="N57" s="81" t="e">
        <f t="shared" si="9"/>
        <v>#DIV/0!</v>
      </c>
      <c r="O57" s="182">
        <f t="shared" si="10"/>
        <v>0</v>
      </c>
      <c r="P57" s="182">
        <f t="shared" si="11"/>
        <v>0</v>
      </c>
      <c r="Q57" s="81" t="e">
        <f t="shared" si="5"/>
        <v>#DIV/0!</v>
      </c>
      <c r="R57" s="227"/>
    </row>
    <row r="58" spans="1:18" s="220" customFormat="1" x14ac:dyDescent="0.2">
      <c r="A58" s="218" t="s">
        <v>3094</v>
      </c>
      <c r="B58" s="218" t="s">
        <v>979</v>
      </c>
      <c r="C58" s="219" t="s">
        <v>980</v>
      </c>
      <c r="D58" s="190">
        <f t="shared" ref="D58:I58" si="25">+SUM(D59:D66)</f>
        <v>0</v>
      </c>
      <c r="E58" s="190">
        <f t="shared" si="25"/>
        <v>0</v>
      </c>
      <c r="F58" s="190">
        <f t="shared" si="25"/>
        <v>0</v>
      </c>
      <c r="G58" s="81" t="e">
        <f t="shared" si="1"/>
        <v>#DIV/0!</v>
      </c>
      <c r="H58" s="190">
        <f t="shared" si="25"/>
        <v>0</v>
      </c>
      <c r="I58" s="190">
        <f t="shared" si="25"/>
        <v>0</v>
      </c>
      <c r="J58" s="81" t="e">
        <f t="shared" si="2"/>
        <v>#DIV/0!</v>
      </c>
      <c r="K58" s="190">
        <f t="shared" si="6"/>
        <v>0</v>
      </c>
      <c r="L58" s="190">
        <f t="shared" si="7"/>
        <v>0</v>
      </c>
      <c r="M58" s="190">
        <f t="shared" si="8"/>
        <v>0</v>
      </c>
      <c r="N58" s="81" t="e">
        <f t="shared" si="9"/>
        <v>#DIV/0!</v>
      </c>
      <c r="O58" s="190">
        <f t="shared" si="10"/>
        <v>0</v>
      </c>
      <c r="P58" s="190">
        <f t="shared" si="11"/>
        <v>0</v>
      </c>
      <c r="Q58" s="81" t="e">
        <f t="shared" si="5"/>
        <v>#DIV/0!</v>
      </c>
      <c r="R58" s="221"/>
    </row>
    <row r="59" spans="1:18" s="222" customFormat="1" x14ac:dyDescent="0.2">
      <c r="A59" s="195" t="s">
        <v>3095</v>
      </c>
      <c r="B59" s="195" t="s">
        <v>981</v>
      </c>
      <c r="C59" s="196" t="s">
        <v>1423</v>
      </c>
      <c r="D59" s="197"/>
      <c r="E59" s="197"/>
      <c r="F59" s="197"/>
      <c r="G59" s="81" t="e">
        <f t="shared" si="1"/>
        <v>#DIV/0!</v>
      </c>
      <c r="H59" s="197"/>
      <c r="I59" s="197"/>
      <c r="J59" s="81" t="e">
        <f t="shared" si="2"/>
        <v>#DIV/0!</v>
      </c>
      <c r="K59" s="197">
        <f t="shared" si="6"/>
        <v>0</v>
      </c>
      <c r="L59" s="197">
        <f t="shared" si="7"/>
        <v>0</v>
      </c>
      <c r="M59" s="197">
        <f t="shared" si="8"/>
        <v>0</v>
      </c>
      <c r="N59" s="81" t="e">
        <f t="shared" si="9"/>
        <v>#DIV/0!</v>
      </c>
      <c r="O59" s="197">
        <f t="shared" si="10"/>
        <v>0</v>
      </c>
      <c r="P59" s="197">
        <f t="shared" si="11"/>
        <v>0</v>
      </c>
      <c r="Q59" s="81" t="e">
        <f t="shared" si="5"/>
        <v>#DIV/0!</v>
      </c>
      <c r="R59" s="223"/>
    </row>
    <row r="60" spans="1:18" s="224" customFormat="1" x14ac:dyDescent="0.2">
      <c r="A60" s="195" t="s">
        <v>3096</v>
      </c>
      <c r="B60" s="195" t="s">
        <v>982</v>
      </c>
      <c r="C60" s="196" t="s">
        <v>842</v>
      </c>
      <c r="D60" s="197"/>
      <c r="E60" s="197"/>
      <c r="F60" s="197"/>
      <c r="G60" s="81" t="e">
        <f t="shared" si="1"/>
        <v>#DIV/0!</v>
      </c>
      <c r="H60" s="197"/>
      <c r="I60" s="197"/>
      <c r="J60" s="81" t="e">
        <f t="shared" si="2"/>
        <v>#DIV/0!</v>
      </c>
      <c r="K60" s="197">
        <f t="shared" si="6"/>
        <v>0</v>
      </c>
      <c r="L60" s="197">
        <f t="shared" si="7"/>
        <v>0</v>
      </c>
      <c r="M60" s="197">
        <f t="shared" si="8"/>
        <v>0</v>
      </c>
      <c r="N60" s="81" t="e">
        <f t="shared" si="9"/>
        <v>#DIV/0!</v>
      </c>
      <c r="O60" s="197">
        <f t="shared" si="10"/>
        <v>0</v>
      </c>
      <c r="P60" s="197">
        <f t="shared" si="11"/>
        <v>0</v>
      </c>
      <c r="Q60" s="81" t="e">
        <f t="shared" si="5"/>
        <v>#DIV/0!</v>
      </c>
      <c r="R60" s="225"/>
    </row>
    <row r="61" spans="1:18" s="222" customFormat="1" x14ac:dyDescent="0.2">
      <c r="A61" s="195" t="s">
        <v>3097</v>
      </c>
      <c r="B61" s="195" t="s">
        <v>983</v>
      </c>
      <c r="C61" s="196" t="s">
        <v>984</v>
      </c>
      <c r="D61" s="197"/>
      <c r="E61" s="197"/>
      <c r="F61" s="197"/>
      <c r="G61" s="81" t="e">
        <f t="shared" si="1"/>
        <v>#DIV/0!</v>
      </c>
      <c r="H61" s="197"/>
      <c r="I61" s="197"/>
      <c r="J61" s="81" t="e">
        <f t="shared" si="2"/>
        <v>#DIV/0!</v>
      </c>
      <c r="K61" s="197">
        <f t="shared" si="6"/>
        <v>0</v>
      </c>
      <c r="L61" s="197">
        <f t="shared" si="7"/>
        <v>0</v>
      </c>
      <c r="M61" s="197">
        <f t="shared" si="8"/>
        <v>0</v>
      </c>
      <c r="N61" s="81" t="e">
        <f t="shared" si="9"/>
        <v>#DIV/0!</v>
      </c>
      <c r="O61" s="197">
        <f t="shared" si="10"/>
        <v>0</v>
      </c>
      <c r="P61" s="197">
        <f t="shared" si="11"/>
        <v>0</v>
      </c>
      <c r="Q61" s="81" t="e">
        <f t="shared" si="5"/>
        <v>#DIV/0!</v>
      </c>
      <c r="R61" s="223"/>
    </row>
    <row r="62" spans="1:18" s="224" customFormat="1" x14ac:dyDescent="0.2">
      <c r="A62" s="195" t="s">
        <v>3098</v>
      </c>
      <c r="B62" s="195" t="s">
        <v>1215</v>
      </c>
      <c r="C62" s="196" t="s">
        <v>985</v>
      </c>
      <c r="D62" s="197"/>
      <c r="E62" s="197"/>
      <c r="F62" s="197"/>
      <c r="G62" s="81" t="e">
        <f t="shared" si="1"/>
        <v>#DIV/0!</v>
      </c>
      <c r="H62" s="197"/>
      <c r="I62" s="197"/>
      <c r="J62" s="81" t="e">
        <f t="shared" si="2"/>
        <v>#DIV/0!</v>
      </c>
      <c r="K62" s="197">
        <f t="shared" si="6"/>
        <v>0</v>
      </c>
      <c r="L62" s="197">
        <f t="shared" si="7"/>
        <v>0</v>
      </c>
      <c r="M62" s="197">
        <f t="shared" si="8"/>
        <v>0</v>
      </c>
      <c r="N62" s="81" t="e">
        <f t="shared" si="9"/>
        <v>#DIV/0!</v>
      </c>
      <c r="O62" s="197">
        <f t="shared" si="10"/>
        <v>0</v>
      </c>
      <c r="P62" s="197">
        <f t="shared" si="11"/>
        <v>0</v>
      </c>
      <c r="Q62" s="81" t="e">
        <f t="shared" si="5"/>
        <v>#DIV/0!</v>
      </c>
      <c r="R62" s="225"/>
    </row>
    <row r="63" spans="1:18" s="224" customFormat="1" x14ac:dyDescent="0.2">
      <c r="A63" s="195" t="s">
        <v>3099</v>
      </c>
      <c r="B63" s="195" t="s">
        <v>986</v>
      </c>
      <c r="C63" s="196" t="s">
        <v>845</v>
      </c>
      <c r="D63" s="197"/>
      <c r="E63" s="197"/>
      <c r="F63" s="197"/>
      <c r="G63" s="81" t="e">
        <f t="shared" si="1"/>
        <v>#DIV/0!</v>
      </c>
      <c r="H63" s="197"/>
      <c r="I63" s="197"/>
      <c r="J63" s="81" t="e">
        <f t="shared" si="2"/>
        <v>#DIV/0!</v>
      </c>
      <c r="K63" s="197">
        <f t="shared" si="6"/>
        <v>0</v>
      </c>
      <c r="L63" s="197">
        <f t="shared" si="7"/>
        <v>0</v>
      </c>
      <c r="M63" s="197">
        <f t="shared" si="8"/>
        <v>0</v>
      </c>
      <c r="N63" s="81" t="e">
        <f t="shared" si="9"/>
        <v>#DIV/0!</v>
      </c>
      <c r="O63" s="197">
        <f t="shared" si="10"/>
        <v>0</v>
      </c>
      <c r="P63" s="197">
        <f t="shared" si="11"/>
        <v>0</v>
      </c>
      <c r="Q63" s="81" t="e">
        <f t="shared" si="5"/>
        <v>#DIV/0!</v>
      </c>
      <c r="R63" s="225"/>
    </row>
    <row r="64" spans="1:18" s="222" customFormat="1" x14ac:dyDescent="0.2">
      <c r="A64" s="195" t="s">
        <v>3100</v>
      </c>
      <c r="B64" s="195" t="s">
        <v>987</v>
      </c>
      <c r="C64" s="196" t="s">
        <v>844</v>
      </c>
      <c r="D64" s="197"/>
      <c r="E64" s="197"/>
      <c r="F64" s="197"/>
      <c r="G64" s="81" t="e">
        <f t="shared" si="1"/>
        <v>#DIV/0!</v>
      </c>
      <c r="H64" s="197"/>
      <c r="I64" s="197"/>
      <c r="J64" s="81" t="e">
        <f t="shared" si="2"/>
        <v>#DIV/0!</v>
      </c>
      <c r="K64" s="197">
        <f t="shared" si="6"/>
        <v>0</v>
      </c>
      <c r="L64" s="197">
        <f t="shared" si="7"/>
        <v>0</v>
      </c>
      <c r="M64" s="197">
        <f t="shared" si="8"/>
        <v>0</v>
      </c>
      <c r="N64" s="81" t="e">
        <f t="shared" si="9"/>
        <v>#DIV/0!</v>
      </c>
      <c r="O64" s="197">
        <f t="shared" si="10"/>
        <v>0</v>
      </c>
      <c r="P64" s="197">
        <f t="shared" si="11"/>
        <v>0</v>
      </c>
      <c r="Q64" s="81" t="e">
        <f t="shared" si="5"/>
        <v>#DIV/0!</v>
      </c>
      <c r="R64" s="223"/>
    </row>
    <row r="65" spans="1:18" s="222" customFormat="1" x14ac:dyDescent="0.2">
      <c r="A65" s="195" t="s">
        <v>3101</v>
      </c>
      <c r="B65" s="195" t="s">
        <v>988</v>
      </c>
      <c r="C65" s="196" t="s">
        <v>1124</v>
      </c>
      <c r="D65" s="197"/>
      <c r="E65" s="197"/>
      <c r="F65" s="197"/>
      <c r="G65" s="81" t="e">
        <f t="shared" si="1"/>
        <v>#DIV/0!</v>
      </c>
      <c r="H65" s="197"/>
      <c r="I65" s="197"/>
      <c r="J65" s="81" t="e">
        <f t="shared" si="2"/>
        <v>#DIV/0!</v>
      </c>
      <c r="K65" s="197">
        <f t="shared" si="6"/>
        <v>0</v>
      </c>
      <c r="L65" s="197">
        <f t="shared" si="7"/>
        <v>0</v>
      </c>
      <c r="M65" s="197">
        <f t="shared" si="8"/>
        <v>0</v>
      </c>
      <c r="N65" s="81" t="e">
        <f t="shared" si="9"/>
        <v>#DIV/0!</v>
      </c>
      <c r="O65" s="197">
        <f t="shared" si="10"/>
        <v>0</v>
      </c>
      <c r="P65" s="197">
        <f t="shared" si="11"/>
        <v>0</v>
      </c>
      <c r="Q65" s="81" t="e">
        <f t="shared" si="5"/>
        <v>#DIV/0!</v>
      </c>
      <c r="R65" s="223"/>
    </row>
    <row r="66" spans="1:18" s="222" customFormat="1" x14ac:dyDescent="0.2">
      <c r="A66" s="183" t="s">
        <v>3102</v>
      </c>
      <c r="B66" s="183" t="s">
        <v>988</v>
      </c>
      <c r="C66" s="184" t="s">
        <v>3016</v>
      </c>
      <c r="D66" s="197"/>
      <c r="E66" s="197"/>
      <c r="F66" s="197"/>
      <c r="G66" s="81" t="e">
        <f t="shared" si="1"/>
        <v>#DIV/0!</v>
      </c>
      <c r="H66" s="197"/>
      <c r="I66" s="197"/>
      <c r="J66" s="81" t="e">
        <f t="shared" si="2"/>
        <v>#DIV/0!</v>
      </c>
      <c r="K66" s="197">
        <f t="shared" si="6"/>
        <v>0</v>
      </c>
      <c r="L66" s="197">
        <f t="shared" si="7"/>
        <v>0</v>
      </c>
      <c r="M66" s="197">
        <f t="shared" si="8"/>
        <v>0</v>
      </c>
      <c r="N66" s="81" t="e">
        <f t="shared" si="9"/>
        <v>#DIV/0!</v>
      </c>
      <c r="O66" s="197">
        <f t="shared" si="10"/>
        <v>0</v>
      </c>
      <c r="P66" s="197">
        <f t="shared" si="11"/>
        <v>0</v>
      </c>
      <c r="Q66" s="81" t="e">
        <f t="shared" si="5"/>
        <v>#DIV/0!</v>
      </c>
      <c r="R66" s="223"/>
    </row>
    <row r="67" spans="1:18" s="220" customFormat="1" x14ac:dyDescent="0.2">
      <c r="A67" s="218" t="s">
        <v>3082</v>
      </c>
      <c r="B67" s="218" t="s">
        <v>989</v>
      </c>
      <c r="C67" s="219" t="s">
        <v>990</v>
      </c>
      <c r="D67" s="190">
        <f t="shared" ref="D67:I67" si="26">+SUM(D68:D70)</f>
        <v>0</v>
      </c>
      <c r="E67" s="190">
        <f t="shared" si="26"/>
        <v>0</v>
      </c>
      <c r="F67" s="190">
        <f t="shared" si="26"/>
        <v>0</v>
      </c>
      <c r="G67" s="81" t="e">
        <f t="shared" si="1"/>
        <v>#DIV/0!</v>
      </c>
      <c r="H67" s="190">
        <f t="shared" si="26"/>
        <v>0</v>
      </c>
      <c r="I67" s="190">
        <f t="shared" si="26"/>
        <v>0</v>
      </c>
      <c r="J67" s="81" t="e">
        <f t="shared" si="2"/>
        <v>#DIV/0!</v>
      </c>
      <c r="K67" s="190">
        <f t="shared" si="6"/>
        <v>0</v>
      </c>
      <c r="L67" s="190">
        <f t="shared" si="7"/>
        <v>0</v>
      </c>
      <c r="M67" s="190">
        <f t="shared" si="8"/>
        <v>0</v>
      </c>
      <c r="N67" s="81" t="e">
        <f t="shared" si="9"/>
        <v>#DIV/0!</v>
      </c>
      <c r="O67" s="190">
        <f t="shared" si="10"/>
        <v>0</v>
      </c>
      <c r="P67" s="190">
        <f t="shared" si="11"/>
        <v>0</v>
      </c>
      <c r="Q67" s="81" t="e">
        <f t="shared" si="5"/>
        <v>#DIV/0!</v>
      </c>
      <c r="R67" s="221"/>
    </row>
    <row r="68" spans="1:18" s="222" customFormat="1" x14ac:dyDescent="0.2">
      <c r="A68" s="195" t="s">
        <v>3083</v>
      </c>
      <c r="B68" s="195" t="s">
        <v>991</v>
      </c>
      <c r="C68" s="196" t="s">
        <v>955</v>
      </c>
      <c r="D68" s="197"/>
      <c r="E68" s="197"/>
      <c r="F68" s="197"/>
      <c r="G68" s="81" t="e">
        <f t="shared" si="1"/>
        <v>#DIV/0!</v>
      </c>
      <c r="H68" s="197"/>
      <c r="I68" s="197"/>
      <c r="J68" s="81" t="e">
        <f t="shared" si="2"/>
        <v>#DIV/0!</v>
      </c>
      <c r="K68" s="197">
        <f t="shared" si="6"/>
        <v>0</v>
      </c>
      <c r="L68" s="197">
        <f t="shared" si="7"/>
        <v>0</v>
      </c>
      <c r="M68" s="197">
        <f t="shared" si="8"/>
        <v>0</v>
      </c>
      <c r="N68" s="81" t="e">
        <f t="shared" si="9"/>
        <v>#DIV/0!</v>
      </c>
      <c r="O68" s="197">
        <f t="shared" si="10"/>
        <v>0</v>
      </c>
      <c r="P68" s="197">
        <f t="shared" si="11"/>
        <v>0</v>
      </c>
      <c r="Q68" s="81" t="e">
        <f t="shared" si="5"/>
        <v>#DIV/0!</v>
      </c>
      <c r="R68" s="223"/>
    </row>
    <row r="69" spans="1:18" s="224" customFormat="1" x14ac:dyDescent="0.2">
      <c r="A69" s="195" t="s">
        <v>3084</v>
      </c>
      <c r="B69" s="195" t="s">
        <v>992</v>
      </c>
      <c r="C69" s="196" t="s">
        <v>957</v>
      </c>
      <c r="D69" s="197"/>
      <c r="E69" s="197"/>
      <c r="F69" s="197"/>
      <c r="G69" s="81" t="e">
        <f t="shared" si="1"/>
        <v>#DIV/0!</v>
      </c>
      <c r="H69" s="197"/>
      <c r="I69" s="197"/>
      <c r="J69" s="81" t="e">
        <f t="shared" si="2"/>
        <v>#DIV/0!</v>
      </c>
      <c r="K69" s="197">
        <f t="shared" si="6"/>
        <v>0</v>
      </c>
      <c r="L69" s="197">
        <f t="shared" si="7"/>
        <v>0</v>
      </c>
      <c r="M69" s="197">
        <f t="shared" si="8"/>
        <v>0</v>
      </c>
      <c r="N69" s="81" t="e">
        <f t="shared" si="9"/>
        <v>#DIV/0!</v>
      </c>
      <c r="O69" s="197">
        <f t="shared" si="10"/>
        <v>0</v>
      </c>
      <c r="P69" s="197">
        <f t="shared" si="11"/>
        <v>0</v>
      </c>
      <c r="Q69" s="81" t="e">
        <f t="shared" si="5"/>
        <v>#DIV/0!</v>
      </c>
      <c r="R69" s="225"/>
    </row>
    <row r="70" spans="1:18" s="222" customFormat="1" x14ac:dyDescent="0.2">
      <c r="A70" s="195" t="s">
        <v>3085</v>
      </c>
      <c r="B70" s="195" t="s">
        <v>993</v>
      </c>
      <c r="C70" s="196" t="s">
        <v>959</v>
      </c>
      <c r="D70" s="197"/>
      <c r="E70" s="197"/>
      <c r="F70" s="197"/>
      <c r="G70" s="81" t="e">
        <f t="shared" si="1"/>
        <v>#DIV/0!</v>
      </c>
      <c r="H70" s="197"/>
      <c r="I70" s="197"/>
      <c r="J70" s="81" t="e">
        <f t="shared" si="2"/>
        <v>#DIV/0!</v>
      </c>
      <c r="K70" s="197">
        <f t="shared" si="6"/>
        <v>0</v>
      </c>
      <c r="L70" s="197">
        <f t="shared" si="7"/>
        <v>0</v>
      </c>
      <c r="M70" s="197">
        <f t="shared" si="8"/>
        <v>0</v>
      </c>
      <c r="N70" s="81" t="e">
        <f t="shared" si="9"/>
        <v>#DIV/0!</v>
      </c>
      <c r="O70" s="197">
        <f t="shared" si="10"/>
        <v>0</v>
      </c>
      <c r="P70" s="197">
        <f t="shared" si="11"/>
        <v>0</v>
      </c>
      <c r="Q70" s="81" t="e">
        <f t="shared" si="5"/>
        <v>#DIV/0!</v>
      </c>
      <c r="R70" s="223"/>
    </row>
    <row r="71" spans="1:18" s="220" customFormat="1" x14ac:dyDescent="0.2">
      <c r="A71" s="218" t="s">
        <v>3086</v>
      </c>
      <c r="B71" s="218" t="s">
        <v>1238</v>
      </c>
      <c r="C71" s="219" t="s">
        <v>360</v>
      </c>
      <c r="D71" s="190">
        <f t="shared" ref="D71:I71" si="27">+SUM(D72:D74)</f>
        <v>0</v>
      </c>
      <c r="E71" s="190">
        <f t="shared" si="27"/>
        <v>0</v>
      </c>
      <c r="F71" s="190">
        <f t="shared" si="27"/>
        <v>0</v>
      </c>
      <c r="G71" s="81" t="e">
        <f t="shared" si="1"/>
        <v>#DIV/0!</v>
      </c>
      <c r="H71" s="190">
        <f t="shared" si="27"/>
        <v>0</v>
      </c>
      <c r="I71" s="190">
        <f t="shared" si="27"/>
        <v>0</v>
      </c>
      <c r="J71" s="81" t="e">
        <f t="shared" si="2"/>
        <v>#DIV/0!</v>
      </c>
      <c r="K71" s="190">
        <f t="shared" si="6"/>
        <v>0</v>
      </c>
      <c r="L71" s="190">
        <f t="shared" si="7"/>
        <v>0</v>
      </c>
      <c r="M71" s="190">
        <f t="shared" si="8"/>
        <v>0</v>
      </c>
      <c r="N71" s="81" t="e">
        <f t="shared" si="9"/>
        <v>#DIV/0!</v>
      </c>
      <c r="O71" s="190">
        <f t="shared" si="10"/>
        <v>0</v>
      </c>
      <c r="P71" s="190">
        <f t="shared" si="11"/>
        <v>0</v>
      </c>
      <c r="Q71" s="81" t="e">
        <f t="shared" si="5"/>
        <v>#DIV/0!</v>
      </c>
      <c r="R71" s="221"/>
    </row>
    <row r="72" spans="1:18" s="224" customFormat="1" x14ac:dyDescent="0.2">
      <c r="A72" s="195" t="s">
        <v>3087</v>
      </c>
      <c r="B72" s="195" t="s">
        <v>1239</v>
      </c>
      <c r="C72" s="196" t="s">
        <v>955</v>
      </c>
      <c r="D72" s="197"/>
      <c r="E72" s="197"/>
      <c r="F72" s="197"/>
      <c r="G72" s="81" t="e">
        <f t="shared" si="1"/>
        <v>#DIV/0!</v>
      </c>
      <c r="H72" s="197"/>
      <c r="I72" s="197"/>
      <c r="J72" s="81" t="e">
        <f t="shared" si="2"/>
        <v>#DIV/0!</v>
      </c>
      <c r="K72" s="197">
        <f t="shared" si="6"/>
        <v>0</v>
      </c>
      <c r="L72" s="197">
        <f t="shared" si="7"/>
        <v>0</v>
      </c>
      <c r="M72" s="197">
        <f t="shared" si="8"/>
        <v>0</v>
      </c>
      <c r="N72" s="81" t="e">
        <f t="shared" si="9"/>
        <v>#DIV/0!</v>
      </c>
      <c r="O72" s="197">
        <f t="shared" si="10"/>
        <v>0</v>
      </c>
      <c r="P72" s="197">
        <f t="shared" si="11"/>
        <v>0</v>
      </c>
      <c r="Q72" s="81" t="e">
        <f t="shared" si="5"/>
        <v>#DIV/0!</v>
      </c>
      <c r="R72" s="225"/>
    </row>
    <row r="73" spans="1:18" s="222" customFormat="1" x14ac:dyDescent="0.2">
      <c r="A73" s="195" t="s">
        <v>3088</v>
      </c>
      <c r="B73" s="195" t="s">
        <v>1240</v>
      </c>
      <c r="C73" s="196" t="s">
        <v>957</v>
      </c>
      <c r="D73" s="197"/>
      <c r="E73" s="197"/>
      <c r="F73" s="197"/>
      <c r="G73" s="81" t="e">
        <f t="shared" si="1"/>
        <v>#DIV/0!</v>
      </c>
      <c r="H73" s="197"/>
      <c r="I73" s="197"/>
      <c r="J73" s="81" t="e">
        <f t="shared" si="2"/>
        <v>#DIV/0!</v>
      </c>
      <c r="K73" s="197">
        <f t="shared" si="6"/>
        <v>0</v>
      </c>
      <c r="L73" s="197">
        <f t="shared" si="7"/>
        <v>0</v>
      </c>
      <c r="M73" s="197">
        <f t="shared" si="8"/>
        <v>0</v>
      </c>
      <c r="N73" s="81" t="e">
        <f t="shared" si="9"/>
        <v>#DIV/0!</v>
      </c>
      <c r="O73" s="197">
        <f t="shared" si="10"/>
        <v>0</v>
      </c>
      <c r="P73" s="197">
        <f t="shared" si="11"/>
        <v>0</v>
      </c>
      <c r="Q73" s="81" t="e">
        <f t="shared" si="5"/>
        <v>#DIV/0!</v>
      </c>
      <c r="R73" s="223"/>
    </row>
    <row r="74" spans="1:18" s="224" customFormat="1" x14ac:dyDescent="0.2">
      <c r="A74" s="195" t="s">
        <v>3089</v>
      </c>
      <c r="B74" s="195" t="s">
        <v>1241</v>
      </c>
      <c r="C74" s="196" t="s">
        <v>959</v>
      </c>
      <c r="D74" s="197"/>
      <c r="E74" s="197"/>
      <c r="F74" s="197"/>
      <c r="G74" s="81" t="e">
        <f t="shared" si="1"/>
        <v>#DIV/0!</v>
      </c>
      <c r="H74" s="197"/>
      <c r="I74" s="197"/>
      <c r="J74" s="81" t="e">
        <f t="shared" si="2"/>
        <v>#DIV/0!</v>
      </c>
      <c r="K74" s="197">
        <f t="shared" si="6"/>
        <v>0</v>
      </c>
      <c r="L74" s="197">
        <f t="shared" si="7"/>
        <v>0</v>
      </c>
      <c r="M74" s="197">
        <f t="shared" si="8"/>
        <v>0</v>
      </c>
      <c r="N74" s="81" t="e">
        <f t="shared" si="9"/>
        <v>#DIV/0!</v>
      </c>
      <c r="O74" s="197">
        <f t="shared" si="10"/>
        <v>0</v>
      </c>
      <c r="P74" s="197">
        <f t="shared" si="11"/>
        <v>0</v>
      </c>
      <c r="Q74" s="81" t="e">
        <f t="shared" si="5"/>
        <v>#DIV/0!</v>
      </c>
      <c r="R74" s="225"/>
    </row>
    <row r="75" spans="1:18" s="220" customFormat="1" x14ac:dyDescent="0.2">
      <c r="A75" s="218" t="s">
        <v>3090</v>
      </c>
      <c r="B75" s="218" t="s">
        <v>994</v>
      </c>
      <c r="C75" s="219" t="s">
        <v>998</v>
      </c>
      <c r="D75" s="190">
        <f t="shared" ref="D75:I75" si="28">+SUM(D76:D78)</f>
        <v>0</v>
      </c>
      <c r="E75" s="190">
        <f t="shared" si="28"/>
        <v>0</v>
      </c>
      <c r="F75" s="190">
        <f t="shared" si="28"/>
        <v>0</v>
      </c>
      <c r="G75" s="81" t="e">
        <f t="shared" si="1"/>
        <v>#DIV/0!</v>
      </c>
      <c r="H75" s="190">
        <f t="shared" si="28"/>
        <v>0</v>
      </c>
      <c r="I75" s="190">
        <f t="shared" si="28"/>
        <v>0</v>
      </c>
      <c r="J75" s="81" t="e">
        <f t="shared" si="2"/>
        <v>#DIV/0!</v>
      </c>
      <c r="K75" s="190">
        <f t="shared" si="6"/>
        <v>0</v>
      </c>
      <c r="L75" s="190">
        <f t="shared" si="7"/>
        <v>0</v>
      </c>
      <c r="M75" s="190">
        <f t="shared" si="8"/>
        <v>0</v>
      </c>
      <c r="N75" s="81" t="e">
        <f t="shared" si="9"/>
        <v>#DIV/0!</v>
      </c>
      <c r="O75" s="190">
        <f t="shared" si="10"/>
        <v>0</v>
      </c>
      <c r="P75" s="190">
        <f t="shared" si="11"/>
        <v>0</v>
      </c>
      <c r="Q75" s="81" t="e">
        <f t="shared" si="5"/>
        <v>#DIV/0!</v>
      </c>
      <c r="R75" s="221"/>
    </row>
    <row r="76" spans="1:18" s="224" customFormat="1" x14ac:dyDescent="0.2">
      <c r="A76" s="183" t="s">
        <v>3091</v>
      </c>
      <c r="B76" s="183" t="s">
        <v>1213</v>
      </c>
      <c r="C76" s="184" t="s">
        <v>999</v>
      </c>
      <c r="D76" s="197"/>
      <c r="E76" s="197"/>
      <c r="F76" s="197"/>
      <c r="G76" s="81" t="e">
        <f t="shared" si="1"/>
        <v>#DIV/0!</v>
      </c>
      <c r="H76" s="197"/>
      <c r="I76" s="197"/>
      <c r="J76" s="81" t="e">
        <f t="shared" si="2"/>
        <v>#DIV/0!</v>
      </c>
      <c r="K76" s="197">
        <f t="shared" si="6"/>
        <v>0</v>
      </c>
      <c r="L76" s="197">
        <f t="shared" si="7"/>
        <v>0</v>
      </c>
      <c r="M76" s="197">
        <f t="shared" si="8"/>
        <v>0</v>
      </c>
      <c r="N76" s="81" t="e">
        <f t="shared" si="9"/>
        <v>#DIV/0!</v>
      </c>
      <c r="O76" s="197">
        <f t="shared" si="10"/>
        <v>0</v>
      </c>
      <c r="P76" s="197">
        <f t="shared" si="11"/>
        <v>0</v>
      </c>
      <c r="Q76" s="81" t="e">
        <f t="shared" si="5"/>
        <v>#DIV/0!</v>
      </c>
      <c r="R76" s="225"/>
    </row>
    <row r="77" spans="1:18" s="222" customFormat="1" x14ac:dyDescent="0.2">
      <c r="A77" s="183" t="s">
        <v>3092</v>
      </c>
      <c r="B77" s="183" t="s">
        <v>996</v>
      </c>
      <c r="C77" s="184" t="s">
        <v>1000</v>
      </c>
      <c r="D77" s="197"/>
      <c r="E77" s="197"/>
      <c r="F77" s="197"/>
      <c r="G77" s="81" t="e">
        <f t="shared" ref="G77:G140" si="29">+(E77-F77)/E77</f>
        <v>#DIV/0!</v>
      </c>
      <c r="H77" s="197"/>
      <c r="I77" s="197"/>
      <c r="J77" s="81" t="e">
        <f t="shared" ref="J77:J140" si="30">+(H77-I77)/H77</f>
        <v>#DIV/0!</v>
      </c>
      <c r="K77" s="197">
        <f t="shared" si="6"/>
        <v>0</v>
      </c>
      <c r="L77" s="197">
        <f t="shared" si="7"/>
        <v>0</v>
      </c>
      <c r="M77" s="197">
        <f t="shared" si="8"/>
        <v>0</v>
      </c>
      <c r="N77" s="81" t="e">
        <f t="shared" si="9"/>
        <v>#DIV/0!</v>
      </c>
      <c r="O77" s="197">
        <f t="shared" si="10"/>
        <v>0</v>
      </c>
      <c r="P77" s="197">
        <f t="shared" si="11"/>
        <v>0</v>
      </c>
      <c r="Q77" s="81" t="e">
        <f t="shared" ref="Q77:Q140" si="31">+(O77-P77)/O77</f>
        <v>#DIV/0!</v>
      </c>
      <c r="R77" s="223"/>
    </row>
    <row r="78" spans="1:18" s="222" customFormat="1" x14ac:dyDescent="0.2">
      <c r="A78" s="183" t="s">
        <v>3093</v>
      </c>
      <c r="B78" s="183" t="s">
        <v>1214</v>
      </c>
      <c r="C78" s="184" t="s">
        <v>161</v>
      </c>
      <c r="D78" s="197"/>
      <c r="E78" s="197"/>
      <c r="F78" s="197"/>
      <c r="G78" s="81" t="e">
        <f t="shared" si="29"/>
        <v>#DIV/0!</v>
      </c>
      <c r="H78" s="197"/>
      <c r="I78" s="197"/>
      <c r="J78" s="81" t="e">
        <f t="shared" si="30"/>
        <v>#DIV/0!</v>
      </c>
      <c r="K78" s="197">
        <f t="shared" si="6"/>
        <v>0</v>
      </c>
      <c r="L78" s="197">
        <f t="shared" si="7"/>
        <v>0</v>
      </c>
      <c r="M78" s="197">
        <f t="shared" si="8"/>
        <v>0</v>
      </c>
      <c r="N78" s="81" t="e">
        <f t="shared" si="9"/>
        <v>#DIV/0!</v>
      </c>
      <c r="O78" s="197">
        <f t="shared" si="10"/>
        <v>0</v>
      </c>
      <c r="P78" s="197">
        <f t="shared" si="11"/>
        <v>0</v>
      </c>
      <c r="Q78" s="81" t="e">
        <f t="shared" si="31"/>
        <v>#DIV/0!</v>
      </c>
      <c r="R78" s="223"/>
    </row>
    <row r="79" spans="1:18" s="220" customFormat="1" x14ac:dyDescent="0.2">
      <c r="A79" s="188" t="s">
        <v>3113</v>
      </c>
      <c r="B79" s="188" t="s">
        <v>997</v>
      </c>
      <c r="C79" s="189" t="s">
        <v>1002</v>
      </c>
      <c r="D79" s="190">
        <f t="shared" ref="D79:I79" si="32">+SUM(D80:D81)</f>
        <v>0</v>
      </c>
      <c r="E79" s="190">
        <f t="shared" si="32"/>
        <v>0</v>
      </c>
      <c r="F79" s="190">
        <f t="shared" si="32"/>
        <v>0</v>
      </c>
      <c r="G79" s="81" t="e">
        <f t="shared" si="29"/>
        <v>#DIV/0!</v>
      </c>
      <c r="H79" s="190">
        <f t="shared" si="32"/>
        <v>0</v>
      </c>
      <c r="I79" s="190">
        <f t="shared" si="32"/>
        <v>0</v>
      </c>
      <c r="J79" s="81" t="e">
        <f t="shared" si="30"/>
        <v>#DIV/0!</v>
      </c>
      <c r="K79" s="190">
        <f t="shared" ref="K79:K142" si="33">D79</f>
        <v>0</v>
      </c>
      <c r="L79" s="190">
        <f t="shared" ref="L79:L142" si="34">E79</f>
        <v>0</v>
      </c>
      <c r="M79" s="190">
        <f t="shared" ref="M79:M142" si="35">F79</f>
        <v>0</v>
      </c>
      <c r="N79" s="81" t="e">
        <f t="shared" ref="N79:N142" si="36">+(L79-M79)/L79</f>
        <v>#DIV/0!</v>
      </c>
      <c r="O79" s="190">
        <f t="shared" ref="O79:O142" si="37">H79</f>
        <v>0</v>
      </c>
      <c r="P79" s="190">
        <f t="shared" ref="P79:P142" si="38">I79</f>
        <v>0</v>
      </c>
      <c r="Q79" s="81" t="e">
        <f t="shared" si="31"/>
        <v>#DIV/0!</v>
      </c>
      <c r="R79" s="221"/>
    </row>
    <row r="80" spans="1:18" s="222" customFormat="1" x14ac:dyDescent="0.2">
      <c r="A80" s="195" t="s">
        <v>3114</v>
      </c>
      <c r="B80" s="195" t="s">
        <v>995</v>
      </c>
      <c r="C80" s="196" t="s">
        <v>955</v>
      </c>
      <c r="D80" s="197"/>
      <c r="E80" s="197"/>
      <c r="F80" s="197"/>
      <c r="G80" s="81" t="e">
        <f t="shared" si="29"/>
        <v>#DIV/0!</v>
      </c>
      <c r="H80" s="197"/>
      <c r="I80" s="197"/>
      <c r="J80" s="81" t="e">
        <f t="shared" si="30"/>
        <v>#DIV/0!</v>
      </c>
      <c r="K80" s="197">
        <f t="shared" si="33"/>
        <v>0</v>
      </c>
      <c r="L80" s="197">
        <f t="shared" si="34"/>
        <v>0</v>
      </c>
      <c r="M80" s="197">
        <f t="shared" si="35"/>
        <v>0</v>
      </c>
      <c r="N80" s="81" t="e">
        <f t="shared" si="36"/>
        <v>#DIV/0!</v>
      </c>
      <c r="O80" s="197">
        <f t="shared" si="37"/>
        <v>0</v>
      </c>
      <c r="P80" s="197">
        <f t="shared" si="38"/>
        <v>0</v>
      </c>
      <c r="Q80" s="81" t="e">
        <f t="shared" si="31"/>
        <v>#DIV/0!</v>
      </c>
      <c r="R80" s="223"/>
    </row>
    <row r="81" spans="1:18" s="222" customFormat="1" x14ac:dyDescent="0.2">
      <c r="A81" s="195" t="s">
        <v>3115</v>
      </c>
      <c r="B81" s="195" t="s">
        <v>996</v>
      </c>
      <c r="C81" s="196" t="s">
        <v>957</v>
      </c>
      <c r="D81" s="197"/>
      <c r="E81" s="197"/>
      <c r="F81" s="197"/>
      <c r="G81" s="81" t="e">
        <f t="shared" si="29"/>
        <v>#DIV/0!</v>
      </c>
      <c r="H81" s="197"/>
      <c r="I81" s="197"/>
      <c r="J81" s="81" t="e">
        <f t="shared" si="30"/>
        <v>#DIV/0!</v>
      </c>
      <c r="K81" s="197">
        <f t="shared" si="33"/>
        <v>0</v>
      </c>
      <c r="L81" s="197">
        <f t="shared" si="34"/>
        <v>0</v>
      </c>
      <c r="M81" s="197">
        <f t="shared" si="35"/>
        <v>0</v>
      </c>
      <c r="N81" s="81" t="e">
        <f t="shared" si="36"/>
        <v>#DIV/0!</v>
      </c>
      <c r="O81" s="197">
        <f t="shared" si="37"/>
        <v>0</v>
      </c>
      <c r="P81" s="197">
        <f t="shared" si="38"/>
        <v>0</v>
      </c>
      <c r="Q81" s="81" t="e">
        <f t="shared" si="31"/>
        <v>#DIV/0!</v>
      </c>
      <c r="R81" s="223"/>
    </row>
    <row r="82" spans="1:18" s="220" customFormat="1" x14ac:dyDescent="0.2">
      <c r="A82" s="188" t="s">
        <v>3116</v>
      </c>
      <c r="B82" s="188" t="s">
        <v>1001</v>
      </c>
      <c r="C82" s="189" t="s">
        <v>4969</v>
      </c>
      <c r="D82" s="190"/>
      <c r="E82" s="190"/>
      <c r="F82" s="190"/>
      <c r="G82" s="81" t="e">
        <f t="shared" si="29"/>
        <v>#DIV/0!</v>
      </c>
      <c r="H82" s="190"/>
      <c r="I82" s="190"/>
      <c r="J82" s="81" t="e">
        <f t="shared" si="30"/>
        <v>#DIV/0!</v>
      </c>
      <c r="K82" s="190">
        <f t="shared" si="33"/>
        <v>0</v>
      </c>
      <c r="L82" s="190">
        <f t="shared" si="34"/>
        <v>0</v>
      </c>
      <c r="M82" s="190">
        <f t="shared" si="35"/>
        <v>0</v>
      </c>
      <c r="N82" s="81" t="e">
        <f t="shared" si="36"/>
        <v>#DIV/0!</v>
      </c>
      <c r="O82" s="190">
        <f t="shared" si="37"/>
        <v>0</v>
      </c>
      <c r="P82" s="190">
        <f t="shared" si="38"/>
        <v>0</v>
      </c>
      <c r="Q82" s="81" t="e">
        <f t="shared" si="31"/>
        <v>#DIV/0!</v>
      </c>
      <c r="R82" s="221"/>
    </row>
    <row r="83" spans="1:18" s="220" customFormat="1" x14ac:dyDescent="0.2">
      <c r="A83" s="188" t="s">
        <v>3117</v>
      </c>
      <c r="B83" s="188" t="s">
        <v>1003</v>
      </c>
      <c r="C83" s="189" t="s">
        <v>1004</v>
      </c>
      <c r="D83" s="190"/>
      <c r="E83" s="190"/>
      <c r="F83" s="190"/>
      <c r="G83" s="81" t="e">
        <f t="shared" si="29"/>
        <v>#DIV/0!</v>
      </c>
      <c r="H83" s="190"/>
      <c r="I83" s="190"/>
      <c r="J83" s="81" t="e">
        <f t="shared" si="30"/>
        <v>#DIV/0!</v>
      </c>
      <c r="K83" s="190">
        <f t="shared" si="33"/>
        <v>0</v>
      </c>
      <c r="L83" s="190">
        <f t="shared" si="34"/>
        <v>0</v>
      </c>
      <c r="M83" s="190">
        <f t="shared" si="35"/>
        <v>0</v>
      </c>
      <c r="N83" s="81" t="e">
        <f t="shared" si="36"/>
        <v>#DIV/0!</v>
      </c>
      <c r="O83" s="190">
        <f t="shared" si="37"/>
        <v>0</v>
      </c>
      <c r="P83" s="190">
        <f t="shared" si="38"/>
        <v>0</v>
      </c>
      <c r="Q83" s="81" t="e">
        <f t="shared" si="31"/>
        <v>#DIV/0!</v>
      </c>
      <c r="R83" s="221"/>
    </row>
    <row r="84" spans="1:18" s="210" customFormat="1" x14ac:dyDescent="0.2">
      <c r="A84" s="212" t="s">
        <v>3195</v>
      </c>
      <c r="B84" s="212" t="s">
        <v>1005</v>
      </c>
      <c r="C84" s="213" t="s">
        <v>1183</v>
      </c>
      <c r="D84" s="169">
        <f t="shared" ref="D84:I84" si="39">+D85+D92+D96</f>
        <v>0</v>
      </c>
      <c r="E84" s="169">
        <f t="shared" si="39"/>
        <v>0</v>
      </c>
      <c r="F84" s="169">
        <f t="shared" si="39"/>
        <v>0</v>
      </c>
      <c r="G84" s="81" t="e">
        <f t="shared" si="29"/>
        <v>#DIV/0!</v>
      </c>
      <c r="H84" s="169">
        <f t="shared" si="39"/>
        <v>0</v>
      </c>
      <c r="I84" s="169">
        <f t="shared" si="39"/>
        <v>0</v>
      </c>
      <c r="J84" s="81" t="e">
        <f t="shared" si="30"/>
        <v>#DIV/0!</v>
      </c>
      <c r="K84" s="169">
        <f t="shared" si="33"/>
        <v>0</v>
      </c>
      <c r="L84" s="169">
        <f t="shared" si="34"/>
        <v>0</v>
      </c>
      <c r="M84" s="169">
        <f t="shared" si="35"/>
        <v>0</v>
      </c>
      <c r="N84" s="81" t="e">
        <f t="shared" si="36"/>
        <v>#DIV/0!</v>
      </c>
      <c r="O84" s="169">
        <f t="shared" si="37"/>
        <v>0</v>
      </c>
      <c r="P84" s="169">
        <f t="shared" si="38"/>
        <v>0</v>
      </c>
      <c r="Q84" s="81" t="e">
        <f t="shared" si="31"/>
        <v>#DIV/0!</v>
      </c>
      <c r="R84" s="211"/>
    </row>
    <row r="85" spans="1:18" s="220" customFormat="1" x14ac:dyDescent="0.2">
      <c r="A85" s="230" t="s">
        <v>3055</v>
      </c>
      <c r="B85" s="230" t="s">
        <v>1011</v>
      </c>
      <c r="C85" s="231" t="s">
        <v>1012</v>
      </c>
      <c r="D85" s="190">
        <f t="shared" ref="D85:I85" si="40">+SUM(D86:D89)</f>
        <v>0</v>
      </c>
      <c r="E85" s="190">
        <f t="shared" si="40"/>
        <v>0</v>
      </c>
      <c r="F85" s="190">
        <f t="shared" si="40"/>
        <v>0</v>
      </c>
      <c r="G85" s="81" t="e">
        <f t="shared" si="29"/>
        <v>#DIV/0!</v>
      </c>
      <c r="H85" s="190">
        <f t="shared" si="40"/>
        <v>0</v>
      </c>
      <c r="I85" s="190">
        <f t="shared" si="40"/>
        <v>0</v>
      </c>
      <c r="J85" s="81" t="e">
        <f t="shared" si="30"/>
        <v>#DIV/0!</v>
      </c>
      <c r="K85" s="190">
        <f t="shared" si="33"/>
        <v>0</v>
      </c>
      <c r="L85" s="190">
        <f t="shared" si="34"/>
        <v>0</v>
      </c>
      <c r="M85" s="190">
        <f t="shared" si="35"/>
        <v>0</v>
      </c>
      <c r="N85" s="81" t="e">
        <f t="shared" si="36"/>
        <v>#DIV/0!</v>
      </c>
      <c r="O85" s="190">
        <f t="shared" si="37"/>
        <v>0</v>
      </c>
      <c r="P85" s="190">
        <f t="shared" si="38"/>
        <v>0</v>
      </c>
      <c r="Q85" s="81" t="e">
        <f t="shared" si="31"/>
        <v>#DIV/0!</v>
      </c>
      <c r="R85" s="221"/>
    </row>
    <row r="86" spans="1:18" s="224" customFormat="1" x14ac:dyDescent="0.2">
      <c r="A86" s="183" t="s">
        <v>3046</v>
      </c>
      <c r="B86" s="183" t="s">
        <v>1013</v>
      </c>
      <c r="C86" s="184" t="s">
        <v>955</v>
      </c>
      <c r="D86" s="197"/>
      <c r="E86" s="197"/>
      <c r="F86" s="197"/>
      <c r="G86" s="81" t="e">
        <f t="shared" si="29"/>
        <v>#DIV/0!</v>
      </c>
      <c r="H86" s="197"/>
      <c r="I86" s="197"/>
      <c r="J86" s="81" t="e">
        <f t="shared" si="30"/>
        <v>#DIV/0!</v>
      </c>
      <c r="K86" s="197">
        <f t="shared" si="33"/>
        <v>0</v>
      </c>
      <c r="L86" s="197">
        <f t="shared" si="34"/>
        <v>0</v>
      </c>
      <c r="M86" s="197">
        <f t="shared" si="35"/>
        <v>0</v>
      </c>
      <c r="N86" s="81" t="e">
        <f t="shared" si="36"/>
        <v>#DIV/0!</v>
      </c>
      <c r="O86" s="197">
        <f t="shared" si="37"/>
        <v>0</v>
      </c>
      <c r="P86" s="197">
        <f t="shared" si="38"/>
        <v>0</v>
      </c>
      <c r="Q86" s="81" t="e">
        <f t="shared" si="31"/>
        <v>#DIV/0!</v>
      </c>
      <c r="R86" s="225"/>
    </row>
    <row r="87" spans="1:18" s="224" customFormat="1" x14ac:dyDescent="0.2">
      <c r="A87" s="183" t="s">
        <v>3047</v>
      </c>
      <c r="B87" s="183" t="s">
        <v>1014</v>
      </c>
      <c r="C87" s="184" t="s">
        <v>957</v>
      </c>
      <c r="D87" s="197"/>
      <c r="E87" s="197"/>
      <c r="F87" s="197"/>
      <c r="G87" s="81" t="e">
        <f t="shared" si="29"/>
        <v>#DIV/0!</v>
      </c>
      <c r="H87" s="197"/>
      <c r="I87" s="197"/>
      <c r="J87" s="81" t="e">
        <f t="shared" si="30"/>
        <v>#DIV/0!</v>
      </c>
      <c r="K87" s="197">
        <f t="shared" si="33"/>
        <v>0</v>
      </c>
      <c r="L87" s="197">
        <f t="shared" si="34"/>
        <v>0</v>
      </c>
      <c r="M87" s="197">
        <f t="shared" si="35"/>
        <v>0</v>
      </c>
      <c r="N87" s="81" t="e">
        <f t="shared" si="36"/>
        <v>#DIV/0!</v>
      </c>
      <c r="O87" s="197">
        <f t="shared" si="37"/>
        <v>0</v>
      </c>
      <c r="P87" s="197">
        <f t="shared" si="38"/>
        <v>0</v>
      </c>
      <c r="Q87" s="81" t="e">
        <f t="shared" si="31"/>
        <v>#DIV/0!</v>
      </c>
      <c r="R87" s="225"/>
    </row>
    <row r="88" spans="1:18" s="224" customFormat="1" x14ac:dyDescent="0.2">
      <c r="A88" s="183" t="s">
        <v>3048</v>
      </c>
      <c r="B88" s="183" t="s">
        <v>1014</v>
      </c>
      <c r="C88" s="184" t="s">
        <v>959</v>
      </c>
      <c r="D88" s="197"/>
      <c r="E88" s="197"/>
      <c r="F88" s="197"/>
      <c r="G88" s="81" t="e">
        <f t="shared" si="29"/>
        <v>#DIV/0!</v>
      </c>
      <c r="H88" s="197"/>
      <c r="I88" s="197"/>
      <c r="J88" s="81" t="e">
        <f t="shared" si="30"/>
        <v>#DIV/0!</v>
      </c>
      <c r="K88" s="197">
        <f t="shared" si="33"/>
        <v>0</v>
      </c>
      <c r="L88" s="197">
        <f t="shared" si="34"/>
        <v>0</v>
      </c>
      <c r="M88" s="197">
        <f t="shared" si="35"/>
        <v>0</v>
      </c>
      <c r="N88" s="81" t="e">
        <f t="shared" si="36"/>
        <v>#DIV/0!</v>
      </c>
      <c r="O88" s="197">
        <f t="shared" si="37"/>
        <v>0</v>
      </c>
      <c r="P88" s="197">
        <f t="shared" si="38"/>
        <v>0</v>
      </c>
      <c r="Q88" s="81" t="e">
        <f t="shared" si="31"/>
        <v>#DIV/0!</v>
      </c>
      <c r="R88" s="225"/>
    </row>
    <row r="89" spans="1:18" s="224" customFormat="1" ht="30" x14ac:dyDescent="0.2">
      <c r="A89" s="183" t="s">
        <v>3049</v>
      </c>
      <c r="B89" s="183" t="s">
        <v>1015</v>
      </c>
      <c r="C89" s="184" t="s">
        <v>1424</v>
      </c>
      <c r="D89" s="185">
        <f t="shared" ref="D89:I89" si="41">+SUM(D90:D91)</f>
        <v>0</v>
      </c>
      <c r="E89" s="185">
        <f t="shared" si="41"/>
        <v>0</v>
      </c>
      <c r="F89" s="185">
        <f t="shared" si="41"/>
        <v>0</v>
      </c>
      <c r="G89" s="81" t="e">
        <f t="shared" si="29"/>
        <v>#DIV/0!</v>
      </c>
      <c r="H89" s="185">
        <f t="shared" si="41"/>
        <v>0</v>
      </c>
      <c r="I89" s="185">
        <f t="shared" si="41"/>
        <v>0</v>
      </c>
      <c r="J89" s="81" t="e">
        <f t="shared" si="30"/>
        <v>#DIV/0!</v>
      </c>
      <c r="K89" s="185">
        <f t="shared" si="33"/>
        <v>0</v>
      </c>
      <c r="L89" s="185">
        <f t="shared" si="34"/>
        <v>0</v>
      </c>
      <c r="M89" s="185">
        <f t="shared" si="35"/>
        <v>0</v>
      </c>
      <c r="N89" s="81" t="e">
        <f t="shared" si="36"/>
        <v>#DIV/0!</v>
      </c>
      <c r="O89" s="185">
        <f t="shared" si="37"/>
        <v>0</v>
      </c>
      <c r="P89" s="185">
        <f t="shared" si="38"/>
        <v>0</v>
      </c>
      <c r="Q89" s="81" t="e">
        <f t="shared" si="31"/>
        <v>#DIV/0!</v>
      </c>
      <c r="R89" s="225"/>
    </row>
    <row r="90" spans="1:18" s="203" customFormat="1" x14ac:dyDescent="0.2">
      <c r="A90" s="235" t="s">
        <v>3050</v>
      </c>
      <c r="B90" s="235" t="s">
        <v>1016</v>
      </c>
      <c r="C90" s="236" t="s">
        <v>1017</v>
      </c>
      <c r="D90" s="1100"/>
      <c r="E90" s="1100"/>
      <c r="F90" s="1100"/>
      <c r="G90" s="81" t="e">
        <f t="shared" si="29"/>
        <v>#DIV/0!</v>
      </c>
      <c r="H90" s="1100"/>
      <c r="I90" s="1100"/>
      <c r="J90" s="81" t="e">
        <f t="shared" si="30"/>
        <v>#DIV/0!</v>
      </c>
      <c r="K90" s="1100">
        <f t="shared" si="33"/>
        <v>0</v>
      </c>
      <c r="L90" s="1100">
        <f t="shared" si="34"/>
        <v>0</v>
      </c>
      <c r="M90" s="1100">
        <f t="shared" si="35"/>
        <v>0</v>
      </c>
      <c r="N90" s="81" t="e">
        <f t="shared" si="36"/>
        <v>#DIV/0!</v>
      </c>
      <c r="O90" s="1100">
        <f t="shared" si="37"/>
        <v>0</v>
      </c>
      <c r="P90" s="1100">
        <f t="shared" si="38"/>
        <v>0</v>
      </c>
      <c r="Q90" s="81" t="e">
        <f t="shared" si="31"/>
        <v>#DIV/0!</v>
      </c>
      <c r="R90" s="204"/>
    </row>
    <row r="91" spans="1:18" s="203" customFormat="1" x14ac:dyDescent="0.2">
      <c r="A91" s="235" t="s">
        <v>3335</v>
      </c>
      <c r="B91" s="235" t="s">
        <v>5953</v>
      </c>
      <c r="C91" s="236" t="s">
        <v>2330</v>
      </c>
      <c r="D91" s="1100"/>
      <c r="E91" s="1100"/>
      <c r="F91" s="1100"/>
      <c r="G91" s="81" t="e">
        <f t="shared" si="29"/>
        <v>#DIV/0!</v>
      </c>
      <c r="H91" s="1100"/>
      <c r="I91" s="1100"/>
      <c r="J91" s="81" t="e">
        <f t="shared" si="30"/>
        <v>#DIV/0!</v>
      </c>
      <c r="K91" s="1100">
        <f t="shared" si="33"/>
        <v>0</v>
      </c>
      <c r="L91" s="1100">
        <f t="shared" si="34"/>
        <v>0</v>
      </c>
      <c r="M91" s="1100">
        <f t="shared" si="35"/>
        <v>0</v>
      </c>
      <c r="N91" s="81" t="e">
        <f t="shared" si="36"/>
        <v>#DIV/0!</v>
      </c>
      <c r="O91" s="1100">
        <f t="shared" si="37"/>
        <v>0</v>
      </c>
      <c r="P91" s="1100">
        <f t="shared" si="38"/>
        <v>0</v>
      </c>
      <c r="Q91" s="81" t="e">
        <f t="shared" si="31"/>
        <v>#DIV/0!</v>
      </c>
      <c r="R91" s="204"/>
    </row>
    <row r="92" spans="1:18" s="220" customFormat="1" x14ac:dyDescent="0.2">
      <c r="A92" s="230" t="s">
        <v>3051</v>
      </c>
      <c r="B92" s="230" t="s">
        <v>1006</v>
      </c>
      <c r="C92" s="231" t="s">
        <v>1007</v>
      </c>
      <c r="D92" s="190">
        <f t="shared" ref="D92:I92" si="42">+SUM(D93:D95)</f>
        <v>0</v>
      </c>
      <c r="E92" s="190">
        <f t="shared" si="42"/>
        <v>0</v>
      </c>
      <c r="F92" s="190">
        <f t="shared" si="42"/>
        <v>0</v>
      </c>
      <c r="G92" s="81" t="e">
        <f t="shared" si="29"/>
        <v>#DIV/0!</v>
      </c>
      <c r="H92" s="190">
        <f t="shared" si="42"/>
        <v>0</v>
      </c>
      <c r="I92" s="190">
        <f t="shared" si="42"/>
        <v>0</v>
      </c>
      <c r="J92" s="81" t="e">
        <f t="shared" si="30"/>
        <v>#DIV/0!</v>
      </c>
      <c r="K92" s="190">
        <f t="shared" si="33"/>
        <v>0</v>
      </c>
      <c r="L92" s="190">
        <f t="shared" si="34"/>
        <v>0</v>
      </c>
      <c r="M92" s="190">
        <f t="shared" si="35"/>
        <v>0</v>
      </c>
      <c r="N92" s="81" t="e">
        <f t="shared" si="36"/>
        <v>#DIV/0!</v>
      </c>
      <c r="O92" s="190">
        <f t="shared" si="37"/>
        <v>0</v>
      </c>
      <c r="P92" s="190">
        <f t="shared" si="38"/>
        <v>0</v>
      </c>
      <c r="Q92" s="81" t="e">
        <f t="shared" si="31"/>
        <v>#DIV/0!</v>
      </c>
      <c r="R92" s="221"/>
    </row>
    <row r="93" spans="1:18" s="222" customFormat="1" x14ac:dyDescent="0.2">
      <c r="A93" s="183" t="s">
        <v>3052</v>
      </c>
      <c r="B93" s="183" t="s">
        <v>1008</v>
      </c>
      <c r="C93" s="184" t="s">
        <v>955</v>
      </c>
      <c r="D93" s="197"/>
      <c r="E93" s="197"/>
      <c r="F93" s="197"/>
      <c r="G93" s="81" t="e">
        <f t="shared" si="29"/>
        <v>#DIV/0!</v>
      </c>
      <c r="H93" s="197"/>
      <c r="I93" s="197"/>
      <c r="J93" s="81" t="e">
        <f t="shared" si="30"/>
        <v>#DIV/0!</v>
      </c>
      <c r="K93" s="197">
        <f t="shared" si="33"/>
        <v>0</v>
      </c>
      <c r="L93" s="197">
        <f t="shared" si="34"/>
        <v>0</v>
      </c>
      <c r="M93" s="197">
        <f t="shared" si="35"/>
        <v>0</v>
      </c>
      <c r="N93" s="81" t="e">
        <f t="shared" si="36"/>
        <v>#DIV/0!</v>
      </c>
      <c r="O93" s="197">
        <f t="shared" si="37"/>
        <v>0</v>
      </c>
      <c r="P93" s="197">
        <f t="shared" si="38"/>
        <v>0</v>
      </c>
      <c r="Q93" s="81" t="e">
        <f t="shared" si="31"/>
        <v>#DIV/0!</v>
      </c>
      <c r="R93" s="223"/>
    </row>
    <row r="94" spans="1:18" s="222" customFormat="1" x14ac:dyDescent="0.2">
      <c r="A94" s="183" t="s">
        <v>3053</v>
      </c>
      <c r="B94" s="183" t="s">
        <v>1009</v>
      </c>
      <c r="C94" s="184" t="s">
        <v>957</v>
      </c>
      <c r="D94" s="197"/>
      <c r="E94" s="197"/>
      <c r="F94" s="197"/>
      <c r="G94" s="81" t="e">
        <f t="shared" si="29"/>
        <v>#DIV/0!</v>
      </c>
      <c r="H94" s="197"/>
      <c r="I94" s="197"/>
      <c r="J94" s="81" t="e">
        <f t="shared" si="30"/>
        <v>#DIV/0!</v>
      </c>
      <c r="K94" s="197">
        <f t="shared" si="33"/>
        <v>0</v>
      </c>
      <c r="L94" s="197">
        <f t="shared" si="34"/>
        <v>0</v>
      </c>
      <c r="M94" s="197">
        <f t="shared" si="35"/>
        <v>0</v>
      </c>
      <c r="N94" s="81" t="e">
        <f t="shared" si="36"/>
        <v>#DIV/0!</v>
      </c>
      <c r="O94" s="197">
        <f t="shared" si="37"/>
        <v>0</v>
      </c>
      <c r="P94" s="197">
        <f t="shared" si="38"/>
        <v>0</v>
      </c>
      <c r="Q94" s="81" t="e">
        <f t="shared" si="31"/>
        <v>#DIV/0!</v>
      </c>
      <c r="R94" s="223"/>
    </row>
    <row r="95" spans="1:18" s="224" customFormat="1" x14ac:dyDescent="0.2">
      <c r="A95" s="183" t="s">
        <v>3054</v>
      </c>
      <c r="B95" s="183" t="s">
        <v>1010</v>
      </c>
      <c r="C95" s="184" t="s">
        <v>1358</v>
      </c>
      <c r="D95" s="197"/>
      <c r="E95" s="197"/>
      <c r="F95" s="197"/>
      <c r="G95" s="81" t="e">
        <f t="shared" si="29"/>
        <v>#DIV/0!</v>
      </c>
      <c r="H95" s="197"/>
      <c r="I95" s="197"/>
      <c r="J95" s="81" t="e">
        <f t="shared" si="30"/>
        <v>#DIV/0!</v>
      </c>
      <c r="K95" s="197">
        <f t="shared" si="33"/>
        <v>0</v>
      </c>
      <c r="L95" s="197">
        <f t="shared" si="34"/>
        <v>0</v>
      </c>
      <c r="M95" s="197">
        <f t="shared" si="35"/>
        <v>0</v>
      </c>
      <c r="N95" s="81" t="e">
        <f t="shared" si="36"/>
        <v>#DIV/0!</v>
      </c>
      <c r="O95" s="197">
        <f t="shared" si="37"/>
        <v>0</v>
      </c>
      <c r="P95" s="197">
        <f t="shared" si="38"/>
        <v>0</v>
      </c>
      <c r="Q95" s="81" t="e">
        <f t="shared" si="31"/>
        <v>#DIV/0!</v>
      </c>
      <c r="R95" s="225"/>
    </row>
    <row r="96" spans="1:18" s="233" customFormat="1" x14ac:dyDescent="0.2">
      <c r="A96" s="230" t="s">
        <v>3056</v>
      </c>
      <c r="B96" s="230" t="s">
        <v>5954</v>
      </c>
      <c r="C96" s="231" t="s">
        <v>2937</v>
      </c>
      <c r="D96" s="190">
        <f t="shared" ref="D96:I96" si="43">+SUM(D97:D101)</f>
        <v>0</v>
      </c>
      <c r="E96" s="190">
        <f t="shared" si="43"/>
        <v>0</v>
      </c>
      <c r="F96" s="190">
        <f t="shared" si="43"/>
        <v>0</v>
      </c>
      <c r="G96" s="81" t="e">
        <f t="shared" si="29"/>
        <v>#DIV/0!</v>
      </c>
      <c r="H96" s="190">
        <f t="shared" si="43"/>
        <v>0</v>
      </c>
      <c r="I96" s="190">
        <f t="shared" si="43"/>
        <v>0</v>
      </c>
      <c r="J96" s="81" t="e">
        <f t="shared" si="30"/>
        <v>#DIV/0!</v>
      </c>
      <c r="K96" s="190">
        <f t="shared" si="33"/>
        <v>0</v>
      </c>
      <c r="L96" s="190">
        <f t="shared" si="34"/>
        <v>0</v>
      </c>
      <c r="M96" s="190">
        <f t="shared" si="35"/>
        <v>0</v>
      </c>
      <c r="N96" s="81" t="e">
        <f t="shared" si="36"/>
        <v>#DIV/0!</v>
      </c>
      <c r="O96" s="190">
        <f t="shared" si="37"/>
        <v>0</v>
      </c>
      <c r="P96" s="190">
        <f t="shared" si="38"/>
        <v>0</v>
      </c>
      <c r="Q96" s="81" t="e">
        <f t="shared" si="31"/>
        <v>#DIV/0!</v>
      </c>
      <c r="R96" s="234"/>
    </row>
    <row r="97" spans="1:18" s="224" customFormat="1" x14ac:dyDescent="0.2">
      <c r="A97" s="195" t="s">
        <v>4946</v>
      </c>
      <c r="B97" s="195" t="s">
        <v>5955</v>
      </c>
      <c r="C97" s="922" t="s">
        <v>3814</v>
      </c>
      <c r="D97" s="197"/>
      <c r="E97" s="197"/>
      <c r="F97" s="197"/>
      <c r="G97" s="81" t="e">
        <f t="shared" si="29"/>
        <v>#DIV/0!</v>
      </c>
      <c r="H97" s="197"/>
      <c r="I97" s="197"/>
      <c r="J97" s="81" t="e">
        <f t="shared" si="30"/>
        <v>#DIV/0!</v>
      </c>
      <c r="K97" s="197">
        <f t="shared" si="33"/>
        <v>0</v>
      </c>
      <c r="L97" s="197">
        <f t="shared" si="34"/>
        <v>0</v>
      </c>
      <c r="M97" s="197">
        <f t="shared" si="35"/>
        <v>0</v>
      </c>
      <c r="N97" s="81" t="e">
        <f t="shared" si="36"/>
        <v>#DIV/0!</v>
      </c>
      <c r="O97" s="197">
        <f t="shared" si="37"/>
        <v>0</v>
      </c>
      <c r="P97" s="197">
        <f t="shared" si="38"/>
        <v>0</v>
      </c>
      <c r="Q97" s="81" t="e">
        <f t="shared" si="31"/>
        <v>#DIV/0!</v>
      </c>
      <c r="R97" s="225"/>
    </row>
    <row r="98" spans="1:18" s="222" customFormat="1" x14ac:dyDescent="0.2">
      <c r="A98" s="183" t="s">
        <v>3021</v>
      </c>
      <c r="B98" s="183" t="s">
        <v>1018</v>
      </c>
      <c r="C98" s="184" t="s">
        <v>1019</v>
      </c>
      <c r="D98" s="197"/>
      <c r="E98" s="197"/>
      <c r="F98" s="197"/>
      <c r="G98" s="81" t="e">
        <f t="shared" si="29"/>
        <v>#DIV/0!</v>
      </c>
      <c r="H98" s="197"/>
      <c r="I98" s="197"/>
      <c r="J98" s="81" t="e">
        <f t="shared" si="30"/>
        <v>#DIV/0!</v>
      </c>
      <c r="K98" s="197">
        <f t="shared" si="33"/>
        <v>0</v>
      </c>
      <c r="L98" s="197">
        <f t="shared" si="34"/>
        <v>0</v>
      </c>
      <c r="M98" s="197">
        <f t="shared" si="35"/>
        <v>0</v>
      </c>
      <c r="N98" s="81" t="e">
        <f t="shared" si="36"/>
        <v>#DIV/0!</v>
      </c>
      <c r="O98" s="197">
        <f t="shared" si="37"/>
        <v>0</v>
      </c>
      <c r="P98" s="197">
        <f t="shared" si="38"/>
        <v>0</v>
      </c>
      <c r="Q98" s="81" t="e">
        <f t="shared" si="31"/>
        <v>#DIV/0!</v>
      </c>
      <c r="R98" s="223"/>
    </row>
    <row r="99" spans="1:18" s="222" customFormat="1" ht="30" x14ac:dyDescent="0.2">
      <c r="A99" s="183" t="s">
        <v>3022</v>
      </c>
      <c r="B99" s="183" t="s">
        <v>1020</v>
      </c>
      <c r="C99" s="184" t="s">
        <v>1021</v>
      </c>
      <c r="D99" s="197"/>
      <c r="E99" s="197"/>
      <c r="F99" s="197"/>
      <c r="G99" s="81" t="e">
        <f t="shared" si="29"/>
        <v>#DIV/0!</v>
      </c>
      <c r="H99" s="197"/>
      <c r="I99" s="197"/>
      <c r="J99" s="81" t="e">
        <f t="shared" si="30"/>
        <v>#DIV/0!</v>
      </c>
      <c r="K99" s="197">
        <f t="shared" si="33"/>
        <v>0</v>
      </c>
      <c r="L99" s="197">
        <f t="shared" si="34"/>
        <v>0</v>
      </c>
      <c r="M99" s="197">
        <f t="shared" si="35"/>
        <v>0</v>
      </c>
      <c r="N99" s="81" t="e">
        <f t="shared" si="36"/>
        <v>#DIV/0!</v>
      </c>
      <c r="O99" s="197">
        <f t="shared" si="37"/>
        <v>0</v>
      </c>
      <c r="P99" s="197">
        <f t="shared" si="38"/>
        <v>0</v>
      </c>
      <c r="Q99" s="81" t="e">
        <f t="shared" si="31"/>
        <v>#DIV/0!</v>
      </c>
      <c r="R99" s="223"/>
    </row>
    <row r="100" spans="1:18" s="222" customFormat="1" x14ac:dyDescent="0.2">
      <c r="A100" s="183" t="s">
        <v>3023</v>
      </c>
      <c r="B100" s="183" t="s">
        <v>1022</v>
      </c>
      <c r="C100" s="184" t="s">
        <v>1023</v>
      </c>
      <c r="D100" s="197"/>
      <c r="E100" s="197"/>
      <c r="F100" s="197"/>
      <c r="G100" s="81" t="e">
        <f t="shared" si="29"/>
        <v>#DIV/0!</v>
      </c>
      <c r="H100" s="197"/>
      <c r="I100" s="197"/>
      <c r="J100" s="81" t="e">
        <f t="shared" si="30"/>
        <v>#DIV/0!</v>
      </c>
      <c r="K100" s="197">
        <f t="shared" si="33"/>
        <v>0</v>
      </c>
      <c r="L100" s="197">
        <f t="shared" si="34"/>
        <v>0</v>
      </c>
      <c r="M100" s="197">
        <f t="shared" si="35"/>
        <v>0</v>
      </c>
      <c r="N100" s="81" t="e">
        <f t="shared" si="36"/>
        <v>#DIV/0!</v>
      </c>
      <c r="O100" s="197">
        <f t="shared" si="37"/>
        <v>0</v>
      </c>
      <c r="P100" s="197">
        <f t="shared" si="38"/>
        <v>0</v>
      </c>
      <c r="Q100" s="81" t="e">
        <f t="shared" si="31"/>
        <v>#DIV/0!</v>
      </c>
      <c r="R100" s="223"/>
    </row>
    <row r="101" spans="1:18" s="222" customFormat="1" x14ac:dyDescent="0.2">
      <c r="A101" s="183" t="s">
        <v>3024</v>
      </c>
      <c r="B101" s="183" t="s">
        <v>5956</v>
      </c>
      <c r="C101" s="184" t="s">
        <v>161</v>
      </c>
      <c r="D101" s="197"/>
      <c r="E101" s="197"/>
      <c r="F101" s="197"/>
      <c r="G101" s="81" t="e">
        <f t="shared" si="29"/>
        <v>#DIV/0!</v>
      </c>
      <c r="H101" s="197"/>
      <c r="I101" s="197"/>
      <c r="J101" s="81" t="e">
        <f t="shared" si="30"/>
        <v>#DIV/0!</v>
      </c>
      <c r="K101" s="197">
        <f t="shared" si="33"/>
        <v>0</v>
      </c>
      <c r="L101" s="197">
        <f t="shared" si="34"/>
        <v>0</v>
      </c>
      <c r="M101" s="197">
        <f t="shared" si="35"/>
        <v>0</v>
      </c>
      <c r="N101" s="81" t="e">
        <f t="shared" si="36"/>
        <v>#DIV/0!</v>
      </c>
      <c r="O101" s="197">
        <f t="shared" si="37"/>
        <v>0</v>
      </c>
      <c r="P101" s="197">
        <f t="shared" si="38"/>
        <v>0</v>
      </c>
      <c r="Q101" s="81" t="e">
        <f t="shared" si="31"/>
        <v>#DIV/0!</v>
      </c>
      <c r="R101" s="223"/>
    </row>
    <row r="102" spans="1:18" s="210" customFormat="1" x14ac:dyDescent="0.2">
      <c r="A102" s="214" t="s">
        <v>3193</v>
      </c>
      <c r="B102" s="214" t="s">
        <v>1024</v>
      </c>
      <c r="C102" s="215" t="s">
        <v>438</v>
      </c>
      <c r="D102" s="169">
        <f>+D103+SUM(D106:D108)</f>
        <v>0</v>
      </c>
      <c r="E102" s="169">
        <f t="shared" ref="E102:I102" si="44">+E103+SUM(E106:E108)</f>
        <v>0</v>
      </c>
      <c r="F102" s="169">
        <f t="shared" si="44"/>
        <v>0</v>
      </c>
      <c r="G102" s="81" t="e">
        <f t="shared" si="29"/>
        <v>#DIV/0!</v>
      </c>
      <c r="H102" s="169">
        <f t="shared" si="44"/>
        <v>0</v>
      </c>
      <c r="I102" s="169">
        <f t="shared" si="44"/>
        <v>0</v>
      </c>
      <c r="J102" s="81" t="e">
        <f t="shared" si="30"/>
        <v>#DIV/0!</v>
      </c>
      <c r="K102" s="169">
        <f t="shared" si="33"/>
        <v>0</v>
      </c>
      <c r="L102" s="169">
        <f t="shared" si="34"/>
        <v>0</v>
      </c>
      <c r="M102" s="169">
        <f t="shared" si="35"/>
        <v>0</v>
      </c>
      <c r="N102" s="81" t="e">
        <f t="shared" si="36"/>
        <v>#DIV/0!</v>
      </c>
      <c r="O102" s="169">
        <f t="shared" si="37"/>
        <v>0</v>
      </c>
      <c r="P102" s="169">
        <f t="shared" si="38"/>
        <v>0</v>
      </c>
      <c r="Q102" s="81" t="e">
        <f t="shared" si="31"/>
        <v>#DIV/0!</v>
      </c>
      <c r="R102" s="211"/>
    </row>
    <row r="103" spans="1:18" s="233" customFormat="1" x14ac:dyDescent="0.2">
      <c r="A103" s="230" t="s">
        <v>3038</v>
      </c>
      <c r="B103" s="230" t="s">
        <v>1025</v>
      </c>
      <c r="C103" s="231" t="s">
        <v>1026</v>
      </c>
      <c r="D103" s="190">
        <f t="shared" ref="D103:I103" si="45">+SUM(D104:D105)</f>
        <v>0</v>
      </c>
      <c r="E103" s="190">
        <f t="shared" si="45"/>
        <v>0</v>
      </c>
      <c r="F103" s="190">
        <f t="shared" si="45"/>
        <v>0</v>
      </c>
      <c r="G103" s="81" t="e">
        <f t="shared" si="29"/>
        <v>#DIV/0!</v>
      </c>
      <c r="H103" s="190">
        <f t="shared" si="45"/>
        <v>0</v>
      </c>
      <c r="I103" s="190">
        <f t="shared" si="45"/>
        <v>0</v>
      </c>
      <c r="J103" s="81" t="e">
        <f t="shared" si="30"/>
        <v>#DIV/0!</v>
      </c>
      <c r="K103" s="190">
        <f t="shared" si="33"/>
        <v>0</v>
      </c>
      <c r="L103" s="190">
        <f t="shared" si="34"/>
        <v>0</v>
      </c>
      <c r="M103" s="190">
        <f t="shared" si="35"/>
        <v>0</v>
      </c>
      <c r="N103" s="81" t="e">
        <f t="shared" si="36"/>
        <v>#DIV/0!</v>
      </c>
      <c r="O103" s="190">
        <f t="shared" si="37"/>
        <v>0</v>
      </c>
      <c r="P103" s="190">
        <f t="shared" si="38"/>
        <v>0</v>
      </c>
      <c r="Q103" s="81" t="e">
        <f t="shared" si="31"/>
        <v>#DIV/0!</v>
      </c>
      <c r="R103" s="234"/>
    </row>
    <row r="104" spans="1:18" s="224" customFormat="1" x14ac:dyDescent="0.2">
      <c r="A104" s="239" t="s">
        <v>3039</v>
      </c>
      <c r="B104" s="239" t="s">
        <v>1242</v>
      </c>
      <c r="C104" s="240" t="s">
        <v>1245</v>
      </c>
      <c r="D104" s="197"/>
      <c r="E104" s="197"/>
      <c r="F104" s="197"/>
      <c r="G104" s="81" t="e">
        <f t="shared" si="29"/>
        <v>#DIV/0!</v>
      </c>
      <c r="H104" s="197"/>
      <c r="I104" s="197"/>
      <c r="J104" s="81" t="e">
        <f t="shared" si="30"/>
        <v>#DIV/0!</v>
      </c>
      <c r="K104" s="197">
        <f t="shared" si="33"/>
        <v>0</v>
      </c>
      <c r="L104" s="197">
        <f t="shared" si="34"/>
        <v>0</v>
      </c>
      <c r="M104" s="197">
        <f t="shared" si="35"/>
        <v>0</v>
      </c>
      <c r="N104" s="81" t="e">
        <f t="shared" si="36"/>
        <v>#DIV/0!</v>
      </c>
      <c r="O104" s="197">
        <f t="shared" si="37"/>
        <v>0</v>
      </c>
      <c r="P104" s="197">
        <f t="shared" si="38"/>
        <v>0</v>
      </c>
      <c r="Q104" s="81" t="e">
        <f t="shared" si="31"/>
        <v>#DIV/0!</v>
      </c>
      <c r="R104" s="225"/>
    </row>
    <row r="105" spans="1:18" s="224" customFormat="1" x14ac:dyDescent="0.2">
      <c r="A105" s="239" t="s">
        <v>3040</v>
      </c>
      <c r="B105" s="239" t="s">
        <v>1243</v>
      </c>
      <c r="C105" s="240" t="s">
        <v>1244</v>
      </c>
      <c r="D105" s="197"/>
      <c r="E105" s="197"/>
      <c r="F105" s="197"/>
      <c r="G105" s="81" t="e">
        <f t="shared" si="29"/>
        <v>#DIV/0!</v>
      </c>
      <c r="H105" s="197"/>
      <c r="I105" s="197"/>
      <c r="J105" s="81" t="e">
        <f t="shared" si="30"/>
        <v>#DIV/0!</v>
      </c>
      <c r="K105" s="197">
        <f t="shared" si="33"/>
        <v>0</v>
      </c>
      <c r="L105" s="197">
        <f t="shared" si="34"/>
        <v>0</v>
      </c>
      <c r="M105" s="197">
        <f t="shared" si="35"/>
        <v>0</v>
      </c>
      <c r="N105" s="81" t="e">
        <f t="shared" si="36"/>
        <v>#DIV/0!</v>
      </c>
      <c r="O105" s="197">
        <f t="shared" si="37"/>
        <v>0</v>
      </c>
      <c r="P105" s="197">
        <f t="shared" si="38"/>
        <v>0</v>
      </c>
      <c r="Q105" s="81" t="e">
        <f t="shared" si="31"/>
        <v>#DIV/0!</v>
      </c>
      <c r="R105" s="225"/>
    </row>
    <row r="106" spans="1:18" s="233" customFormat="1" x14ac:dyDescent="0.2">
      <c r="A106" s="230" t="s">
        <v>3041</v>
      </c>
      <c r="B106" s="230" t="s">
        <v>1027</v>
      </c>
      <c r="C106" s="231" t="s">
        <v>1028</v>
      </c>
      <c r="D106" s="190"/>
      <c r="E106" s="190"/>
      <c r="F106" s="190"/>
      <c r="G106" s="81" t="e">
        <f t="shared" si="29"/>
        <v>#DIV/0!</v>
      </c>
      <c r="H106" s="190"/>
      <c r="I106" s="190"/>
      <c r="J106" s="81" t="e">
        <f t="shared" si="30"/>
        <v>#DIV/0!</v>
      </c>
      <c r="K106" s="190">
        <f t="shared" si="33"/>
        <v>0</v>
      </c>
      <c r="L106" s="190">
        <f t="shared" si="34"/>
        <v>0</v>
      </c>
      <c r="M106" s="190">
        <f t="shared" si="35"/>
        <v>0</v>
      </c>
      <c r="N106" s="81" t="e">
        <f t="shared" si="36"/>
        <v>#DIV/0!</v>
      </c>
      <c r="O106" s="190">
        <f t="shared" si="37"/>
        <v>0</v>
      </c>
      <c r="P106" s="190">
        <f t="shared" si="38"/>
        <v>0</v>
      </c>
      <c r="Q106" s="81" t="e">
        <f t="shared" si="31"/>
        <v>#DIV/0!</v>
      </c>
      <c r="R106" s="234"/>
    </row>
    <row r="107" spans="1:18" s="233" customFormat="1" x14ac:dyDescent="0.2">
      <c r="A107" s="230" t="s">
        <v>3042</v>
      </c>
      <c r="B107" s="230" t="s">
        <v>1029</v>
      </c>
      <c r="C107" s="231" t="s">
        <v>1030</v>
      </c>
      <c r="D107" s="190"/>
      <c r="E107" s="190"/>
      <c r="F107" s="190"/>
      <c r="G107" s="81" t="e">
        <f t="shared" si="29"/>
        <v>#DIV/0!</v>
      </c>
      <c r="H107" s="190"/>
      <c r="I107" s="190"/>
      <c r="J107" s="81" t="e">
        <f t="shared" si="30"/>
        <v>#DIV/0!</v>
      </c>
      <c r="K107" s="190">
        <f t="shared" si="33"/>
        <v>0</v>
      </c>
      <c r="L107" s="190">
        <f t="shared" si="34"/>
        <v>0</v>
      </c>
      <c r="M107" s="190">
        <f t="shared" si="35"/>
        <v>0</v>
      </c>
      <c r="N107" s="81" t="e">
        <f t="shared" si="36"/>
        <v>#DIV/0!</v>
      </c>
      <c r="O107" s="190">
        <f t="shared" si="37"/>
        <v>0</v>
      </c>
      <c r="P107" s="190">
        <f t="shared" si="38"/>
        <v>0</v>
      </c>
      <c r="Q107" s="81" t="e">
        <f t="shared" si="31"/>
        <v>#DIV/0!</v>
      </c>
      <c r="R107" s="234"/>
    </row>
    <row r="108" spans="1:18" s="237" customFormat="1" x14ac:dyDescent="0.2">
      <c r="A108" s="230" t="s">
        <v>3043</v>
      </c>
      <c r="B108" s="230" t="s">
        <v>1052</v>
      </c>
      <c r="C108" s="231" t="s">
        <v>4945</v>
      </c>
      <c r="D108" s="190"/>
      <c r="E108" s="190"/>
      <c r="F108" s="190"/>
      <c r="G108" s="81" t="e">
        <f t="shared" si="29"/>
        <v>#DIV/0!</v>
      </c>
      <c r="H108" s="190"/>
      <c r="I108" s="190"/>
      <c r="J108" s="81" t="e">
        <f t="shared" si="30"/>
        <v>#DIV/0!</v>
      </c>
      <c r="K108" s="190">
        <f t="shared" si="33"/>
        <v>0</v>
      </c>
      <c r="L108" s="190">
        <f t="shared" si="34"/>
        <v>0</v>
      </c>
      <c r="M108" s="190">
        <f t="shared" si="35"/>
        <v>0</v>
      </c>
      <c r="N108" s="81" t="e">
        <f t="shared" si="36"/>
        <v>#DIV/0!</v>
      </c>
      <c r="O108" s="190">
        <f t="shared" si="37"/>
        <v>0</v>
      </c>
      <c r="P108" s="190">
        <f t="shared" si="38"/>
        <v>0</v>
      </c>
      <c r="Q108" s="81" t="e">
        <f t="shared" si="31"/>
        <v>#DIV/0!</v>
      </c>
      <c r="R108" s="238"/>
    </row>
    <row r="109" spans="1:18" s="210" customFormat="1" x14ac:dyDescent="0.2">
      <c r="A109" s="216" t="s">
        <v>3196</v>
      </c>
      <c r="B109" s="216" t="s">
        <v>1031</v>
      </c>
      <c r="C109" s="213" t="s">
        <v>1184</v>
      </c>
      <c r="D109" s="169">
        <f>+D110+D118+D122+D128+D130</f>
        <v>0</v>
      </c>
      <c r="E109" s="169">
        <f t="shared" ref="E109:I109" si="46">+E110+E118+E122+E128+E130</f>
        <v>0</v>
      </c>
      <c r="F109" s="169">
        <f t="shared" si="46"/>
        <v>0</v>
      </c>
      <c r="G109" s="81" t="e">
        <f t="shared" si="29"/>
        <v>#DIV/0!</v>
      </c>
      <c r="H109" s="169">
        <f t="shared" si="46"/>
        <v>0</v>
      </c>
      <c r="I109" s="169">
        <f t="shared" si="46"/>
        <v>0</v>
      </c>
      <c r="J109" s="81" t="e">
        <f t="shared" si="30"/>
        <v>#DIV/0!</v>
      </c>
      <c r="K109" s="169">
        <f t="shared" si="33"/>
        <v>0</v>
      </c>
      <c r="L109" s="169">
        <f t="shared" si="34"/>
        <v>0</v>
      </c>
      <c r="M109" s="169">
        <f t="shared" si="35"/>
        <v>0</v>
      </c>
      <c r="N109" s="81" t="e">
        <f t="shared" si="36"/>
        <v>#DIV/0!</v>
      </c>
      <c r="O109" s="169">
        <f t="shared" si="37"/>
        <v>0</v>
      </c>
      <c r="P109" s="169">
        <f t="shared" si="38"/>
        <v>0</v>
      </c>
      <c r="Q109" s="81" t="e">
        <f t="shared" si="31"/>
        <v>#DIV/0!</v>
      </c>
      <c r="R109" s="211"/>
    </row>
    <row r="110" spans="1:18" s="220" customFormat="1" x14ac:dyDescent="0.2">
      <c r="A110" s="230" t="s">
        <v>3062</v>
      </c>
      <c r="B110" s="230" t="s">
        <v>1246</v>
      </c>
      <c r="C110" s="231" t="s">
        <v>3063</v>
      </c>
      <c r="D110" s="190">
        <f t="shared" ref="D110:I110" si="47">+D111+D114+D115</f>
        <v>0</v>
      </c>
      <c r="E110" s="190">
        <f t="shared" si="47"/>
        <v>0</v>
      </c>
      <c r="F110" s="190">
        <f t="shared" si="47"/>
        <v>0</v>
      </c>
      <c r="G110" s="81" t="e">
        <f t="shared" si="29"/>
        <v>#DIV/0!</v>
      </c>
      <c r="H110" s="190">
        <f t="shared" si="47"/>
        <v>0</v>
      </c>
      <c r="I110" s="190">
        <f t="shared" si="47"/>
        <v>0</v>
      </c>
      <c r="J110" s="81" t="e">
        <f t="shared" si="30"/>
        <v>#DIV/0!</v>
      </c>
      <c r="K110" s="190">
        <f t="shared" si="33"/>
        <v>0</v>
      </c>
      <c r="L110" s="190">
        <f t="shared" si="34"/>
        <v>0</v>
      </c>
      <c r="M110" s="190">
        <f t="shared" si="35"/>
        <v>0</v>
      </c>
      <c r="N110" s="81" t="e">
        <f t="shared" si="36"/>
        <v>#DIV/0!</v>
      </c>
      <c r="O110" s="190">
        <f t="shared" si="37"/>
        <v>0</v>
      </c>
      <c r="P110" s="190">
        <f t="shared" si="38"/>
        <v>0</v>
      </c>
      <c r="Q110" s="81" t="e">
        <f t="shared" si="31"/>
        <v>#DIV/0!</v>
      </c>
      <c r="R110" s="221"/>
    </row>
    <row r="111" spans="1:18" s="224" customFormat="1" x14ac:dyDescent="0.2">
      <c r="A111" s="195" t="s">
        <v>3064</v>
      </c>
      <c r="B111" s="195" t="s">
        <v>5957</v>
      </c>
      <c r="C111" s="196" t="s">
        <v>5051</v>
      </c>
      <c r="D111" s="185">
        <f t="shared" ref="D111:I111" si="48">+SUM(D112:D113)</f>
        <v>0</v>
      </c>
      <c r="E111" s="185">
        <f t="shared" si="48"/>
        <v>0</v>
      </c>
      <c r="F111" s="185">
        <f t="shared" si="48"/>
        <v>0</v>
      </c>
      <c r="G111" s="81" t="e">
        <f t="shared" si="29"/>
        <v>#DIV/0!</v>
      </c>
      <c r="H111" s="185">
        <f t="shared" si="48"/>
        <v>0</v>
      </c>
      <c r="I111" s="185">
        <f t="shared" si="48"/>
        <v>0</v>
      </c>
      <c r="J111" s="81" t="e">
        <f t="shared" si="30"/>
        <v>#DIV/0!</v>
      </c>
      <c r="K111" s="185">
        <f t="shared" si="33"/>
        <v>0</v>
      </c>
      <c r="L111" s="185">
        <f t="shared" si="34"/>
        <v>0</v>
      </c>
      <c r="M111" s="185">
        <f t="shared" si="35"/>
        <v>0</v>
      </c>
      <c r="N111" s="81" t="e">
        <f t="shared" si="36"/>
        <v>#DIV/0!</v>
      </c>
      <c r="O111" s="185">
        <f t="shared" si="37"/>
        <v>0</v>
      </c>
      <c r="P111" s="185">
        <f t="shared" si="38"/>
        <v>0</v>
      </c>
      <c r="Q111" s="81" t="e">
        <f t="shared" si="31"/>
        <v>#DIV/0!</v>
      </c>
      <c r="R111" s="225"/>
    </row>
    <row r="112" spans="1:18" s="228" customFormat="1" x14ac:dyDescent="0.2">
      <c r="A112" s="247" t="s">
        <v>4950</v>
      </c>
      <c r="B112" s="247" t="s">
        <v>5958</v>
      </c>
      <c r="C112" s="922" t="s">
        <v>4949</v>
      </c>
      <c r="D112" s="182"/>
      <c r="E112" s="182"/>
      <c r="F112" s="182"/>
      <c r="G112" s="81" t="e">
        <f t="shared" si="29"/>
        <v>#DIV/0!</v>
      </c>
      <c r="H112" s="182"/>
      <c r="I112" s="182"/>
      <c r="J112" s="81" t="e">
        <f t="shared" si="30"/>
        <v>#DIV/0!</v>
      </c>
      <c r="K112" s="182">
        <f t="shared" si="33"/>
        <v>0</v>
      </c>
      <c r="L112" s="182">
        <f t="shared" si="34"/>
        <v>0</v>
      </c>
      <c r="M112" s="182">
        <f t="shared" si="35"/>
        <v>0</v>
      </c>
      <c r="N112" s="81" t="e">
        <f t="shared" si="36"/>
        <v>#DIV/0!</v>
      </c>
      <c r="O112" s="182">
        <f t="shared" si="37"/>
        <v>0</v>
      </c>
      <c r="P112" s="182">
        <f t="shared" si="38"/>
        <v>0</v>
      </c>
      <c r="Q112" s="81" t="e">
        <f t="shared" si="31"/>
        <v>#DIV/0!</v>
      </c>
      <c r="R112" s="229"/>
    </row>
    <row r="113" spans="1:18" s="228" customFormat="1" ht="45" x14ac:dyDescent="0.2">
      <c r="A113" s="247" t="s">
        <v>4952</v>
      </c>
      <c r="B113" s="247" t="s">
        <v>5959</v>
      </c>
      <c r="C113" s="922" t="s">
        <v>4951</v>
      </c>
      <c r="D113" s="182"/>
      <c r="E113" s="182"/>
      <c r="F113" s="182"/>
      <c r="G113" s="81" t="e">
        <f t="shared" si="29"/>
        <v>#DIV/0!</v>
      </c>
      <c r="H113" s="182"/>
      <c r="I113" s="182"/>
      <c r="J113" s="81" t="e">
        <f t="shared" si="30"/>
        <v>#DIV/0!</v>
      </c>
      <c r="K113" s="182">
        <f t="shared" si="33"/>
        <v>0</v>
      </c>
      <c r="L113" s="182">
        <f t="shared" si="34"/>
        <v>0</v>
      </c>
      <c r="M113" s="182">
        <f t="shared" si="35"/>
        <v>0</v>
      </c>
      <c r="N113" s="81" t="e">
        <f t="shared" si="36"/>
        <v>#DIV/0!</v>
      </c>
      <c r="O113" s="182">
        <f t="shared" si="37"/>
        <v>0</v>
      </c>
      <c r="P113" s="182">
        <f t="shared" si="38"/>
        <v>0</v>
      </c>
      <c r="Q113" s="81" t="e">
        <f t="shared" si="31"/>
        <v>#DIV/0!</v>
      </c>
      <c r="R113" s="229"/>
    </row>
    <row r="114" spans="1:18" s="224" customFormat="1" x14ac:dyDescent="0.2">
      <c r="A114" s="195" t="s">
        <v>3066</v>
      </c>
      <c r="B114" s="195" t="s">
        <v>1299</v>
      </c>
      <c r="C114" s="196" t="s">
        <v>2624</v>
      </c>
      <c r="D114" s="197"/>
      <c r="E114" s="197"/>
      <c r="F114" s="197"/>
      <c r="G114" s="81" t="e">
        <f t="shared" si="29"/>
        <v>#DIV/0!</v>
      </c>
      <c r="H114" s="197"/>
      <c r="I114" s="197"/>
      <c r="J114" s="81" t="e">
        <f t="shared" si="30"/>
        <v>#DIV/0!</v>
      </c>
      <c r="K114" s="197">
        <f t="shared" si="33"/>
        <v>0</v>
      </c>
      <c r="L114" s="197">
        <f t="shared" si="34"/>
        <v>0</v>
      </c>
      <c r="M114" s="197">
        <f t="shared" si="35"/>
        <v>0</v>
      </c>
      <c r="N114" s="81" t="e">
        <f t="shared" si="36"/>
        <v>#DIV/0!</v>
      </c>
      <c r="O114" s="197">
        <f t="shared" si="37"/>
        <v>0</v>
      </c>
      <c r="P114" s="197">
        <f t="shared" si="38"/>
        <v>0</v>
      </c>
      <c r="Q114" s="81" t="e">
        <f t="shared" si="31"/>
        <v>#DIV/0!</v>
      </c>
      <c r="R114" s="225"/>
    </row>
    <row r="115" spans="1:18" s="224" customFormat="1" x14ac:dyDescent="0.2">
      <c r="A115" s="195" t="s">
        <v>3547</v>
      </c>
      <c r="B115" s="195" t="s">
        <v>5960</v>
      </c>
      <c r="C115" s="196" t="s">
        <v>5052</v>
      </c>
      <c r="D115" s="185">
        <f t="shared" ref="D115:I115" si="49">+SUM(D116:D117)</f>
        <v>0</v>
      </c>
      <c r="E115" s="185">
        <f t="shared" si="49"/>
        <v>0</v>
      </c>
      <c r="F115" s="185">
        <f t="shared" si="49"/>
        <v>0</v>
      </c>
      <c r="G115" s="81" t="e">
        <f t="shared" si="29"/>
        <v>#DIV/0!</v>
      </c>
      <c r="H115" s="185">
        <f t="shared" si="49"/>
        <v>0</v>
      </c>
      <c r="I115" s="185">
        <f t="shared" si="49"/>
        <v>0</v>
      </c>
      <c r="J115" s="81" t="e">
        <f t="shared" si="30"/>
        <v>#DIV/0!</v>
      </c>
      <c r="K115" s="185">
        <f t="shared" si="33"/>
        <v>0</v>
      </c>
      <c r="L115" s="185">
        <f t="shared" si="34"/>
        <v>0</v>
      </c>
      <c r="M115" s="185">
        <f t="shared" si="35"/>
        <v>0</v>
      </c>
      <c r="N115" s="81" t="e">
        <f t="shared" si="36"/>
        <v>#DIV/0!</v>
      </c>
      <c r="O115" s="185">
        <f t="shared" si="37"/>
        <v>0</v>
      </c>
      <c r="P115" s="185">
        <f t="shared" si="38"/>
        <v>0</v>
      </c>
      <c r="Q115" s="81" t="e">
        <f t="shared" si="31"/>
        <v>#DIV/0!</v>
      </c>
      <c r="R115" s="225"/>
    </row>
    <row r="116" spans="1:18" s="228" customFormat="1" ht="30" x14ac:dyDescent="0.2">
      <c r="A116" s="247" t="s">
        <v>3067</v>
      </c>
      <c r="B116" s="247" t="s">
        <v>5961</v>
      </c>
      <c r="C116" s="922" t="s">
        <v>4955</v>
      </c>
      <c r="D116" s="182"/>
      <c r="E116" s="182"/>
      <c r="F116" s="182"/>
      <c r="G116" s="81" t="e">
        <f t="shared" si="29"/>
        <v>#DIV/0!</v>
      </c>
      <c r="H116" s="182"/>
      <c r="I116" s="182"/>
      <c r="J116" s="81" t="e">
        <f t="shared" si="30"/>
        <v>#DIV/0!</v>
      </c>
      <c r="K116" s="182">
        <f t="shared" si="33"/>
        <v>0</v>
      </c>
      <c r="L116" s="182">
        <f t="shared" si="34"/>
        <v>0</v>
      </c>
      <c r="M116" s="182">
        <f t="shared" si="35"/>
        <v>0</v>
      </c>
      <c r="N116" s="81" t="e">
        <f t="shared" si="36"/>
        <v>#DIV/0!</v>
      </c>
      <c r="O116" s="182">
        <f t="shared" si="37"/>
        <v>0</v>
      </c>
      <c r="P116" s="182">
        <f t="shared" si="38"/>
        <v>0</v>
      </c>
      <c r="Q116" s="81" t="e">
        <f t="shared" si="31"/>
        <v>#DIV/0!</v>
      </c>
      <c r="R116" s="229"/>
    </row>
    <row r="117" spans="1:18" s="228" customFormat="1" ht="30" x14ac:dyDescent="0.2">
      <c r="A117" s="247" t="s">
        <v>3068</v>
      </c>
      <c r="B117" s="247" t="s">
        <v>5962</v>
      </c>
      <c r="C117" s="922" t="s">
        <v>4956</v>
      </c>
      <c r="D117" s="182"/>
      <c r="E117" s="182"/>
      <c r="F117" s="182"/>
      <c r="G117" s="81" t="e">
        <f t="shared" si="29"/>
        <v>#DIV/0!</v>
      </c>
      <c r="H117" s="182"/>
      <c r="I117" s="182"/>
      <c r="J117" s="81" t="e">
        <f t="shared" si="30"/>
        <v>#DIV/0!</v>
      </c>
      <c r="K117" s="182">
        <f t="shared" si="33"/>
        <v>0</v>
      </c>
      <c r="L117" s="182">
        <f t="shared" si="34"/>
        <v>0</v>
      </c>
      <c r="M117" s="182">
        <f t="shared" si="35"/>
        <v>0</v>
      </c>
      <c r="N117" s="81" t="e">
        <f t="shared" si="36"/>
        <v>#DIV/0!</v>
      </c>
      <c r="O117" s="182">
        <f t="shared" si="37"/>
        <v>0</v>
      </c>
      <c r="P117" s="182">
        <f t="shared" si="38"/>
        <v>0</v>
      </c>
      <c r="Q117" s="81" t="e">
        <f t="shared" si="31"/>
        <v>#DIV/0!</v>
      </c>
      <c r="R117" s="229"/>
    </row>
    <row r="118" spans="1:18" s="220" customFormat="1" x14ac:dyDescent="0.2">
      <c r="A118" s="200" t="s">
        <v>4963</v>
      </c>
      <c r="B118" s="198" t="s">
        <v>5963</v>
      </c>
      <c r="C118" s="201" t="s">
        <v>4957</v>
      </c>
      <c r="D118" s="190">
        <f t="shared" ref="D118:I118" si="50">+SUM(D119:D121)</f>
        <v>0</v>
      </c>
      <c r="E118" s="190">
        <f t="shared" si="50"/>
        <v>0</v>
      </c>
      <c r="F118" s="190">
        <f t="shared" si="50"/>
        <v>0</v>
      </c>
      <c r="G118" s="81" t="e">
        <f t="shared" si="29"/>
        <v>#DIV/0!</v>
      </c>
      <c r="H118" s="190">
        <f t="shared" si="50"/>
        <v>0</v>
      </c>
      <c r="I118" s="190">
        <f t="shared" si="50"/>
        <v>0</v>
      </c>
      <c r="J118" s="81" t="e">
        <f t="shared" si="30"/>
        <v>#DIV/0!</v>
      </c>
      <c r="K118" s="190">
        <f t="shared" si="33"/>
        <v>0</v>
      </c>
      <c r="L118" s="190">
        <f t="shared" si="34"/>
        <v>0</v>
      </c>
      <c r="M118" s="190">
        <f t="shared" si="35"/>
        <v>0</v>
      </c>
      <c r="N118" s="81" t="e">
        <f t="shared" si="36"/>
        <v>#DIV/0!</v>
      </c>
      <c r="O118" s="190">
        <f t="shared" si="37"/>
        <v>0</v>
      </c>
      <c r="P118" s="190">
        <f t="shared" si="38"/>
        <v>0</v>
      </c>
      <c r="Q118" s="81" t="e">
        <f t="shared" si="31"/>
        <v>#DIV/0!</v>
      </c>
      <c r="R118" s="221"/>
    </row>
    <row r="119" spans="1:18" s="228" customFormat="1" ht="30" x14ac:dyDescent="0.2">
      <c r="A119" s="247" t="s">
        <v>4960</v>
      </c>
      <c r="B119" s="247" t="s">
        <v>5964</v>
      </c>
      <c r="C119" s="922" t="s">
        <v>4958</v>
      </c>
      <c r="D119" s="182"/>
      <c r="E119" s="182"/>
      <c r="F119" s="182"/>
      <c r="G119" s="81" t="e">
        <f t="shared" si="29"/>
        <v>#DIV/0!</v>
      </c>
      <c r="H119" s="182"/>
      <c r="I119" s="182"/>
      <c r="J119" s="81" t="e">
        <f t="shared" si="30"/>
        <v>#DIV/0!</v>
      </c>
      <c r="K119" s="182">
        <f t="shared" si="33"/>
        <v>0</v>
      </c>
      <c r="L119" s="182">
        <f t="shared" si="34"/>
        <v>0</v>
      </c>
      <c r="M119" s="182">
        <f t="shared" si="35"/>
        <v>0</v>
      </c>
      <c r="N119" s="81" t="e">
        <f t="shared" si="36"/>
        <v>#DIV/0!</v>
      </c>
      <c r="O119" s="182">
        <f t="shared" si="37"/>
        <v>0</v>
      </c>
      <c r="P119" s="182">
        <f t="shared" si="38"/>
        <v>0</v>
      </c>
      <c r="Q119" s="81" t="e">
        <f t="shared" si="31"/>
        <v>#DIV/0!</v>
      </c>
      <c r="R119" s="229"/>
    </row>
    <row r="120" spans="1:18" s="228" customFormat="1" ht="45" x14ac:dyDescent="0.2">
      <c r="A120" s="247" t="s">
        <v>4961</v>
      </c>
      <c r="B120" s="247" t="s">
        <v>5965</v>
      </c>
      <c r="C120" s="248" t="s">
        <v>4959</v>
      </c>
      <c r="D120" s="182"/>
      <c r="E120" s="182"/>
      <c r="F120" s="182"/>
      <c r="G120" s="81" t="e">
        <f t="shared" si="29"/>
        <v>#DIV/0!</v>
      </c>
      <c r="H120" s="182"/>
      <c r="I120" s="182"/>
      <c r="J120" s="81" t="e">
        <f t="shared" si="30"/>
        <v>#DIV/0!</v>
      </c>
      <c r="K120" s="182">
        <f t="shared" si="33"/>
        <v>0</v>
      </c>
      <c r="L120" s="182">
        <f t="shared" si="34"/>
        <v>0</v>
      </c>
      <c r="M120" s="182">
        <f t="shared" si="35"/>
        <v>0</v>
      </c>
      <c r="N120" s="81" t="e">
        <f t="shared" si="36"/>
        <v>#DIV/0!</v>
      </c>
      <c r="O120" s="182">
        <f t="shared" si="37"/>
        <v>0</v>
      </c>
      <c r="P120" s="182">
        <f t="shared" si="38"/>
        <v>0</v>
      </c>
      <c r="Q120" s="81" t="e">
        <f t="shared" si="31"/>
        <v>#DIV/0!</v>
      </c>
      <c r="R120" s="229"/>
    </row>
    <row r="121" spans="1:18" s="228" customFormat="1" x14ac:dyDescent="0.2">
      <c r="A121" s="247" t="s">
        <v>4962</v>
      </c>
      <c r="B121" s="247" t="s">
        <v>5966</v>
      </c>
      <c r="C121" s="248" t="s">
        <v>3161</v>
      </c>
      <c r="D121" s="182"/>
      <c r="E121" s="182"/>
      <c r="F121" s="182"/>
      <c r="G121" s="81" t="e">
        <f t="shared" si="29"/>
        <v>#DIV/0!</v>
      </c>
      <c r="H121" s="182"/>
      <c r="I121" s="182"/>
      <c r="J121" s="81" t="e">
        <f t="shared" si="30"/>
        <v>#DIV/0!</v>
      </c>
      <c r="K121" s="182">
        <f t="shared" si="33"/>
        <v>0</v>
      </c>
      <c r="L121" s="182">
        <f t="shared" si="34"/>
        <v>0</v>
      </c>
      <c r="M121" s="182">
        <f t="shared" si="35"/>
        <v>0</v>
      </c>
      <c r="N121" s="81" t="e">
        <f t="shared" si="36"/>
        <v>#DIV/0!</v>
      </c>
      <c r="O121" s="182">
        <f t="shared" si="37"/>
        <v>0</v>
      </c>
      <c r="P121" s="182">
        <f t="shared" si="38"/>
        <v>0</v>
      </c>
      <c r="Q121" s="81" t="e">
        <f t="shared" si="31"/>
        <v>#DIV/0!</v>
      </c>
      <c r="R121" s="229"/>
    </row>
    <row r="122" spans="1:18" s="220" customFormat="1" x14ac:dyDescent="0.2">
      <c r="A122" s="230" t="s">
        <v>3057</v>
      </c>
      <c r="B122" s="230" t="s">
        <v>1032</v>
      </c>
      <c r="C122" s="231" t="s">
        <v>741</v>
      </c>
      <c r="D122" s="190">
        <f t="shared" ref="D122:I122" si="51">+SUM(D123:D127)</f>
        <v>0</v>
      </c>
      <c r="E122" s="190">
        <f t="shared" si="51"/>
        <v>0</v>
      </c>
      <c r="F122" s="190">
        <f t="shared" si="51"/>
        <v>0</v>
      </c>
      <c r="G122" s="81" t="e">
        <f t="shared" si="29"/>
        <v>#DIV/0!</v>
      </c>
      <c r="H122" s="190">
        <f t="shared" si="51"/>
        <v>0</v>
      </c>
      <c r="I122" s="190">
        <f t="shared" si="51"/>
        <v>0</v>
      </c>
      <c r="J122" s="81" t="e">
        <f t="shared" si="30"/>
        <v>#DIV/0!</v>
      </c>
      <c r="K122" s="190">
        <f t="shared" si="33"/>
        <v>0</v>
      </c>
      <c r="L122" s="190">
        <f t="shared" si="34"/>
        <v>0</v>
      </c>
      <c r="M122" s="190">
        <f t="shared" si="35"/>
        <v>0</v>
      </c>
      <c r="N122" s="81" t="e">
        <f t="shared" si="36"/>
        <v>#DIV/0!</v>
      </c>
      <c r="O122" s="190">
        <f t="shared" si="37"/>
        <v>0</v>
      </c>
      <c r="P122" s="190">
        <f t="shared" si="38"/>
        <v>0</v>
      </c>
      <c r="Q122" s="81" t="e">
        <f t="shared" si="31"/>
        <v>#DIV/0!</v>
      </c>
      <c r="R122" s="221"/>
    </row>
    <row r="123" spans="1:18" s="228" customFormat="1" x14ac:dyDescent="0.2">
      <c r="A123" s="180" t="s">
        <v>3058</v>
      </c>
      <c r="B123" s="933" t="s">
        <v>5967</v>
      </c>
      <c r="C123" s="923" t="s">
        <v>4947</v>
      </c>
      <c r="D123" s="182"/>
      <c r="E123" s="182"/>
      <c r="F123" s="182"/>
      <c r="G123" s="81" t="e">
        <f t="shared" si="29"/>
        <v>#DIV/0!</v>
      </c>
      <c r="H123" s="182"/>
      <c r="I123" s="182"/>
      <c r="J123" s="81" t="e">
        <f t="shared" si="30"/>
        <v>#DIV/0!</v>
      </c>
      <c r="K123" s="182">
        <f t="shared" si="33"/>
        <v>0</v>
      </c>
      <c r="L123" s="182">
        <f t="shared" si="34"/>
        <v>0</v>
      </c>
      <c r="M123" s="182">
        <f t="shared" si="35"/>
        <v>0</v>
      </c>
      <c r="N123" s="81" t="e">
        <f t="shared" si="36"/>
        <v>#DIV/0!</v>
      </c>
      <c r="O123" s="182">
        <f t="shared" si="37"/>
        <v>0</v>
      </c>
      <c r="P123" s="182">
        <f t="shared" si="38"/>
        <v>0</v>
      </c>
      <c r="Q123" s="81" t="e">
        <f t="shared" si="31"/>
        <v>#DIV/0!</v>
      </c>
      <c r="R123" s="229"/>
    </row>
    <row r="124" spans="1:18" s="226" customFormat="1" x14ac:dyDescent="0.2">
      <c r="A124" s="180" t="s">
        <v>3059</v>
      </c>
      <c r="B124" s="180" t="s">
        <v>1301</v>
      </c>
      <c r="C124" s="181" t="s">
        <v>1033</v>
      </c>
      <c r="D124" s="182"/>
      <c r="E124" s="182"/>
      <c r="F124" s="182"/>
      <c r="G124" s="81" t="e">
        <f t="shared" si="29"/>
        <v>#DIV/0!</v>
      </c>
      <c r="H124" s="182"/>
      <c r="I124" s="182"/>
      <c r="J124" s="81" t="e">
        <f t="shared" si="30"/>
        <v>#DIV/0!</v>
      </c>
      <c r="K124" s="182">
        <f t="shared" si="33"/>
        <v>0</v>
      </c>
      <c r="L124" s="182">
        <f t="shared" si="34"/>
        <v>0</v>
      </c>
      <c r="M124" s="182">
        <f t="shared" si="35"/>
        <v>0</v>
      </c>
      <c r="N124" s="81" t="e">
        <f t="shared" si="36"/>
        <v>#DIV/0!</v>
      </c>
      <c r="O124" s="182">
        <f t="shared" si="37"/>
        <v>0</v>
      </c>
      <c r="P124" s="182">
        <f t="shared" si="38"/>
        <v>0</v>
      </c>
      <c r="Q124" s="81" t="e">
        <f t="shared" si="31"/>
        <v>#DIV/0!</v>
      </c>
      <c r="R124" s="227"/>
    </row>
    <row r="125" spans="1:18" s="226" customFormat="1" x14ac:dyDescent="0.2">
      <c r="A125" s="180" t="s">
        <v>3060</v>
      </c>
      <c r="B125" s="180" t="s">
        <v>1302</v>
      </c>
      <c r="C125" s="181" t="s">
        <v>1034</v>
      </c>
      <c r="D125" s="182"/>
      <c r="E125" s="182"/>
      <c r="F125" s="182"/>
      <c r="G125" s="81" t="e">
        <f t="shared" si="29"/>
        <v>#DIV/0!</v>
      </c>
      <c r="H125" s="182"/>
      <c r="I125" s="182"/>
      <c r="J125" s="81" t="e">
        <f t="shared" si="30"/>
        <v>#DIV/0!</v>
      </c>
      <c r="K125" s="182">
        <f t="shared" si="33"/>
        <v>0</v>
      </c>
      <c r="L125" s="182">
        <f t="shared" si="34"/>
        <v>0</v>
      </c>
      <c r="M125" s="182">
        <f t="shared" si="35"/>
        <v>0</v>
      </c>
      <c r="N125" s="81" t="e">
        <f t="shared" si="36"/>
        <v>#DIV/0!</v>
      </c>
      <c r="O125" s="182">
        <f t="shared" si="37"/>
        <v>0</v>
      </c>
      <c r="P125" s="182">
        <f t="shared" si="38"/>
        <v>0</v>
      </c>
      <c r="Q125" s="81" t="e">
        <f t="shared" si="31"/>
        <v>#DIV/0!</v>
      </c>
      <c r="R125" s="227"/>
    </row>
    <row r="126" spans="1:18" s="226" customFormat="1" x14ac:dyDescent="0.2">
      <c r="A126" s="180" t="s">
        <v>3061</v>
      </c>
      <c r="B126" s="180" t="s">
        <v>1303</v>
      </c>
      <c r="C126" s="181" t="s">
        <v>1035</v>
      </c>
      <c r="D126" s="182"/>
      <c r="E126" s="182"/>
      <c r="F126" s="182"/>
      <c r="G126" s="81" t="e">
        <f t="shared" si="29"/>
        <v>#DIV/0!</v>
      </c>
      <c r="H126" s="182"/>
      <c r="I126" s="182"/>
      <c r="J126" s="81" t="e">
        <f t="shared" si="30"/>
        <v>#DIV/0!</v>
      </c>
      <c r="K126" s="182">
        <f t="shared" si="33"/>
        <v>0</v>
      </c>
      <c r="L126" s="182">
        <f t="shared" si="34"/>
        <v>0</v>
      </c>
      <c r="M126" s="182">
        <f t="shared" si="35"/>
        <v>0</v>
      </c>
      <c r="N126" s="81" t="e">
        <f t="shared" si="36"/>
        <v>#DIV/0!</v>
      </c>
      <c r="O126" s="182">
        <f t="shared" si="37"/>
        <v>0</v>
      </c>
      <c r="P126" s="182">
        <f t="shared" si="38"/>
        <v>0</v>
      </c>
      <c r="Q126" s="81" t="e">
        <f t="shared" si="31"/>
        <v>#DIV/0!</v>
      </c>
      <c r="R126" s="227"/>
    </row>
    <row r="127" spans="1:18" s="228" customFormat="1" x14ac:dyDescent="0.2">
      <c r="A127" s="247" t="s">
        <v>4948</v>
      </c>
      <c r="B127" s="247" t="s">
        <v>1304</v>
      </c>
      <c r="C127" s="248" t="s">
        <v>1036</v>
      </c>
      <c r="D127" s="182"/>
      <c r="E127" s="182"/>
      <c r="F127" s="182"/>
      <c r="G127" s="81" t="e">
        <f t="shared" si="29"/>
        <v>#DIV/0!</v>
      </c>
      <c r="H127" s="182"/>
      <c r="I127" s="182"/>
      <c r="J127" s="81" t="e">
        <f t="shared" si="30"/>
        <v>#DIV/0!</v>
      </c>
      <c r="K127" s="182">
        <f t="shared" si="33"/>
        <v>0</v>
      </c>
      <c r="L127" s="182">
        <f t="shared" si="34"/>
        <v>0</v>
      </c>
      <c r="M127" s="182">
        <f t="shared" si="35"/>
        <v>0</v>
      </c>
      <c r="N127" s="81" t="e">
        <f t="shared" si="36"/>
        <v>#DIV/0!</v>
      </c>
      <c r="O127" s="182">
        <f t="shared" si="37"/>
        <v>0</v>
      </c>
      <c r="P127" s="182">
        <f t="shared" si="38"/>
        <v>0</v>
      </c>
      <c r="Q127" s="81" t="e">
        <f t="shared" si="31"/>
        <v>#DIV/0!</v>
      </c>
      <c r="R127" s="229"/>
    </row>
    <row r="128" spans="1:18" s="220" customFormat="1" x14ac:dyDescent="0.2">
      <c r="A128" s="230" t="s">
        <v>3069</v>
      </c>
      <c r="B128" s="198" t="s">
        <v>5968</v>
      </c>
      <c r="C128" s="231" t="s">
        <v>5053</v>
      </c>
      <c r="D128" s="190">
        <f t="shared" ref="D128:I128" si="52">+D129</f>
        <v>0</v>
      </c>
      <c r="E128" s="190">
        <f t="shared" si="52"/>
        <v>0</v>
      </c>
      <c r="F128" s="190">
        <f t="shared" si="52"/>
        <v>0</v>
      </c>
      <c r="G128" s="81" t="e">
        <f t="shared" si="29"/>
        <v>#DIV/0!</v>
      </c>
      <c r="H128" s="190">
        <f t="shared" si="52"/>
        <v>0</v>
      </c>
      <c r="I128" s="190">
        <f t="shared" si="52"/>
        <v>0</v>
      </c>
      <c r="J128" s="81" t="e">
        <f t="shared" si="30"/>
        <v>#DIV/0!</v>
      </c>
      <c r="K128" s="190">
        <f t="shared" si="33"/>
        <v>0</v>
      </c>
      <c r="L128" s="190">
        <f t="shared" si="34"/>
        <v>0</v>
      </c>
      <c r="M128" s="190">
        <f t="shared" si="35"/>
        <v>0</v>
      </c>
      <c r="N128" s="81" t="e">
        <f t="shared" si="36"/>
        <v>#DIV/0!</v>
      </c>
      <c r="O128" s="190">
        <f t="shared" si="37"/>
        <v>0</v>
      </c>
      <c r="P128" s="190">
        <f t="shared" si="38"/>
        <v>0</v>
      </c>
      <c r="Q128" s="81" t="e">
        <f t="shared" si="31"/>
        <v>#DIV/0!</v>
      </c>
      <c r="R128" s="221"/>
    </row>
    <row r="129" spans="1:18" s="224" customFormat="1" x14ac:dyDescent="0.2">
      <c r="A129" s="239" t="s">
        <v>3279</v>
      </c>
      <c r="B129" s="195" t="s">
        <v>5969</v>
      </c>
      <c r="C129" s="240" t="s">
        <v>161</v>
      </c>
      <c r="D129" s="197"/>
      <c r="E129" s="197"/>
      <c r="F129" s="197"/>
      <c r="G129" s="81" t="e">
        <f t="shared" si="29"/>
        <v>#DIV/0!</v>
      </c>
      <c r="H129" s="197"/>
      <c r="I129" s="197"/>
      <c r="J129" s="81" t="e">
        <f t="shared" si="30"/>
        <v>#DIV/0!</v>
      </c>
      <c r="K129" s="197">
        <f t="shared" si="33"/>
        <v>0</v>
      </c>
      <c r="L129" s="197">
        <f t="shared" si="34"/>
        <v>0</v>
      </c>
      <c r="M129" s="197">
        <f t="shared" si="35"/>
        <v>0</v>
      </c>
      <c r="N129" s="81" t="e">
        <f t="shared" si="36"/>
        <v>#DIV/0!</v>
      </c>
      <c r="O129" s="197">
        <f t="shared" si="37"/>
        <v>0</v>
      </c>
      <c r="P129" s="197">
        <f t="shared" si="38"/>
        <v>0</v>
      </c>
      <c r="Q129" s="81" t="e">
        <f t="shared" si="31"/>
        <v>#DIV/0!</v>
      </c>
      <c r="R129" s="225"/>
    </row>
    <row r="130" spans="1:18" s="220" customFormat="1" x14ac:dyDescent="0.2">
      <c r="A130" s="242" t="s">
        <v>3070</v>
      </c>
      <c r="B130" s="198" t="s">
        <v>5970</v>
      </c>
      <c r="C130" s="243" t="s">
        <v>3071</v>
      </c>
      <c r="D130" s="190">
        <f t="shared" ref="D130:I130" si="53">+SUM(D131:D132)</f>
        <v>0</v>
      </c>
      <c r="E130" s="190">
        <f t="shared" si="53"/>
        <v>0</v>
      </c>
      <c r="F130" s="190">
        <f t="shared" si="53"/>
        <v>0</v>
      </c>
      <c r="G130" s="81" t="e">
        <f t="shared" si="29"/>
        <v>#DIV/0!</v>
      </c>
      <c r="H130" s="190">
        <f t="shared" si="53"/>
        <v>0</v>
      </c>
      <c r="I130" s="190">
        <f t="shared" si="53"/>
        <v>0</v>
      </c>
      <c r="J130" s="81" t="e">
        <f t="shared" si="30"/>
        <v>#DIV/0!</v>
      </c>
      <c r="K130" s="190">
        <f t="shared" si="33"/>
        <v>0</v>
      </c>
      <c r="L130" s="190">
        <f t="shared" si="34"/>
        <v>0</v>
      </c>
      <c r="M130" s="190">
        <f t="shared" si="35"/>
        <v>0</v>
      </c>
      <c r="N130" s="81" t="e">
        <f t="shared" si="36"/>
        <v>#DIV/0!</v>
      </c>
      <c r="O130" s="190">
        <f t="shared" si="37"/>
        <v>0</v>
      </c>
      <c r="P130" s="190">
        <f t="shared" si="38"/>
        <v>0</v>
      </c>
      <c r="Q130" s="81" t="e">
        <f t="shared" si="31"/>
        <v>#DIV/0!</v>
      </c>
      <c r="R130" s="221"/>
    </row>
    <row r="131" spans="1:18" s="224" customFormat="1" ht="30" x14ac:dyDescent="0.2">
      <c r="A131" s="244" t="s">
        <v>4965</v>
      </c>
      <c r="B131" s="195" t="s">
        <v>5971</v>
      </c>
      <c r="C131" s="924" t="s">
        <v>4964</v>
      </c>
      <c r="D131" s="197"/>
      <c r="E131" s="197"/>
      <c r="F131" s="197"/>
      <c r="G131" s="81" t="e">
        <f t="shared" si="29"/>
        <v>#DIV/0!</v>
      </c>
      <c r="H131" s="197"/>
      <c r="I131" s="197"/>
      <c r="J131" s="81" t="e">
        <f t="shared" si="30"/>
        <v>#DIV/0!</v>
      </c>
      <c r="K131" s="197">
        <f t="shared" si="33"/>
        <v>0</v>
      </c>
      <c r="L131" s="197">
        <f t="shared" si="34"/>
        <v>0</v>
      </c>
      <c r="M131" s="197">
        <f t="shared" si="35"/>
        <v>0</v>
      </c>
      <c r="N131" s="81" t="e">
        <f t="shared" si="36"/>
        <v>#DIV/0!</v>
      </c>
      <c r="O131" s="197">
        <f t="shared" si="37"/>
        <v>0</v>
      </c>
      <c r="P131" s="197">
        <f t="shared" si="38"/>
        <v>0</v>
      </c>
      <c r="Q131" s="81" t="e">
        <f t="shared" si="31"/>
        <v>#DIV/0!</v>
      </c>
      <c r="R131" s="225"/>
    </row>
    <row r="132" spans="1:18" s="224" customFormat="1" x14ac:dyDescent="0.2">
      <c r="A132" s="244" t="s">
        <v>4966</v>
      </c>
      <c r="B132" s="195" t="s">
        <v>5972</v>
      </c>
      <c r="C132" s="245" t="s">
        <v>2330</v>
      </c>
      <c r="D132" s="197"/>
      <c r="E132" s="197"/>
      <c r="F132" s="197"/>
      <c r="G132" s="81" t="e">
        <f t="shared" si="29"/>
        <v>#DIV/0!</v>
      </c>
      <c r="H132" s="197"/>
      <c r="I132" s="197"/>
      <c r="J132" s="81" t="e">
        <f t="shared" si="30"/>
        <v>#DIV/0!</v>
      </c>
      <c r="K132" s="197">
        <f t="shared" si="33"/>
        <v>0</v>
      </c>
      <c r="L132" s="197">
        <f t="shared" si="34"/>
        <v>0</v>
      </c>
      <c r="M132" s="197">
        <f t="shared" si="35"/>
        <v>0</v>
      </c>
      <c r="N132" s="81" t="e">
        <f t="shared" si="36"/>
        <v>#DIV/0!</v>
      </c>
      <c r="O132" s="197">
        <f t="shared" si="37"/>
        <v>0</v>
      </c>
      <c r="P132" s="197">
        <f t="shared" si="38"/>
        <v>0</v>
      </c>
      <c r="Q132" s="81" t="e">
        <f t="shared" si="31"/>
        <v>#DIV/0!</v>
      </c>
      <c r="R132" s="225"/>
    </row>
    <row r="133" spans="1:18" s="210" customFormat="1" x14ac:dyDescent="0.2">
      <c r="A133" s="216"/>
      <c r="B133" s="216" t="s">
        <v>1037</v>
      </c>
      <c r="C133" s="213" t="s">
        <v>1185</v>
      </c>
      <c r="D133" s="169">
        <f t="shared" ref="D133:I133" si="54">+SUM(D134:D139)</f>
        <v>0</v>
      </c>
      <c r="E133" s="169">
        <f t="shared" si="54"/>
        <v>0</v>
      </c>
      <c r="F133" s="169">
        <f t="shared" si="54"/>
        <v>0</v>
      </c>
      <c r="G133" s="81" t="e">
        <f t="shared" si="29"/>
        <v>#DIV/0!</v>
      </c>
      <c r="H133" s="169">
        <f t="shared" si="54"/>
        <v>0</v>
      </c>
      <c r="I133" s="169">
        <f t="shared" si="54"/>
        <v>0</v>
      </c>
      <c r="J133" s="81" t="e">
        <f t="shared" si="30"/>
        <v>#DIV/0!</v>
      </c>
      <c r="K133" s="169">
        <f t="shared" si="33"/>
        <v>0</v>
      </c>
      <c r="L133" s="169">
        <f t="shared" si="34"/>
        <v>0</v>
      </c>
      <c r="M133" s="169">
        <f t="shared" si="35"/>
        <v>0</v>
      </c>
      <c r="N133" s="81" t="e">
        <f t="shared" si="36"/>
        <v>#DIV/0!</v>
      </c>
      <c r="O133" s="169">
        <f t="shared" si="37"/>
        <v>0</v>
      </c>
      <c r="P133" s="169">
        <f t="shared" si="38"/>
        <v>0</v>
      </c>
      <c r="Q133" s="81" t="e">
        <f t="shared" si="31"/>
        <v>#DIV/0!</v>
      </c>
      <c r="R133" s="211"/>
    </row>
    <row r="134" spans="1:18" s="191" customFormat="1" x14ac:dyDescent="0.2">
      <c r="A134" s="188" t="s">
        <v>3028</v>
      </c>
      <c r="B134" s="188" t="s">
        <v>1038</v>
      </c>
      <c r="C134" s="189" t="s">
        <v>439</v>
      </c>
      <c r="D134" s="1101"/>
      <c r="E134" s="1101"/>
      <c r="F134" s="1101"/>
      <c r="G134" s="81" t="e">
        <f t="shared" si="29"/>
        <v>#DIV/0!</v>
      </c>
      <c r="H134" s="1101"/>
      <c r="I134" s="1101"/>
      <c r="J134" s="81" t="e">
        <f t="shared" si="30"/>
        <v>#DIV/0!</v>
      </c>
      <c r="K134" s="1101">
        <f t="shared" si="33"/>
        <v>0</v>
      </c>
      <c r="L134" s="1101">
        <f t="shared" si="34"/>
        <v>0</v>
      </c>
      <c r="M134" s="1101">
        <f t="shared" si="35"/>
        <v>0</v>
      </c>
      <c r="N134" s="81" t="e">
        <f t="shared" si="36"/>
        <v>#DIV/0!</v>
      </c>
      <c r="O134" s="1101">
        <f t="shared" si="37"/>
        <v>0</v>
      </c>
      <c r="P134" s="1101">
        <f t="shared" si="38"/>
        <v>0</v>
      </c>
      <c r="Q134" s="81" t="e">
        <f t="shared" si="31"/>
        <v>#DIV/0!</v>
      </c>
      <c r="R134" s="192"/>
    </row>
    <row r="135" spans="1:18" s="193" customFormat="1" x14ac:dyDescent="0.2">
      <c r="A135" s="188" t="s">
        <v>3029</v>
      </c>
      <c r="B135" s="188" t="s">
        <v>1039</v>
      </c>
      <c r="C135" s="189" t="s">
        <v>4937</v>
      </c>
      <c r="D135" s="1101"/>
      <c r="E135" s="1101"/>
      <c r="F135" s="1101"/>
      <c r="G135" s="81" t="e">
        <f t="shared" si="29"/>
        <v>#DIV/0!</v>
      </c>
      <c r="H135" s="1101"/>
      <c r="I135" s="1101"/>
      <c r="J135" s="81" t="e">
        <f t="shared" si="30"/>
        <v>#DIV/0!</v>
      </c>
      <c r="K135" s="1101">
        <f t="shared" si="33"/>
        <v>0</v>
      </c>
      <c r="L135" s="1101">
        <f t="shared" si="34"/>
        <v>0</v>
      </c>
      <c r="M135" s="1101">
        <f t="shared" si="35"/>
        <v>0</v>
      </c>
      <c r="N135" s="81" t="e">
        <f t="shared" si="36"/>
        <v>#DIV/0!</v>
      </c>
      <c r="O135" s="1101">
        <f t="shared" si="37"/>
        <v>0</v>
      </c>
      <c r="P135" s="1101">
        <f t="shared" si="38"/>
        <v>0</v>
      </c>
      <c r="Q135" s="81" t="e">
        <f t="shared" si="31"/>
        <v>#DIV/0!</v>
      </c>
      <c r="R135" s="194"/>
    </row>
    <row r="136" spans="1:18" s="193" customFormat="1" x14ac:dyDescent="0.2">
      <c r="A136" s="188" t="s">
        <v>3027</v>
      </c>
      <c r="B136" s="188" t="s">
        <v>1040</v>
      </c>
      <c r="C136" s="189" t="s">
        <v>440</v>
      </c>
      <c r="D136" s="1101"/>
      <c r="E136" s="1101"/>
      <c r="F136" s="1101"/>
      <c r="G136" s="81" t="e">
        <f t="shared" si="29"/>
        <v>#DIV/0!</v>
      </c>
      <c r="H136" s="1101"/>
      <c r="I136" s="1101"/>
      <c r="J136" s="81" t="e">
        <f t="shared" si="30"/>
        <v>#DIV/0!</v>
      </c>
      <c r="K136" s="1101">
        <f t="shared" si="33"/>
        <v>0</v>
      </c>
      <c r="L136" s="1101">
        <f t="shared" si="34"/>
        <v>0</v>
      </c>
      <c r="M136" s="1101">
        <f t="shared" si="35"/>
        <v>0</v>
      </c>
      <c r="N136" s="81" t="e">
        <f t="shared" si="36"/>
        <v>#DIV/0!</v>
      </c>
      <c r="O136" s="1101">
        <f t="shared" si="37"/>
        <v>0</v>
      </c>
      <c r="P136" s="1101">
        <f t="shared" si="38"/>
        <v>0</v>
      </c>
      <c r="Q136" s="81" t="e">
        <f t="shared" si="31"/>
        <v>#DIV/0!</v>
      </c>
      <c r="R136" s="194"/>
    </row>
    <row r="137" spans="1:18" s="193" customFormat="1" x14ac:dyDescent="0.2">
      <c r="A137" s="188" t="s">
        <v>3267</v>
      </c>
      <c r="B137" s="188" t="s">
        <v>5973</v>
      </c>
      <c r="C137" s="189" t="s">
        <v>161</v>
      </c>
      <c r="D137" s="1101"/>
      <c r="E137" s="1101"/>
      <c r="F137" s="1101"/>
      <c r="G137" s="81" t="e">
        <f t="shared" si="29"/>
        <v>#DIV/0!</v>
      </c>
      <c r="H137" s="1101"/>
      <c r="I137" s="1101"/>
      <c r="J137" s="81" t="e">
        <f t="shared" si="30"/>
        <v>#DIV/0!</v>
      </c>
      <c r="K137" s="1101">
        <f t="shared" si="33"/>
        <v>0</v>
      </c>
      <c r="L137" s="1101">
        <f t="shared" si="34"/>
        <v>0</v>
      </c>
      <c r="M137" s="1101">
        <f t="shared" si="35"/>
        <v>0</v>
      </c>
      <c r="N137" s="81" t="e">
        <f t="shared" si="36"/>
        <v>#DIV/0!</v>
      </c>
      <c r="O137" s="1101">
        <f t="shared" si="37"/>
        <v>0</v>
      </c>
      <c r="P137" s="1101">
        <f t="shared" si="38"/>
        <v>0</v>
      </c>
      <c r="Q137" s="81" t="e">
        <f t="shared" si="31"/>
        <v>#DIV/0!</v>
      </c>
      <c r="R137" s="194"/>
    </row>
    <row r="138" spans="1:18" s="193" customFormat="1" ht="30" x14ac:dyDescent="0.2">
      <c r="A138" s="188" t="s">
        <v>3025</v>
      </c>
      <c r="B138" s="188" t="s">
        <v>1041</v>
      </c>
      <c r="C138" s="189" t="s">
        <v>1042</v>
      </c>
      <c r="D138" s="1101"/>
      <c r="E138" s="1101"/>
      <c r="F138" s="1101"/>
      <c r="G138" s="81" t="e">
        <f t="shared" si="29"/>
        <v>#DIV/0!</v>
      </c>
      <c r="H138" s="1101"/>
      <c r="I138" s="1101"/>
      <c r="J138" s="81" t="e">
        <f t="shared" si="30"/>
        <v>#DIV/0!</v>
      </c>
      <c r="K138" s="1101">
        <f t="shared" si="33"/>
        <v>0</v>
      </c>
      <c r="L138" s="1101">
        <f t="shared" si="34"/>
        <v>0</v>
      </c>
      <c r="M138" s="1101">
        <f t="shared" si="35"/>
        <v>0</v>
      </c>
      <c r="N138" s="81" t="e">
        <f t="shared" si="36"/>
        <v>#DIV/0!</v>
      </c>
      <c r="O138" s="1101">
        <f t="shared" si="37"/>
        <v>0</v>
      </c>
      <c r="P138" s="1101">
        <f t="shared" si="38"/>
        <v>0</v>
      </c>
      <c r="Q138" s="81" t="e">
        <f t="shared" si="31"/>
        <v>#DIV/0!</v>
      </c>
      <c r="R138" s="194"/>
    </row>
    <row r="139" spans="1:18" s="193" customFormat="1" x14ac:dyDescent="0.2">
      <c r="A139" s="188" t="s">
        <v>3026</v>
      </c>
      <c r="B139" s="188" t="s">
        <v>5974</v>
      </c>
      <c r="C139" s="189" t="s">
        <v>161</v>
      </c>
      <c r="D139" s="1101"/>
      <c r="E139" s="1101"/>
      <c r="F139" s="1101"/>
      <c r="G139" s="81" t="e">
        <f t="shared" si="29"/>
        <v>#DIV/0!</v>
      </c>
      <c r="H139" s="1101"/>
      <c r="I139" s="1101"/>
      <c r="J139" s="81" t="e">
        <f t="shared" si="30"/>
        <v>#DIV/0!</v>
      </c>
      <c r="K139" s="1101">
        <f t="shared" si="33"/>
        <v>0</v>
      </c>
      <c r="L139" s="1101">
        <f t="shared" si="34"/>
        <v>0</v>
      </c>
      <c r="M139" s="1101">
        <f t="shared" si="35"/>
        <v>0</v>
      </c>
      <c r="N139" s="81" t="e">
        <f t="shared" si="36"/>
        <v>#DIV/0!</v>
      </c>
      <c r="O139" s="1101">
        <f t="shared" si="37"/>
        <v>0</v>
      </c>
      <c r="P139" s="1101">
        <f t="shared" si="38"/>
        <v>0</v>
      </c>
      <c r="Q139" s="81" t="e">
        <f t="shared" si="31"/>
        <v>#DIV/0!</v>
      </c>
      <c r="R139" s="194"/>
    </row>
    <row r="140" spans="1:18" s="143" customFormat="1" ht="12.75" x14ac:dyDescent="0.2">
      <c r="A140" s="140" t="s">
        <v>3197</v>
      </c>
      <c r="B140" s="140" t="s">
        <v>5975</v>
      </c>
      <c r="C140" s="141" t="s">
        <v>3072</v>
      </c>
      <c r="D140" s="142">
        <f t="shared" ref="D140:I140" si="55">+D141</f>
        <v>0</v>
      </c>
      <c r="E140" s="142">
        <f t="shared" si="55"/>
        <v>0</v>
      </c>
      <c r="F140" s="142">
        <f t="shared" si="55"/>
        <v>0</v>
      </c>
      <c r="G140" s="81" t="e">
        <f t="shared" si="29"/>
        <v>#DIV/0!</v>
      </c>
      <c r="H140" s="142">
        <f t="shared" si="55"/>
        <v>0</v>
      </c>
      <c r="I140" s="142">
        <f t="shared" si="55"/>
        <v>0</v>
      </c>
      <c r="J140" s="81" t="e">
        <f t="shared" si="30"/>
        <v>#DIV/0!</v>
      </c>
      <c r="K140" s="142">
        <f t="shared" si="33"/>
        <v>0</v>
      </c>
      <c r="L140" s="142">
        <f t="shared" si="34"/>
        <v>0</v>
      </c>
      <c r="M140" s="142">
        <f t="shared" si="35"/>
        <v>0</v>
      </c>
      <c r="N140" s="81" t="e">
        <f t="shared" si="36"/>
        <v>#DIV/0!</v>
      </c>
      <c r="O140" s="142">
        <f t="shared" si="37"/>
        <v>0</v>
      </c>
      <c r="P140" s="142">
        <f t="shared" si="38"/>
        <v>0</v>
      </c>
      <c r="Q140" s="81" t="e">
        <f t="shared" si="31"/>
        <v>#DIV/0!</v>
      </c>
      <c r="R140" s="144"/>
    </row>
    <row r="141" spans="1:18" s="210" customFormat="1" x14ac:dyDescent="0.2">
      <c r="A141" s="172" t="s">
        <v>4968</v>
      </c>
      <c r="B141" s="167" t="s">
        <v>5976</v>
      </c>
      <c r="C141" s="173" t="s">
        <v>4967</v>
      </c>
      <c r="D141" s="174"/>
      <c r="E141" s="174"/>
      <c r="F141" s="174"/>
      <c r="G141" s="81" t="e">
        <f t="shared" ref="G141:G204" si="56">+(E141-F141)/E141</f>
        <v>#DIV/0!</v>
      </c>
      <c r="H141" s="174"/>
      <c r="I141" s="174"/>
      <c r="J141" s="81" t="e">
        <f t="shared" ref="J141:J204" si="57">+(H141-I141)/H141</f>
        <v>#DIV/0!</v>
      </c>
      <c r="K141" s="174">
        <f t="shared" si="33"/>
        <v>0</v>
      </c>
      <c r="L141" s="174">
        <f t="shared" si="34"/>
        <v>0</v>
      </c>
      <c r="M141" s="174">
        <f t="shared" si="35"/>
        <v>0</v>
      </c>
      <c r="N141" s="81" t="e">
        <f t="shared" si="36"/>
        <v>#DIV/0!</v>
      </c>
      <c r="O141" s="174">
        <f t="shared" si="37"/>
        <v>0</v>
      </c>
      <c r="P141" s="174">
        <f t="shared" si="38"/>
        <v>0</v>
      </c>
      <c r="Q141" s="81" t="e">
        <f t="shared" ref="Q141:Q204" si="58">+(O141-P141)/O141</f>
        <v>#DIV/0!</v>
      </c>
      <c r="R141" s="211"/>
    </row>
    <row r="142" spans="1:18" s="143" customFormat="1" ht="12.75" x14ac:dyDescent="0.2">
      <c r="A142" s="156" t="s">
        <v>3181</v>
      </c>
      <c r="B142" s="156" t="s">
        <v>1045</v>
      </c>
      <c r="C142" s="148" t="s">
        <v>441</v>
      </c>
      <c r="D142" s="142">
        <f t="shared" ref="D142:I142" si="59">+D143+D152+D154+D155+D156+D157+D158</f>
        <v>0</v>
      </c>
      <c r="E142" s="142">
        <f t="shared" si="59"/>
        <v>0</v>
      </c>
      <c r="F142" s="142">
        <f t="shared" si="59"/>
        <v>0</v>
      </c>
      <c r="G142" s="81" t="e">
        <f t="shared" si="56"/>
        <v>#DIV/0!</v>
      </c>
      <c r="H142" s="142">
        <f t="shared" si="59"/>
        <v>0</v>
      </c>
      <c r="I142" s="142">
        <f t="shared" si="59"/>
        <v>0</v>
      </c>
      <c r="J142" s="81" t="e">
        <f t="shared" si="57"/>
        <v>#DIV/0!</v>
      </c>
      <c r="K142" s="142">
        <f t="shared" si="33"/>
        <v>0</v>
      </c>
      <c r="L142" s="142">
        <f t="shared" si="34"/>
        <v>0</v>
      </c>
      <c r="M142" s="142">
        <f t="shared" si="35"/>
        <v>0</v>
      </c>
      <c r="N142" s="81" t="e">
        <f t="shared" si="36"/>
        <v>#DIV/0!</v>
      </c>
      <c r="O142" s="142">
        <f t="shared" si="37"/>
        <v>0</v>
      </c>
      <c r="P142" s="142">
        <f t="shared" si="38"/>
        <v>0</v>
      </c>
      <c r="Q142" s="81" t="e">
        <f t="shared" si="58"/>
        <v>#DIV/0!</v>
      </c>
      <c r="R142" s="144"/>
    </row>
    <row r="143" spans="1:18" s="178" customFormat="1" x14ac:dyDescent="0.2">
      <c r="A143" s="249" t="s">
        <v>3183</v>
      </c>
      <c r="B143" s="249" t="s">
        <v>1047</v>
      </c>
      <c r="C143" s="250" t="s">
        <v>1359</v>
      </c>
      <c r="D143" s="169">
        <f>+D144+D149+D150</f>
        <v>0</v>
      </c>
      <c r="E143" s="169">
        <f t="shared" ref="E143:I143" si="60">+E144+E149+E150</f>
        <v>0</v>
      </c>
      <c r="F143" s="169">
        <f t="shared" si="60"/>
        <v>0</v>
      </c>
      <c r="G143" s="81" t="e">
        <f t="shared" si="56"/>
        <v>#DIV/0!</v>
      </c>
      <c r="H143" s="169">
        <f t="shared" si="60"/>
        <v>0</v>
      </c>
      <c r="I143" s="169">
        <f t="shared" si="60"/>
        <v>0</v>
      </c>
      <c r="J143" s="81" t="e">
        <f t="shared" si="57"/>
        <v>#DIV/0!</v>
      </c>
      <c r="K143" s="169">
        <f t="shared" ref="K143:K206" si="61">D143</f>
        <v>0</v>
      </c>
      <c r="L143" s="169">
        <f t="shared" ref="L143:L206" si="62">E143</f>
        <v>0</v>
      </c>
      <c r="M143" s="169">
        <f t="shared" ref="M143:M206" si="63">F143</f>
        <v>0</v>
      </c>
      <c r="N143" s="81" t="e">
        <f t="shared" ref="N143:N206" si="64">+(L143-M143)/L143</f>
        <v>#DIV/0!</v>
      </c>
      <c r="O143" s="169">
        <f t="shared" ref="O143:O206" si="65">H143</f>
        <v>0</v>
      </c>
      <c r="P143" s="169">
        <f t="shared" ref="P143:P206" si="66">I143</f>
        <v>0</v>
      </c>
      <c r="Q143" s="81" t="e">
        <f t="shared" si="58"/>
        <v>#DIV/0!</v>
      </c>
      <c r="R143" s="179"/>
    </row>
    <row r="144" spans="1:18" s="191" customFormat="1" ht="30" x14ac:dyDescent="0.2">
      <c r="A144" s="218" t="s">
        <v>3032</v>
      </c>
      <c r="B144" s="218" t="s">
        <v>1247</v>
      </c>
      <c r="C144" s="219" t="s">
        <v>145</v>
      </c>
      <c r="D144" s="190">
        <f t="shared" ref="D144:I144" si="67">+SUM(D145:D148)</f>
        <v>0</v>
      </c>
      <c r="E144" s="190">
        <f t="shared" si="67"/>
        <v>0</v>
      </c>
      <c r="F144" s="190">
        <f t="shared" si="67"/>
        <v>0</v>
      </c>
      <c r="G144" s="81" t="e">
        <f t="shared" si="56"/>
        <v>#DIV/0!</v>
      </c>
      <c r="H144" s="190">
        <f t="shared" si="67"/>
        <v>0</v>
      </c>
      <c r="I144" s="190">
        <f t="shared" si="67"/>
        <v>0</v>
      </c>
      <c r="J144" s="81" t="e">
        <f t="shared" si="57"/>
        <v>#DIV/0!</v>
      </c>
      <c r="K144" s="190">
        <f t="shared" si="61"/>
        <v>0</v>
      </c>
      <c r="L144" s="190">
        <f t="shared" si="62"/>
        <v>0</v>
      </c>
      <c r="M144" s="190">
        <f t="shared" si="63"/>
        <v>0</v>
      </c>
      <c r="N144" s="81" t="e">
        <f t="shared" si="64"/>
        <v>#DIV/0!</v>
      </c>
      <c r="O144" s="190">
        <f t="shared" si="65"/>
        <v>0</v>
      </c>
      <c r="P144" s="190">
        <f t="shared" si="66"/>
        <v>0</v>
      </c>
      <c r="Q144" s="81" t="e">
        <f t="shared" si="58"/>
        <v>#DIV/0!</v>
      </c>
      <c r="R144" s="192"/>
    </row>
    <row r="145" spans="1:18" s="186" customFormat="1" x14ac:dyDescent="0.2">
      <c r="A145" s="183" t="s">
        <v>3033</v>
      </c>
      <c r="B145" s="183" t="s">
        <v>1305</v>
      </c>
      <c r="C145" s="184" t="s">
        <v>889</v>
      </c>
      <c r="D145" s="197"/>
      <c r="E145" s="197"/>
      <c r="F145" s="197"/>
      <c r="G145" s="81" t="e">
        <f t="shared" si="56"/>
        <v>#DIV/0!</v>
      </c>
      <c r="H145" s="197"/>
      <c r="I145" s="197"/>
      <c r="J145" s="81" t="e">
        <f t="shared" si="57"/>
        <v>#DIV/0!</v>
      </c>
      <c r="K145" s="197">
        <f t="shared" si="61"/>
        <v>0</v>
      </c>
      <c r="L145" s="197">
        <f t="shared" si="62"/>
        <v>0</v>
      </c>
      <c r="M145" s="197">
        <f t="shared" si="63"/>
        <v>0</v>
      </c>
      <c r="N145" s="81" t="e">
        <f t="shared" si="64"/>
        <v>#DIV/0!</v>
      </c>
      <c r="O145" s="197">
        <f t="shared" si="65"/>
        <v>0</v>
      </c>
      <c r="P145" s="197">
        <f t="shared" si="66"/>
        <v>0</v>
      </c>
      <c r="Q145" s="81" t="e">
        <f t="shared" si="58"/>
        <v>#DIV/0!</v>
      </c>
      <c r="R145" s="187"/>
    </row>
    <row r="146" spans="1:18" s="186" customFormat="1" ht="30" x14ac:dyDescent="0.2">
      <c r="A146" s="195" t="s">
        <v>3034</v>
      </c>
      <c r="B146" s="183" t="s">
        <v>5977</v>
      </c>
      <c r="C146" s="922" t="s">
        <v>4942</v>
      </c>
      <c r="D146" s="197"/>
      <c r="E146" s="197"/>
      <c r="F146" s="197"/>
      <c r="G146" s="81" t="e">
        <f t="shared" si="56"/>
        <v>#DIV/0!</v>
      </c>
      <c r="H146" s="197"/>
      <c r="I146" s="197"/>
      <c r="J146" s="81" t="e">
        <f t="shared" si="57"/>
        <v>#DIV/0!</v>
      </c>
      <c r="K146" s="197">
        <f t="shared" si="61"/>
        <v>0</v>
      </c>
      <c r="L146" s="197">
        <f t="shared" si="62"/>
        <v>0</v>
      </c>
      <c r="M146" s="197">
        <f t="shared" si="63"/>
        <v>0</v>
      </c>
      <c r="N146" s="81" t="e">
        <f t="shared" si="64"/>
        <v>#DIV/0!</v>
      </c>
      <c r="O146" s="197">
        <f t="shared" si="65"/>
        <v>0</v>
      </c>
      <c r="P146" s="197">
        <f t="shared" si="66"/>
        <v>0</v>
      </c>
      <c r="Q146" s="81" t="e">
        <f t="shared" si="58"/>
        <v>#DIV/0!</v>
      </c>
      <c r="R146" s="187"/>
    </row>
    <row r="147" spans="1:18" s="186" customFormat="1" x14ac:dyDescent="0.2">
      <c r="A147" s="183" t="s">
        <v>3270</v>
      </c>
      <c r="B147" s="183" t="s">
        <v>1306</v>
      </c>
      <c r="C147" s="184" t="s">
        <v>4943</v>
      </c>
      <c r="D147" s="197"/>
      <c r="E147" s="197"/>
      <c r="F147" s="197"/>
      <c r="G147" s="81" t="e">
        <f t="shared" si="56"/>
        <v>#DIV/0!</v>
      </c>
      <c r="H147" s="197"/>
      <c r="I147" s="197"/>
      <c r="J147" s="81" t="e">
        <f t="shared" si="57"/>
        <v>#DIV/0!</v>
      </c>
      <c r="K147" s="197">
        <f t="shared" si="61"/>
        <v>0</v>
      </c>
      <c r="L147" s="197">
        <f t="shared" si="62"/>
        <v>0</v>
      </c>
      <c r="M147" s="197">
        <f t="shared" si="63"/>
        <v>0</v>
      </c>
      <c r="N147" s="81" t="e">
        <f t="shared" si="64"/>
        <v>#DIV/0!</v>
      </c>
      <c r="O147" s="197">
        <f t="shared" si="65"/>
        <v>0</v>
      </c>
      <c r="P147" s="197">
        <f t="shared" si="66"/>
        <v>0</v>
      </c>
      <c r="Q147" s="81" t="e">
        <f t="shared" si="58"/>
        <v>#DIV/0!</v>
      </c>
      <c r="R147" s="187"/>
    </row>
    <row r="148" spans="1:18" s="186" customFormat="1" x14ac:dyDescent="0.2">
      <c r="A148" s="183" t="s">
        <v>3815</v>
      </c>
      <c r="B148" s="183" t="s">
        <v>5978</v>
      </c>
      <c r="C148" s="184" t="s">
        <v>161</v>
      </c>
      <c r="D148" s="197"/>
      <c r="E148" s="197"/>
      <c r="F148" s="197"/>
      <c r="G148" s="81" t="e">
        <f t="shared" si="56"/>
        <v>#DIV/0!</v>
      </c>
      <c r="H148" s="197"/>
      <c r="I148" s="197"/>
      <c r="J148" s="81" t="e">
        <f t="shared" si="57"/>
        <v>#DIV/0!</v>
      </c>
      <c r="K148" s="197">
        <f t="shared" si="61"/>
        <v>0</v>
      </c>
      <c r="L148" s="197">
        <f t="shared" si="62"/>
        <v>0</v>
      </c>
      <c r="M148" s="197">
        <f t="shared" si="63"/>
        <v>0</v>
      </c>
      <c r="N148" s="81" t="e">
        <f t="shared" si="64"/>
        <v>#DIV/0!</v>
      </c>
      <c r="O148" s="197">
        <f t="shared" si="65"/>
        <v>0</v>
      </c>
      <c r="P148" s="197">
        <f t="shared" si="66"/>
        <v>0</v>
      </c>
      <c r="Q148" s="81" t="e">
        <f t="shared" si="58"/>
        <v>#DIV/0!</v>
      </c>
      <c r="R148" s="187"/>
    </row>
    <row r="149" spans="1:18" s="191" customFormat="1" x14ac:dyDescent="0.2">
      <c r="A149" s="218" t="s">
        <v>3035</v>
      </c>
      <c r="B149" s="218" t="s">
        <v>1046</v>
      </c>
      <c r="C149" s="219" t="s">
        <v>4944</v>
      </c>
      <c r="D149" s="190"/>
      <c r="E149" s="190"/>
      <c r="F149" s="190"/>
      <c r="G149" s="81" t="e">
        <f t="shared" si="56"/>
        <v>#DIV/0!</v>
      </c>
      <c r="H149" s="190"/>
      <c r="I149" s="190"/>
      <c r="J149" s="81" t="e">
        <f t="shared" si="57"/>
        <v>#DIV/0!</v>
      </c>
      <c r="K149" s="190">
        <f t="shared" si="61"/>
        <v>0</v>
      </c>
      <c r="L149" s="190">
        <f t="shared" si="62"/>
        <v>0</v>
      </c>
      <c r="M149" s="190">
        <f t="shared" si="63"/>
        <v>0</v>
      </c>
      <c r="N149" s="81" t="e">
        <f t="shared" si="64"/>
        <v>#DIV/0!</v>
      </c>
      <c r="O149" s="190">
        <f t="shared" si="65"/>
        <v>0</v>
      </c>
      <c r="P149" s="190">
        <f t="shared" si="66"/>
        <v>0</v>
      </c>
      <c r="Q149" s="81" t="e">
        <f t="shared" si="58"/>
        <v>#DIV/0!</v>
      </c>
      <c r="R149" s="192"/>
    </row>
    <row r="150" spans="1:18" s="259" customFormat="1" x14ac:dyDescent="0.2">
      <c r="A150" s="256" t="s">
        <v>3189</v>
      </c>
      <c r="B150" s="218" t="s">
        <v>5979</v>
      </c>
      <c r="C150" s="257" t="s">
        <v>3190</v>
      </c>
      <c r="D150" s="258">
        <f>D151</f>
        <v>0</v>
      </c>
      <c r="E150" s="258">
        <f t="shared" ref="E150:I150" si="68">E151</f>
        <v>0</v>
      </c>
      <c r="F150" s="258">
        <f t="shared" si="68"/>
        <v>0</v>
      </c>
      <c r="G150" s="81" t="e">
        <f t="shared" si="56"/>
        <v>#DIV/0!</v>
      </c>
      <c r="H150" s="258">
        <f t="shared" si="68"/>
        <v>0</v>
      </c>
      <c r="I150" s="258">
        <f t="shared" si="68"/>
        <v>0</v>
      </c>
      <c r="J150" s="81" t="e">
        <f t="shared" si="57"/>
        <v>#DIV/0!</v>
      </c>
      <c r="K150" s="258">
        <f t="shared" si="61"/>
        <v>0</v>
      </c>
      <c r="L150" s="258">
        <f t="shared" si="62"/>
        <v>0</v>
      </c>
      <c r="M150" s="258">
        <f t="shared" si="63"/>
        <v>0</v>
      </c>
      <c r="N150" s="81" t="e">
        <f t="shared" si="64"/>
        <v>#DIV/0!</v>
      </c>
      <c r="O150" s="258">
        <f t="shared" si="65"/>
        <v>0</v>
      </c>
      <c r="P150" s="258">
        <f t="shared" si="66"/>
        <v>0</v>
      </c>
      <c r="Q150" s="81" t="e">
        <f t="shared" si="58"/>
        <v>#DIV/0!</v>
      </c>
      <c r="R150" s="260"/>
    </row>
    <row r="151" spans="1:18" s="237" customFormat="1" ht="30" x14ac:dyDescent="0.2">
      <c r="A151" s="334" t="s">
        <v>3036</v>
      </c>
      <c r="B151" s="334" t="s">
        <v>1050</v>
      </c>
      <c r="C151" s="1102" t="s">
        <v>1425</v>
      </c>
      <c r="D151" s="185"/>
      <c r="E151" s="185"/>
      <c r="F151" s="185"/>
      <c r="G151" s="81" t="e">
        <f t="shared" si="56"/>
        <v>#DIV/0!</v>
      </c>
      <c r="H151" s="185"/>
      <c r="I151" s="185"/>
      <c r="J151" s="81" t="e">
        <f t="shared" si="57"/>
        <v>#DIV/0!</v>
      </c>
      <c r="K151" s="185">
        <f t="shared" si="61"/>
        <v>0</v>
      </c>
      <c r="L151" s="185">
        <f t="shared" si="62"/>
        <v>0</v>
      </c>
      <c r="M151" s="185">
        <f t="shared" si="63"/>
        <v>0</v>
      </c>
      <c r="N151" s="81" t="e">
        <f t="shared" si="64"/>
        <v>#DIV/0!</v>
      </c>
      <c r="O151" s="185">
        <f t="shared" si="65"/>
        <v>0</v>
      </c>
      <c r="P151" s="185">
        <f t="shared" si="66"/>
        <v>0</v>
      </c>
      <c r="Q151" s="81" t="e">
        <f t="shared" si="58"/>
        <v>#DIV/0!</v>
      </c>
      <c r="R151" s="238"/>
    </row>
    <row r="152" spans="1:18" s="252" customFormat="1" ht="14.25" customHeight="1" x14ac:dyDescent="0.2">
      <c r="A152" s="214" t="s">
        <v>3037</v>
      </c>
      <c r="B152" s="214" t="s">
        <v>1051</v>
      </c>
      <c r="C152" s="215" t="s">
        <v>442</v>
      </c>
      <c r="D152" s="169">
        <f t="shared" ref="D152:I152" si="69">+D153</f>
        <v>0</v>
      </c>
      <c r="E152" s="169">
        <f t="shared" si="69"/>
        <v>0</v>
      </c>
      <c r="F152" s="169">
        <f t="shared" si="69"/>
        <v>0</v>
      </c>
      <c r="G152" s="81" t="e">
        <f t="shared" si="56"/>
        <v>#DIV/0!</v>
      </c>
      <c r="H152" s="169">
        <f t="shared" si="69"/>
        <v>0</v>
      </c>
      <c r="I152" s="169">
        <f t="shared" si="69"/>
        <v>0</v>
      </c>
      <c r="J152" s="81" t="e">
        <f t="shared" si="57"/>
        <v>#DIV/0!</v>
      </c>
      <c r="K152" s="169">
        <f t="shared" si="61"/>
        <v>0</v>
      </c>
      <c r="L152" s="169">
        <f t="shared" si="62"/>
        <v>0</v>
      </c>
      <c r="M152" s="169">
        <f t="shared" si="63"/>
        <v>0</v>
      </c>
      <c r="N152" s="81" t="e">
        <f t="shared" si="64"/>
        <v>#DIV/0!</v>
      </c>
      <c r="O152" s="169">
        <f t="shared" si="65"/>
        <v>0</v>
      </c>
      <c r="P152" s="169">
        <f t="shared" si="66"/>
        <v>0</v>
      </c>
      <c r="Q152" s="81" t="e">
        <f t="shared" si="58"/>
        <v>#DIV/0!</v>
      </c>
      <c r="R152" s="253"/>
    </row>
    <row r="153" spans="1:18" s="237" customFormat="1" x14ac:dyDescent="0.2">
      <c r="A153" s="254" t="s">
        <v>3044</v>
      </c>
      <c r="B153" s="254" t="s">
        <v>1053</v>
      </c>
      <c r="C153" s="255" t="s">
        <v>1054</v>
      </c>
      <c r="D153" s="190"/>
      <c r="E153" s="190"/>
      <c r="F153" s="190"/>
      <c r="G153" s="81" t="e">
        <f t="shared" si="56"/>
        <v>#DIV/0!</v>
      </c>
      <c r="H153" s="190"/>
      <c r="I153" s="190"/>
      <c r="J153" s="81" t="e">
        <f t="shared" si="57"/>
        <v>#DIV/0!</v>
      </c>
      <c r="K153" s="190">
        <f t="shared" si="61"/>
        <v>0</v>
      </c>
      <c r="L153" s="190">
        <f t="shared" si="62"/>
        <v>0</v>
      </c>
      <c r="M153" s="190">
        <f t="shared" si="63"/>
        <v>0</v>
      </c>
      <c r="N153" s="81" t="e">
        <f t="shared" si="64"/>
        <v>#DIV/0!</v>
      </c>
      <c r="O153" s="190">
        <f t="shared" si="65"/>
        <v>0</v>
      </c>
      <c r="P153" s="190">
        <f t="shared" si="66"/>
        <v>0</v>
      </c>
      <c r="Q153" s="81" t="e">
        <f t="shared" si="58"/>
        <v>#DIV/0!</v>
      </c>
      <c r="R153" s="238"/>
    </row>
    <row r="154" spans="1:18" s="252" customFormat="1" ht="30" x14ac:dyDescent="0.2">
      <c r="A154" s="212" t="s">
        <v>3045</v>
      </c>
      <c r="B154" s="212" t="s">
        <v>1055</v>
      </c>
      <c r="C154" s="213" t="s">
        <v>1187</v>
      </c>
      <c r="D154" s="174"/>
      <c r="E154" s="174"/>
      <c r="F154" s="174"/>
      <c r="G154" s="81" t="e">
        <f t="shared" si="56"/>
        <v>#DIV/0!</v>
      </c>
      <c r="H154" s="174"/>
      <c r="I154" s="174"/>
      <c r="J154" s="81" t="e">
        <f t="shared" si="57"/>
        <v>#DIV/0!</v>
      </c>
      <c r="K154" s="174">
        <f t="shared" si="61"/>
        <v>0</v>
      </c>
      <c r="L154" s="174">
        <f t="shared" si="62"/>
        <v>0</v>
      </c>
      <c r="M154" s="174">
        <f t="shared" si="63"/>
        <v>0</v>
      </c>
      <c r="N154" s="81" t="e">
        <f t="shared" si="64"/>
        <v>#DIV/0!</v>
      </c>
      <c r="O154" s="174">
        <f t="shared" si="65"/>
        <v>0</v>
      </c>
      <c r="P154" s="174">
        <f t="shared" si="66"/>
        <v>0</v>
      </c>
      <c r="Q154" s="81" t="e">
        <f t="shared" si="58"/>
        <v>#DIV/0!</v>
      </c>
      <c r="R154" s="253"/>
    </row>
    <row r="155" spans="1:18" s="252" customFormat="1" x14ac:dyDescent="0.2">
      <c r="A155" s="172" t="s">
        <v>5049</v>
      </c>
      <c r="B155" s="212" t="s">
        <v>5980</v>
      </c>
      <c r="C155" s="922" t="s">
        <v>3821</v>
      </c>
      <c r="D155" s="174"/>
      <c r="E155" s="174"/>
      <c r="F155" s="174"/>
      <c r="G155" s="81" t="e">
        <f t="shared" si="56"/>
        <v>#DIV/0!</v>
      </c>
      <c r="H155" s="174"/>
      <c r="I155" s="174"/>
      <c r="J155" s="81" t="e">
        <f t="shared" si="57"/>
        <v>#DIV/0!</v>
      </c>
      <c r="K155" s="174">
        <f t="shared" si="61"/>
        <v>0</v>
      </c>
      <c r="L155" s="174">
        <f t="shared" si="62"/>
        <v>0</v>
      </c>
      <c r="M155" s="174">
        <f t="shared" si="63"/>
        <v>0</v>
      </c>
      <c r="N155" s="81" t="e">
        <f t="shared" si="64"/>
        <v>#DIV/0!</v>
      </c>
      <c r="O155" s="174">
        <f t="shared" si="65"/>
        <v>0</v>
      </c>
      <c r="P155" s="174">
        <f t="shared" si="66"/>
        <v>0</v>
      </c>
      <c r="Q155" s="81" t="e">
        <f t="shared" si="58"/>
        <v>#DIV/0!</v>
      </c>
      <c r="R155" s="253"/>
    </row>
    <row r="156" spans="1:18" s="252" customFormat="1" x14ac:dyDescent="0.2">
      <c r="A156" s="172" t="s">
        <v>3065</v>
      </c>
      <c r="B156" s="212" t="s">
        <v>5981</v>
      </c>
      <c r="C156" s="173" t="s">
        <v>3548</v>
      </c>
      <c r="D156" s="174"/>
      <c r="E156" s="174"/>
      <c r="F156" s="174"/>
      <c r="G156" s="81" t="e">
        <f t="shared" si="56"/>
        <v>#DIV/0!</v>
      </c>
      <c r="H156" s="174"/>
      <c r="I156" s="174"/>
      <c r="J156" s="81" t="e">
        <f t="shared" si="57"/>
        <v>#DIV/0!</v>
      </c>
      <c r="K156" s="174">
        <f t="shared" si="61"/>
        <v>0</v>
      </c>
      <c r="L156" s="174">
        <f t="shared" si="62"/>
        <v>0</v>
      </c>
      <c r="M156" s="174">
        <f t="shared" si="63"/>
        <v>0</v>
      </c>
      <c r="N156" s="81" t="e">
        <f t="shared" si="64"/>
        <v>#DIV/0!</v>
      </c>
      <c r="O156" s="174">
        <f t="shared" si="65"/>
        <v>0</v>
      </c>
      <c r="P156" s="174">
        <f t="shared" si="66"/>
        <v>0</v>
      </c>
      <c r="Q156" s="81" t="e">
        <f t="shared" si="58"/>
        <v>#DIV/0!</v>
      </c>
      <c r="R156" s="253"/>
    </row>
    <row r="157" spans="1:18" s="261" customFormat="1" x14ac:dyDescent="0.2">
      <c r="A157" s="172" t="s">
        <v>4953</v>
      </c>
      <c r="B157" s="172" t="s">
        <v>1248</v>
      </c>
      <c r="C157" s="173" t="s">
        <v>1186</v>
      </c>
      <c r="D157" s="174"/>
      <c r="E157" s="174"/>
      <c r="F157" s="174"/>
      <c r="G157" s="81" t="e">
        <f t="shared" si="56"/>
        <v>#DIV/0!</v>
      </c>
      <c r="H157" s="174"/>
      <c r="I157" s="174"/>
      <c r="J157" s="81" t="e">
        <f t="shared" si="57"/>
        <v>#DIV/0!</v>
      </c>
      <c r="K157" s="174">
        <f t="shared" si="61"/>
        <v>0</v>
      </c>
      <c r="L157" s="174">
        <f t="shared" si="62"/>
        <v>0</v>
      </c>
      <c r="M157" s="174">
        <f t="shared" si="63"/>
        <v>0</v>
      </c>
      <c r="N157" s="81" t="e">
        <f t="shared" si="64"/>
        <v>#DIV/0!</v>
      </c>
      <c r="O157" s="174">
        <f t="shared" si="65"/>
        <v>0</v>
      </c>
      <c r="P157" s="174">
        <f t="shared" si="66"/>
        <v>0</v>
      </c>
      <c r="Q157" s="81" t="e">
        <f t="shared" si="58"/>
        <v>#DIV/0!</v>
      </c>
      <c r="R157" s="262"/>
    </row>
    <row r="158" spans="1:18" s="252" customFormat="1" x14ac:dyDescent="0.2">
      <c r="A158" s="172" t="s">
        <v>4954</v>
      </c>
      <c r="B158" s="172" t="s">
        <v>1048</v>
      </c>
      <c r="C158" s="173" t="s">
        <v>1049</v>
      </c>
      <c r="D158" s="174"/>
      <c r="E158" s="174"/>
      <c r="F158" s="174"/>
      <c r="G158" s="81" t="e">
        <f t="shared" si="56"/>
        <v>#DIV/0!</v>
      </c>
      <c r="H158" s="174"/>
      <c r="I158" s="174"/>
      <c r="J158" s="81" t="e">
        <f t="shared" si="57"/>
        <v>#DIV/0!</v>
      </c>
      <c r="K158" s="174">
        <f t="shared" si="61"/>
        <v>0</v>
      </c>
      <c r="L158" s="174">
        <f t="shared" si="62"/>
        <v>0</v>
      </c>
      <c r="M158" s="174">
        <f t="shared" si="63"/>
        <v>0</v>
      </c>
      <c r="N158" s="81" t="e">
        <f t="shared" si="64"/>
        <v>#DIV/0!</v>
      </c>
      <c r="O158" s="174">
        <f t="shared" si="65"/>
        <v>0</v>
      </c>
      <c r="P158" s="174">
        <f t="shared" si="66"/>
        <v>0</v>
      </c>
      <c r="Q158" s="81" t="e">
        <f t="shared" si="58"/>
        <v>#DIV/0!</v>
      </c>
      <c r="R158" s="253"/>
    </row>
    <row r="159" spans="1:18" s="143" customFormat="1" ht="12.75" x14ac:dyDescent="0.2">
      <c r="A159" s="147"/>
      <c r="B159" s="147" t="s">
        <v>1060</v>
      </c>
      <c r="C159" s="148" t="s">
        <v>443</v>
      </c>
      <c r="D159" s="142">
        <f t="shared" ref="D159:I159" si="70">+D160</f>
        <v>0</v>
      </c>
      <c r="E159" s="142">
        <f t="shared" si="70"/>
        <v>0</v>
      </c>
      <c r="F159" s="142">
        <f t="shared" si="70"/>
        <v>0</v>
      </c>
      <c r="G159" s="81" t="e">
        <f t="shared" si="56"/>
        <v>#DIV/0!</v>
      </c>
      <c r="H159" s="142">
        <f t="shared" si="70"/>
        <v>0</v>
      </c>
      <c r="I159" s="142">
        <f t="shared" si="70"/>
        <v>0</v>
      </c>
      <c r="J159" s="81" t="e">
        <f t="shared" si="57"/>
        <v>#DIV/0!</v>
      </c>
      <c r="K159" s="142">
        <f t="shared" si="61"/>
        <v>0</v>
      </c>
      <c r="L159" s="142">
        <f t="shared" si="62"/>
        <v>0</v>
      </c>
      <c r="M159" s="142">
        <f t="shared" si="63"/>
        <v>0</v>
      </c>
      <c r="N159" s="81" t="e">
        <f t="shared" si="64"/>
        <v>#DIV/0!</v>
      </c>
      <c r="O159" s="142">
        <f t="shared" si="65"/>
        <v>0</v>
      </c>
      <c r="P159" s="142">
        <f t="shared" si="66"/>
        <v>0</v>
      </c>
      <c r="Q159" s="81" t="e">
        <f t="shared" si="58"/>
        <v>#DIV/0!</v>
      </c>
      <c r="R159" s="144"/>
    </row>
    <row r="160" spans="1:18" s="170" customFormat="1" x14ac:dyDescent="0.2">
      <c r="A160" s="167" t="s">
        <v>3135</v>
      </c>
      <c r="B160" s="167" t="s">
        <v>1061</v>
      </c>
      <c r="C160" s="168" t="s">
        <v>1360</v>
      </c>
      <c r="D160" s="174"/>
      <c r="E160" s="174"/>
      <c r="F160" s="174"/>
      <c r="G160" s="81" t="e">
        <f t="shared" si="56"/>
        <v>#DIV/0!</v>
      </c>
      <c r="H160" s="174"/>
      <c r="I160" s="174"/>
      <c r="J160" s="81" t="e">
        <f t="shared" si="57"/>
        <v>#DIV/0!</v>
      </c>
      <c r="K160" s="174">
        <f t="shared" si="61"/>
        <v>0</v>
      </c>
      <c r="L160" s="174">
        <f t="shared" si="62"/>
        <v>0</v>
      </c>
      <c r="M160" s="174">
        <f t="shared" si="63"/>
        <v>0</v>
      </c>
      <c r="N160" s="81" t="e">
        <f t="shared" si="64"/>
        <v>#DIV/0!</v>
      </c>
      <c r="O160" s="174">
        <f t="shared" si="65"/>
        <v>0</v>
      </c>
      <c r="P160" s="174">
        <f t="shared" si="66"/>
        <v>0</v>
      </c>
      <c r="Q160" s="81" t="e">
        <f t="shared" si="58"/>
        <v>#DIV/0!</v>
      </c>
      <c r="R160" s="171"/>
    </row>
    <row r="161" spans="1:18" s="159" customFormat="1" ht="12.75" x14ac:dyDescent="0.2">
      <c r="A161" s="147"/>
      <c r="B161" s="147" t="s">
        <v>1068</v>
      </c>
      <c r="C161" s="148" t="s">
        <v>1069</v>
      </c>
      <c r="D161" s="142">
        <f t="shared" ref="D161:I161" si="71">+SUM(D162:D169)</f>
        <v>0</v>
      </c>
      <c r="E161" s="142">
        <f t="shared" si="71"/>
        <v>0</v>
      </c>
      <c r="F161" s="142">
        <f t="shared" si="71"/>
        <v>0</v>
      </c>
      <c r="G161" s="81" t="e">
        <f t="shared" si="56"/>
        <v>#DIV/0!</v>
      </c>
      <c r="H161" s="142">
        <f t="shared" si="71"/>
        <v>0</v>
      </c>
      <c r="I161" s="142">
        <f t="shared" si="71"/>
        <v>0</v>
      </c>
      <c r="J161" s="81" t="e">
        <f t="shared" si="57"/>
        <v>#DIV/0!</v>
      </c>
      <c r="K161" s="142">
        <f t="shared" si="61"/>
        <v>0</v>
      </c>
      <c r="L161" s="142">
        <f t="shared" si="62"/>
        <v>0</v>
      </c>
      <c r="M161" s="142">
        <f t="shared" si="63"/>
        <v>0</v>
      </c>
      <c r="N161" s="81" t="e">
        <f t="shared" si="64"/>
        <v>#DIV/0!</v>
      </c>
      <c r="O161" s="142">
        <f t="shared" si="65"/>
        <v>0</v>
      </c>
      <c r="P161" s="142">
        <f t="shared" si="66"/>
        <v>0</v>
      </c>
      <c r="Q161" s="81" t="e">
        <f t="shared" si="58"/>
        <v>#DIV/0!</v>
      </c>
      <c r="R161" s="160"/>
    </row>
    <row r="162" spans="1:18" s="178" customFormat="1" x14ac:dyDescent="0.2">
      <c r="A162" s="172" t="s">
        <v>3137</v>
      </c>
      <c r="B162" s="172" t="s">
        <v>1070</v>
      </c>
      <c r="C162" s="173" t="s">
        <v>1071</v>
      </c>
      <c r="D162" s="174"/>
      <c r="E162" s="174"/>
      <c r="F162" s="174"/>
      <c r="G162" s="81" t="e">
        <f t="shared" si="56"/>
        <v>#DIV/0!</v>
      </c>
      <c r="H162" s="174"/>
      <c r="I162" s="174"/>
      <c r="J162" s="81" t="e">
        <f t="shared" si="57"/>
        <v>#DIV/0!</v>
      </c>
      <c r="K162" s="174">
        <f t="shared" si="61"/>
        <v>0</v>
      </c>
      <c r="L162" s="174">
        <f t="shared" si="62"/>
        <v>0</v>
      </c>
      <c r="M162" s="174">
        <f t="shared" si="63"/>
        <v>0</v>
      </c>
      <c r="N162" s="81" t="e">
        <f t="shared" si="64"/>
        <v>#DIV/0!</v>
      </c>
      <c r="O162" s="174">
        <f t="shared" si="65"/>
        <v>0</v>
      </c>
      <c r="P162" s="174">
        <f t="shared" si="66"/>
        <v>0</v>
      </c>
      <c r="Q162" s="81" t="e">
        <f t="shared" si="58"/>
        <v>#DIV/0!</v>
      </c>
      <c r="R162" s="179"/>
    </row>
    <row r="163" spans="1:18" s="178" customFormat="1" x14ac:dyDescent="0.2">
      <c r="A163" s="172" t="s">
        <v>3138</v>
      </c>
      <c r="B163" s="172" t="s">
        <v>1072</v>
      </c>
      <c r="C163" s="173" t="s">
        <v>1073</v>
      </c>
      <c r="D163" s="174"/>
      <c r="E163" s="174"/>
      <c r="F163" s="174"/>
      <c r="G163" s="81" t="e">
        <f t="shared" si="56"/>
        <v>#DIV/0!</v>
      </c>
      <c r="H163" s="174"/>
      <c r="I163" s="174"/>
      <c r="J163" s="81" t="e">
        <f t="shared" si="57"/>
        <v>#DIV/0!</v>
      </c>
      <c r="K163" s="174">
        <f t="shared" si="61"/>
        <v>0</v>
      </c>
      <c r="L163" s="174">
        <f t="shared" si="62"/>
        <v>0</v>
      </c>
      <c r="M163" s="174">
        <f t="shared" si="63"/>
        <v>0</v>
      </c>
      <c r="N163" s="81" t="e">
        <f t="shared" si="64"/>
        <v>#DIV/0!</v>
      </c>
      <c r="O163" s="174">
        <f t="shared" si="65"/>
        <v>0</v>
      </c>
      <c r="P163" s="174">
        <f t="shared" si="66"/>
        <v>0</v>
      </c>
      <c r="Q163" s="81" t="e">
        <f t="shared" si="58"/>
        <v>#DIV/0!</v>
      </c>
      <c r="R163" s="179"/>
    </row>
    <row r="164" spans="1:18" s="170" customFormat="1" x14ac:dyDescent="0.2">
      <c r="A164" s="172" t="s">
        <v>3139</v>
      </c>
      <c r="B164" s="172" t="s">
        <v>1074</v>
      </c>
      <c r="C164" s="173" t="s">
        <v>1075</v>
      </c>
      <c r="D164" s="174"/>
      <c r="E164" s="174"/>
      <c r="F164" s="174"/>
      <c r="G164" s="81" t="e">
        <f t="shared" si="56"/>
        <v>#DIV/0!</v>
      </c>
      <c r="H164" s="174"/>
      <c r="I164" s="174"/>
      <c r="J164" s="81" t="e">
        <f t="shared" si="57"/>
        <v>#DIV/0!</v>
      </c>
      <c r="K164" s="174">
        <f t="shared" si="61"/>
        <v>0</v>
      </c>
      <c r="L164" s="174">
        <f t="shared" si="62"/>
        <v>0</v>
      </c>
      <c r="M164" s="174">
        <f t="shared" si="63"/>
        <v>0</v>
      </c>
      <c r="N164" s="81" t="e">
        <f t="shared" si="64"/>
        <v>#DIV/0!</v>
      </c>
      <c r="O164" s="174">
        <f t="shared" si="65"/>
        <v>0</v>
      </c>
      <c r="P164" s="174">
        <f t="shared" si="66"/>
        <v>0</v>
      </c>
      <c r="Q164" s="81" t="e">
        <f t="shared" si="58"/>
        <v>#DIV/0!</v>
      </c>
      <c r="R164" s="171"/>
    </row>
    <row r="165" spans="1:18" s="170" customFormat="1" x14ac:dyDescent="0.2">
      <c r="A165" s="172" t="s">
        <v>3140</v>
      </c>
      <c r="B165" s="172" t="s">
        <v>1076</v>
      </c>
      <c r="C165" s="173" t="s">
        <v>1077</v>
      </c>
      <c r="D165" s="174"/>
      <c r="E165" s="174"/>
      <c r="F165" s="174"/>
      <c r="G165" s="81" t="e">
        <f t="shared" si="56"/>
        <v>#DIV/0!</v>
      </c>
      <c r="H165" s="174"/>
      <c r="I165" s="174"/>
      <c r="J165" s="81" t="e">
        <f t="shared" si="57"/>
        <v>#DIV/0!</v>
      </c>
      <c r="K165" s="174">
        <f t="shared" si="61"/>
        <v>0</v>
      </c>
      <c r="L165" s="174">
        <f t="shared" si="62"/>
        <v>0</v>
      </c>
      <c r="M165" s="174">
        <f t="shared" si="63"/>
        <v>0</v>
      </c>
      <c r="N165" s="81" t="e">
        <f t="shared" si="64"/>
        <v>#DIV/0!</v>
      </c>
      <c r="O165" s="174">
        <f t="shared" si="65"/>
        <v>0</v>
      </c>
      <c r="P165" s="174">
        <f t="shared" si="66"/>
        <v>0</v>
      </c>
      <c r="Q165" s="81" t="e">
        <f t="shared" si="58"/>
        <v>#DIV/0!</v>
      </c>
      <c r="R165" s="171"/>
    </row>
    <row r="166" spans="1:18" s="170" customFormat="1" x14ac:dyDescent="0.2">
      <c r="A166" s="167" t="s">
        <v>3141</v>
      </c>
      <c r="B166" s="172" t="s">
        <v>5982</v>
      </c>
      <c r="C166" s="923" t="s">
        <v>2815</v>
      </c>
      <c r="D166" s="174"/>
      <c r="E166" s="174"/>
      <c r="F166" s="174"/>
      <c r="G166" s="81" t="e">
        <f t="shared" si="56"/>
        <v>#DIV/0!</v>
      </c>
      <c r="H166" s="174"/>
      <c r="I166" s="174"/>
      <c r="J166" s="81" t="e">
        <f t="shared" si="57"/>
        <v>#DIV/0!</v>
      </c>
      <c r="K166" s="174">
        <f t="shared" si="61"/>
        <v>0</v>
      </c>
      <c r="L166" s="174">
        <f t="shared" si="62"/>
        <v>0</v>
      </c>
      <c r="M166" s="174">
        <f t="shared" si="63"/>
        <v>0</v>
      </c>
      <c r="N166" s="81" t="e">
        <f t="shared" si="64"/>
        <v>#DIV/0!</v>
      </c>
      <c r="O166" s="174">
        <f t="shared" si="65"/>
        <v>0</v>
      </c>
      <c r="P166" s="174">
        <f t="shared" si="66"/>
        <v>0</v>
      </c>
      <c r="Q166" s="81" t="e">
        <f t="shared" si="58"/>
        <v>#DIV/0!</v>
      </c>
      <c r="R166" s="171"/>
    </row>
    <row r="167" spans="1:18" s="170" customFormat="1" x14ac:dyDescent="0.2">
      <c r="A167" s="167" t="s">
        <v>3817</v>
      </c>
      <c r="B167" s="172" t="s">
        <v>5983</v>
      </c>
      <c r="C167" s="168" t="s">
        <v>161</v>
      </c>
      <c r="D167" s="174"/>
      <c r="E167" s="174"/>
      <c r="F167" s="174"/>
      <c r="G167" s="81" t="e">
        <f t="shared" si="56"/>
        <v>#DIV/0!</v>
      </c>
      <c r="H167" s="174"/>
      <c r="I167" s="174"/>
      <c r="J167" s="81" t="e">
        <f t="shared" si="57"/>
        <v>#DIV/0!</v>
      </c>
      <c r="K167" s="174">
        <f t="shared" si="61"/>
        <v>0</v>
      </c>
      <c r="L167" s="174">
        <f t="shared" si="62"/>
        <v>0</v>
      </c>
      <c r="M167" s="174">
        <f t="shared" si="63"/>
        <v>0</v>
      </c>
      <c r="N167" s="81" t="e">
        <f t="shared" si="64"/>
        <v>#DIV/0!</v>
      </c>
      <c r="O167" s="174">
        <f t="shared" si="65"/>
        <v>0</v>
      </c>
      <c r="P167" s="174">
        <f t="shared" si="66"/>
        <v>0</v>
      </c>
      <c r="Q167" s="81" t="e">
        <f t="shared" si="58"/>
        <v>#DIV/0!</v>
      </c>
      <c r="R167" s="171"/>
    </row>
    <row r="168" spans="1:18" s="170" customFormat="1" x14ac:dyDescent="0.2">
      <c r="A168" s="172" t="s">
        <v>3142</v>
      </c>
      <c r="B168" s="172" t="s">
        <v>5984</v>
      </c>
      <c r="C168" s="173" t="s">
        <v>3143</v>
      </c>
      <c r="D168" s="174"/>
      <c r="E168" s="174"/>
      <c r="F168" s="174"/>
      <c r="G168" s="81" t="e">
        <f t="shared" si="56"/>
        <v>#DIV/0!</v>
      </c>
      <c r="H168" s="174"/>
      <c r="I168" s="174"/>
      <c r="J168" s="81" t="e">
        <f t="shared" si="57"/>
        <v>#DIV/0!</v>
      </c>
      <c r="K168" s="174">
        <f t="shared" si="61"/>
        <v>0</v>
      </c>
      <c r="L168" s="174">
        <f t="shared" si="62"/>
        <v>0</v>
      </c>
      <c r="M168" s="174">
        <f t="shared" si="63"/>
        <v>0</v>
      </c>
      <c r="N168" s="81" t="e">
        <f t="shared" si="64"/>
        <v>#DIV/0!</v>
      </c>
      <c r="O168" s="174">
        <f t="shared" si="65"/>
        <v>0</v>
      </c>
      <c r="P168" s="174">
        <f t="shared" si="66"/>
        <v>0</v>
      </c>
      <c r="Q168" s="81" t="e">
        <f t="shared" si="58"/>
        <v>#DIV/0!</v>
      </c>
      <c r="R168" s="171"/>
    </row>
    <row r="169" spans="1:18" s="170" customFormat="1" x14ac:dyDescent="0.2">
      <c r="A169" s="172" t="s">
        <v>4987</v>
      </c>
      <c r="B169" s="172" t="s">
        <v>5985</v>
      </c>
      <c r="C169" s="922" t="s">
        <v>2853</v>
      </c>
      <c r="D169" s="174"/>
      <c r="E169" s="174"/>
      <c r="F169" s="174"/>
      <c r="G169" s="81" t="e">
        <f t="shared" si="56"/>
        <v>#DIV/0!</v>
      </c>
      <c r="H169" s="174"/>
      <c r="I169" s="174"/>
      <c r="J169" s="81" t="e">
        <f t="shared" si="57"/>
        <v>#DIV/0!</v>
      </c>
      <c r="K169" s="174">
        <f t="shared" si="61"/>
        <v>0</v>
      </c>
      <c r="L169" s="174">
        <f t="shared" si="62"/>
        <v>0</v>
      </c>
      <c r="M169" s="174">
        <f t="shared" si="63"/>
        <v>0</v>
      </c>
      <c r="N169" s="81" t="e">
        <f t="shared" si="64"/>
        <v>#DIV/0!</v>
      </c>
      <c r="O169" s="174">
        <f t="shared" si="65"/>
        <v>0</v>
      </c>
      <c r="P169" s="174">
        <f t="shared" si="66"/>
        <v>0</v>
      </c>
      <c r="Q169" s="81" t="e">
        <f t="shared" si="58"/>
        <v>#DIV/0!</v>
      </c>
      <c r="R169" s="171"/>
    </row>
    <row r="170" spans="1:18" s="159" customFormat="1" ht="12.75" x14ac:dyDescent="0.2">
      <c r="A170" s="147"/>
      <c r="B170" s="147" t="s">
        <v>1078</v>
      </c>
      <c r="C170" s="148" t="s">
        <v>5050</v>
      </c>
      <c r="D170" s="142">
        <f t="shared" ref="D170:I170" si="72">+SUM(D171:D178)</f>
        <v>0</v>
      </c>
      <c r="E170" s="142">
        <f t="shared" si="72"/>
        <v>0</v>
      </c>
      <c r="F170" s="142">
        <f t="shared" si="72"/>
        <v>0</v>
      </c>
      <c r="G170" s="81" t="e">
        <f t="shared" si="56"/>
        <v>#DIV/0!</v>
      </c>
      <c r="H170" s="142">
        <f t="shared" si="72"/>
        <v>0</v>
      </c>
      <c r="I170" s="142">
        <f t="shared" si="72"/>
        <v>0</v>
      </c>
      <c r="J170" s="81" t="e">
        <f t="shared" si="57"/>
        <v>#DIV/0!</v>
      </c>
      <c r="K170" s="142">
        <f t="shared" si="61"/>
        <v>0</v>
      </c>
      <c r="L170" s="142">
        <f t="shared" si="62"/>
        <v>0</v>
      </c>
      <c r="M170" s="142">
        <f t="shared" si="63"/>
        <v>0</v>
      </c>
      <c r="N170" s="81" t="e">
        <f t="shared" si="64"/>
        <v>#DIV/0!</v>
      </c>
      <c r="O170" s="142">
        <f t="shared" si="65"/>
        <v>0</v>
      </c>
      <c r="P170" s="142">
        <f t="shared" si="66"/>
        <v>0</v>
      </c>
      <c r="Q170" s="81" t="e">
        <f t="shared" si="58"/>
        <v>#DIV/0!</v>
      </c>
      <c r="R170" s="160"/>
    </row>
    <row r="171" spans="1:18" s="170" customFormat="1" x14ac:dyDescent="0.2">
      <c r="A171" s="271" t="s">
        <v>3018</v>
      </c>
      <c r="B171" s="271" t="s">
        <v>1307</v>
      </c>
      <c r="C171" s="272" t="s">
        <v>4064</v>
      </c>
      <c r="D171" s="174"/>
      <c r="E171" s="174"/>
      <c r="F171" s="174"/>
      <c r="G171" s="81" t="e">
        <f t="shared" si="56"/>
        <v>#DIV/0!</v>
      </c>
      <c r="H171" s="174"/>
      <c r="I171" s="174"/>
      <c r="J171" s="81" t="e">
        <f t="shared" si="57"/>
        <v>#DIV/0!</v>
      </c>
      <c r="K171" s="174">
        <f t="shared" si="61"/>
        <v>0</v>
      </c>
      <c r="L171" s="174">
        <f t="shared" si="62"/>
        <v>0</v>
      </c>
      <c r="M171" s="174">
        <f t="shared" si="63"/>
        <v>0</v>
      </c>
      <c r="N171" s="81" t="e">
        <f t="shared" si="64"/>
        <v>#DIV/0!</v>
      </c>
      <c r="O171" s="174">
        <f t="shared" si="65"/>
        <v>0</v>
      </c>
      <c r="P171" s="174">
        <f t="shared" si="66"/>
        <v>0</v>
      </c>
      <c r="Q171" s="81" t="e">
        <f t="shared" si="58"/>
        <v>#DIV/0!</v>
      </c>
      <c r="R171" s="171"/>
    </row>
    <row r="172" spans="1:18" s="170" customFormat="1" ht="30" x14ac:dyDescent="0.2">
      <c r="A172" s="167" t="s">
        <v>3019</v>
      </c>
      <c r="B172" s="271" t="s">
        <v>5986</v>
      </c>
      <c r="C172" s="168" t="s">
        <v>4065</v>
      </c>
      <c r="D172" s="174"/>
      <c r="E172" s="174"/>
      <c r="F172" s="174"/>
      <c r="G172" s="81" t="e">
        <f t="shared" si="56"/>
        <v>#DIV/0!</v>
      </c>
      <c r="H172" s="174"/>
      <c r="I172" s="174"/>
      <c r="J172" s="81" t="e">
        <f t="shared" si="57"/>
        <v>#DIV/0!</v>
      </c>
      <c r="K172" s="174">
        <f t="shared" si="61"/>
        <v>0</v>
      </c>
      <c r="L172" s="174">
        <f t="shared" si="62"/>
        <v>0</v>
      </c>
      <c r="M172" s="174">
        <f t="shared" si="63"/>
        <v>0</v>
      </c>
      <c r="N172" s="81" t="e">
        <f t="shared" si="64"/>
        <v>#DIV/0!</v>
      </c>
      <c r="O172" s="174">
        <f t="shared" si="65"/>
        <v>0</v>
      </c>
      <c r="P172" s="174">
        <f t="shared" si="66"/>
        <v>0</v>
      </c>
      <c r="Q172" s="81" t="e">
        <f t="shared" si="58"/>
        <v>#DIV/0!</v>
      </c>
      <c r="R172" s="171"/>
    </row>
    <row r="173" spans="1:18" s="178" customFormat="1" x14ac:dyDescent="0.2">
      <c r="A173" s="167" t="s">
        <v>3020</v>
      </c>
      <c r="B173" s="167" t="s">
        <v>1308</v>
      </c>
      <c r="C173" s="168" t="s">
        <v>161</v>
      </c>
      <c r="D173" s="174"/>
      <c r="E173" s="174"/>
      <c r="F173" s="174"/>
      <c r="G173" s="81" t="e">
        <f t="shared" si="56"/>
        <v>#DIV/0!</v>
      </c>
      <c r="H173" s="174"/>
      <c r="I173" s="174"/>
      <c r="J173" s="81" t="e">
        <f t="shared" si="57"/>
        <v>#DIV/0!</v>
      </c>
      <c r="K173" s="174">
        <f t="shared" si="61"/>
        <v>0</v>
      </c>
      <c r="L173" s="174">
        <f t="shared" si="62"/>
        <v>0</v>
      </c>
      <c r="M173" s="174">
        <f t="shared" si="63"/>
        <v>0</v>
      </c>
      <c r="N173" s="81" t="e">
        <f t="shared" si="64"/>
        <v>#DIV/0!</v>
      </c>
      <c r="O173" s="174">
        <f t="shared" si="65"/>
        <v>0</v>
      </c>
      <c r="P173" s="174">
        <f t="shared" si="66"/>
        <v>0</v>
      </c>
      <c r="Q173" s="81" t="e">
        <f t="shared" si="58"/>
        <v>#DIV/0!</v>
      </c>
      <c r="R173" s="179"/>
    </row>
    <row r="174" spans="1:18" s="170" customFormat="1" x14ac:dyDescent="0.2">
      <c r="A174" s="167" t="s">
        <v>3030</v>
      </c>
      <c r="B174" s="167" t="s">
        <v>5987</v>
      </c>
      <c r="C174" s="168" t="s">
        <v>4064</v>
      </c>
      <c r="D174" s="174"/>
      <c r="E174" s="174"/>
      <c r="F174" s="174"/>
      <c r="G174" s="81" t="e">
        <f t="shared" si="56"/>
        <v>#DIV/0!</v>
      </c>
      <c r="H174" s="174"/>
      <c r="I174" s="174"/>
      <c r="J174" s="81" t="e">
        <f t="shared" si="57"/>
        <v>#DIV/0!</v>
      </c>
      <c r="K174" s="174">
        <f t="shared" si="61"/>
        <v>0</v>
      </c>
      <c r="L174" s="174">
        <f t="shared" si="62"/>
        <v>0</v>
      </c>
      <c r="M174" s="174">
        <f t="shared" si="63"/>
        <v>0</v>
      </c>
      <c r="N174" s="81" t="e">
        <f t="shared" si="64"/>
        <v>#DIV/0!</v>
      </c>
      <c r="O174" s="174">
        <f t="shared" si="65"/>
        <v>0</v>
      </c>
      <c r="P174" s="174">
        <f t="shared" si="66"/>
        <v>0</v>
      </c>
      <c r="Q174" s="81" t="e">
        <f t="shared" si="58"/>
        <v>#DIV/0!</v>
      </c>
      <c r="R174" s="171"/>
    </row>
    <row r="175" spans="1:18" s="170" customFormat="1" ht="30" x14ac:dyDescent="0.2">
      <c r="A175" s="167" t="s">
        <v>3031</v>
      </c>
      <c r="B175" s="167" t="s">
        <v>5988</v>
      </c>
      <c r="C175" s="168" t="s">
        <v>4065</v>
      </c>
      <c r="D175" s="174"/>
      <c r="E175" s="174"/>
      <c r="F175" s="174"/>
      <c r="G175" s="81" t="e">
        <f t="shared" si="56"/>
        <v>#DIV/0!</v>
      </c>
      <c r="H175" s="174"/>
      <c r="I175" s="174"/>
      <c r="J175" s="81" t="e">
        <f t="shared" si="57"/>
        <v>#DIV/0!</v>
      </c>
      <c r="K175" s="174">
        <f t="shared" si="61"/>
        <v>0</v>
      </c>
      <c r="L175" s="174">
        <f t="shared" si="62"/>
        <v>0</v>
      </c>
      <c r="M175" s="174">
        <f t="shared" si="63"/>
        <v>0</v>
      </c>
      <c r="N175" s="81" t="e">
        <f t="shared" si="64"/>
        <v>#DIV/0!</v>
      </c>
      <c r="O175" s="174">
        <f t="shared" si="65"/>
        <v>0</v>
      </c>
      <c r="P175" s="174">
        <f t="shared" si="66"/>
        <v>0</v>
      </c>
      <c r="Q175" s="81" t="e">
        <f t="shared" si="58"/>
        <v>#DIV/0!</v>
      </c>
      <c r="R175" s="171"/>
    </row>
    <row r="176" spans="1:18" s="170" customFormat="1" ht="30" x14ac:dyDescent="0.2">
      <c r="A176" s="167" t="s">
        <v>3284</v>
      </c>
      <c r="B176" s="167" t="s">
        <v>5989</v>
      </c>
      <c r="C176" s="168" t="s">
        <v>4938</v>
      </c>
      <c r="D176" s="174"/>
      <c r="E176" s="174"/>
      <c r="F176" s="174"/>
      <c r="G176" s="81" t="e">
        <f t="shared" si="56"/>
        <v>#DIV/0!</v>
      </c>
      <c r="H176" s="174"/>
      <c r="I176" s="174"/>
      <c r="J176" s="81" t="e">
        <f t="shared" si="57"/>
        <v>#DIV/0!</v>
      </c>
      <c r="K176" s="174">
        <f t="shared" si="61"/>
        <v>0</v>
      </c>
      <c r="L176" s="174">
        <f t="shared" si="62"/>
        <v>0</v>
      </c>
      <c r="M176" s="174">
        <f t="shared" si="63"/>
        <v>0</v>
      </c>
      <c r="N176" s="81" t="e">
        <f t="shared" si="64"/>
        <v>#DIV/0!</v>
      </c>
      <c r="O176" s="174">
        <f t="shared" si="65"/>
        <v>0</v>
      </c>
      <c r="P176" s="174">
        <f t="shared" si="66"/>
        <v>0</v>
      </c>
      <c r="Q176" s="81" t="e">
        <f t="shared" si="58"/>
        <v>#DIV/0!</v>
      </c>
      <c r="R176" s="171"/>
    </row>
    <row r="177" spans="1:18" s="170" customFormat="1" x14ac:dyDescent="0.2">
      <c r="A177" s="172" t="s">
        <v>4939</v>
      </c>
      <c r="B177" s="167" t="s">
        <v>5990</v>
      </c>
      <c r="C177" s="922" t="s">
        <v>4941</v>
      </c>
      <c r="D177" s="174"/>
      <c r="E177" s="174"/>
      <c r="F177" s="174"/>
      <c r="G177" s="81" t="e">
        <f t="shared" si="56"/>
        <v>#DIV/0!</v>
      </c>
      <c r="H177" s="174"/>
      <c r="I177" s="174"/>
      <c r="J177" s="81" t="e">
        <f t="shared" si="57"/>
        <v>#DIV/0!</v>
      </c>
      <c r="K177" s="174">
        <f t="shared" si="61"/>
        <v>0</v>
      </c>
      <c r="L177" s="174">
        <f t="shared" si="62"/>
        <v>0</v>
      </c>
      <c r="M177" s="174">
        <f t="shared" si="63"/>
        <v>0</v>
      </c>
      <c r="N177" s="81" t="e">
        <f t="shared" si="64"/>
        <v>#DIV/0!</v>
      </c>
      <c r="O177" s="174">
        <f t="shared" si="65"/>
        <v>0</v>
      </c>
      <c r="P177" s="174">
        <f t="shared" si="66"/>
        <v>0</v>
      </c>
      <c r="Q177" s="81" t="e">
        <f t="shared" si="58"/>
        <v>#DIV/0!</v>
      </c>
      <c r="R177" s="171"/>
    </row>
    <row r="178" spans="1:18" s="170" customFormat="1" x14ac:dyDescent="0.2">
      <c r="A178" s="273" t="s">
        <v>4940</v>
      </c>
      <c r="B178" s="167" t="s">
        <v>5991</v>
      </c>
      <c r="C178" s="274" t="s">
        <v>161</v>
      </c>
      <c r="D178" s="174"/>
      <c r="E178" s="174"/>
      <c r="F178" s="174"/>
      <c r="G178" s="81" t="e">
        <f t="shared" si="56"/>
        <v>#DIV/0!</v>
      </c>
      <c r="H178" s="174"/>
      <c r="I178" s="174"/>
      <c r="J178" s="81" t="e">
        <f t="shared" si="57"/>
        <v>#DIV/0!</v>
      </c>
      <c r="K178" s="174">
        <f t="shared" si="61"/>
        <v>0</v>
      </c>
      <c r="L178" s="174">
        <f t="shared" si="62"/>
        <v>0</v>
      </c>
      <c r="M178" s="174">
        <f t="shared" si="63"/>
        <v>0</v>
      </c>
      <c r="N178" s="81" t="e">
        <f t="shared" si="64"/>
        <v>#DIV/0!</v>
      </c>
      <c r="O178" s="174">
        <f t="shared" si="65"/>
        <v>0</v>
      </c>
      <c r="P178" s="174">
        <f t="shared" si="66"/>
        <v>0</v>
      </c>
      <c r="Q178" s="81" t="e">
        <f t="shared" si="58"/>
        <v>#DIV/0!</v>
      </c>
      <c r="R178" s="171"/>
    </row>
    <row r="179" spans="1:18" s="159" customFormat="1" ht="12.75" x14ac:dyDescent="0.2">
      <c r="A179" s="164" t="s">
        <v>3118</v>
      </c>
      <c r="B179" s="164" t="s">
        <v>1309</v>
      </c>
      <c r="C179" s="165" t="s">
        <v>1315</v>
      </c>
      <c r="D179" s="166"/>
      <c r="E179" s="166"/>
      <c r="F179" s="166"/>
      <c r="G179" s="81" t="e">
        <f t="shared" si="56"/>
        <v>#DIV/0!</v>
      </c>
      <c r="H179" s="166"/>
      <c r="I179" s="166"/>
      <c r="J179" s="81" t="e">
        <f t="shared" si="57"/>
        <v>#DIV/0!</v>
      </c>
      <c r="K179" s="166">
        <f t="shared" si="61"/>
        <v>0</v>
      </c>
      <c r="L179" s="166">
        <f t="shared" si="62"/>
        <v>0</v>
      </c>
      <c r="M179" s="166">
        <f t="shared" si="63"/>
        <v>0</v>
      </c>
      <c r="N179" s="81" t="e">
        <f t="shared" si="64"/>
        <v>#DIV/0!</v>
      </c>
      <c r="O179" s="166">
        <f t="shared" si="65"/>
        <v>0</v>
      </c>
      <c r="P179" s="166">
        <f t="shared" si="66"/>
        <v>0</v>
      </c>
      <c r="Q179" s="81" t="e">
        <f t="shared" si="58"/>
        <v>#DIV/0!</v>
      </c>
      <c r="R179" s="160"/>
    </row>
    <row r="180" spans="1:18" s="159" customFormat="1" ht="25.5" x14ac:dyDescent="0.2">
      <c r="A180" s="164" t="s">
        <v>3119</v>
      </c>
      <c r="B180" s="164" t="s">
        <v>1310</v>
      </c>
      <c r="C180" s="165" t="s">
        <v>1314</v>
      </c>
      <c r="D180" s="166"/>
      <c r="E180" s="166"/>
      <c r="F180" s="166"/>
      <c r="G180" s="81" t="e">
        <f t="shared" si="56"/>
        <v>#DIV/0!</v>
      </c>
      <c r="H180" s="166"/>
      <c r="I180" s="166"/>
      <c r="J180" s="81" t="e">
        <f t="shared" si="57"/>
        <v>#DIV/0!</v>
      </c>
      <c r="K180" s="166">
        <f t="shared" si="61"/>
        <v>0</v>
      </c>
      <c r="L180" s="166">
        <f t="shared" si="62"/>
        <v>0</v>
      </c>
      <c r="M180" s="166">
        <f t="shared" si="63"/>
        <v>0</v>
      </c>
      <c r="N180" s="81" t="e">
        <f t="shared" si="64"/>
        <v>#DIV/0!</v>
      </c>
      <c r="O180" s="166">
        <f t="shared" si="65"/>
        <v>0</v>
      </c>
      <c r="P180" s="166">
        <f t="shared" si="66"/>
        <v>0</v>
      </c>
      <c r="Q180" s="81" t="e">
        <f t="shared" si="58"/>
        <v>#DIV/0!</v>
      </c>
      <c r="R180" s="160"/>
    </row>
    <row r="181" spans="1:18" s="159" customFormat="1" ht="12.75" x14ac:dyDescent="0.2">
      <c r="A181" s="164" t="s">
        <v>3120</v>
      </c>
      <c r="B181" s="164" t="s">
        <v>5992</v>
      </c>
      <c r="C181" s="165" t="s">
        <v>3017</v>
      </c>
      <c r="D181" s="142">
        <f t="shared" ref="D181:I181" si="73">+D182+D183</f>
        <v>0</v>
      </c>
      <c r="E181" s="142">
        <f t="shared" si="73"/>
        <v>0</v>
      </c>
      <c r="F181" s="142">
        <f t="shared" si="73"/>
        <v>0</v>
      </c>
      <c r="G181" s="81" t="e">
        <f t="shared" si="56"/>
        <v>#DIV/0!</v>
      </c>
      <c r="H181" s="142">
        <f t="shared" si="73"/>
        <v>0</v>
      </c>
      <c r="I181" s="142">
        <f t="shared" si="73"/>
        <v>0</v>
      </c>
      <c r="J181" s="81" t="e">
        <f t="shared" si="57"/>
        <v>#DIV/0!</v>
      </c>
      <c r="K181" s="142">
        <f t="shared" si="61"/>
        <v>0</v>
      </c>
      <c r="L181" s="142">
        <f t="shared" si="62"/>
        <v>0</v>
      </c>
      <c r="M181" s="142">
        <f t="shared" si="63"/>
        <v>0</v>
      </c>
      <c r="N181" s="81" t="e">
        <f t="shared" si="64"/>
        <v>#DIV/0!</v>
      </c>
      <c r="O181" s="142">
        <f t="shared" si="65"/>
        <v>0</v>
      </c>
      <c r="P181" s="142">
        <f t="shared" si="66"/>
        <v>0</v>
      </c>
      <c r="Q181" s="81" t="e">
        <f t="shared" si="58"/>
        <v>#DIV/0!</v>
      </c>
      <c r="R181" s="160"/>
    </row>
    <row r="182" spans="1:18" s="178" customFormat="1" ht="30" x14ac:dyDescent="0.2">
      <c r="A182" s="214" t="s">
        <v>3336</v>
      </c>
      <c r="B182" s="214" t="s">
        <v>5993</v>
      </c>
      <c r="C182" s="925" t="s">
        <v>4970</v>
      </c>
      <c r="D182" s="174"/>
      <c r="E182" s="174"/>
      <c r="F182" s="174"/>
      <c r="G182" s="81" t="e">
        <f t="shared" si="56"/>
        <v>#DIV/0!</v>
      </c>
      <c r="H182" s="174"/>
      <c r="I182" s="174"/>
      <c r="J182" s="81" t="e">
        <f t="shared" si="57"/>
        <v>#DIV/0!</v>
      </c>
      <c r="K182" s="174">
        <f t="shared" si="61"/>
        <v>0</v>
      </c>
      <c r="L182" s="174">
        <f t="shared" si="62"/>
        <v>0</v>
      </c>
      <c r="M182" s="174">
        <f t="shared" si="63"/>
        <v>0</v>
      </c>
      <c r="N182" s="81" t="e">
        <f t="shared" si="64"/>
        <v>#DIV/0!</v>
      </c>
      <c r="O182" s="174">
        <f t="shared" si="65"/>
        <v>0</v>
      </c>
      <c r="P182" s="174">
        <f t="shared" si="66"/>
        <v>0</v>
      </c>
      <c r="Q182" s="81" t="e">
        <f t="shared" si="58"/>
        <v>#DIV/0!</v>
      </c>
      <c r="R182" s="179"/>
    </row>
    <row r="183" spans="1:18" s="178" customFormat="1" x14ac:dyDescent="0.2">
      <c r="A183" s="214" t="s">
        <v>3818</v>
      </c>
      <c r="B183" s="214" t="s">
        <v>5994</v>
      </c>
      <c r="C183" s="215" t="s">
        <v>161</v>
      </c>
      <c r="D183" s="174"/>
      <c r="E183" s="174"/>
      <c r="F183" s="174"/>
      <c r="G183" s="81" t="e">
        <f t="shared" si="56"/>
        <v>#DIV/0!</v>
      </c>
      <c r="H183" s="174"/>
      <c r="I183" s="174"/>
      <c r="J183" s="81" t="e">
        <f t="shared" si="57"/>
        <v>#DIV/0!</v>
      </c>
      <c r="K183" s="174">
        <f t="shared" si="61"/>
        <v>0</v>
      </c>
      <c r="L183" s="174">
        <f t="shared" si="62"/>
        <v>0</v>
      </c>
      <c r="M183" s="174">
        <f t="shared" si="63"/>
        <v>0</v>
      </c>
      <c r="N183" s="81" t="e">
        <f t="shared" si="64"/>
        <v>#DIV/0!</v>
      </c>
      <c r="O183" s="174">
        <f t="shared" si="65"/>
        <v>0</v>
      </c>
      <c r="P183" s="174">
        <f t="shared" si="66"/>
        <v>0</v>
      </c>
      <c r="Q183" s="81" t="e">
        <f t="shared" si="58"/>
        <v>#DIV/0!</v>
      </c>
      <c r="R183" s="179"/>
    </row>
    <row r="184" spans="1:18" s="159" customFormat="1" ht="12.75" x14ac:dyDescent="0.2">
      <c r="A184" s="164" t="s">
        <v>3131</v>
      </c>
      <c r="B184" s="164" t="s">
        <v>5995</v>
      </c>
      <c r="C184" s="165" t="s">
        <v>3132</v>
      </c>
      <c r="D184" s="142">
        <f t="shared" ref="D184:I184" si="74">+SUM(D185:D186)</f>
        <v>0</v>
      </c>
      <c r="E184" s="142">
        <f t="shared" si="74"/>
        <v>0</v>
      </c>
      <c r="F184" s="142">
        <f t="shared" si="74"/>
        <v>0</v>
      </c>
      <c r="G184" s="81" t="e">
        <f t="shared" si="56"/>
        <v>#DIV/0!</v>
      </c>
      <c r="H184" s="142">
        <f t="shared" si="74"/>
        <v>0</v>
      </c>
      <c r="I184" s="142">
        <f t="shared" si="74"/>
        <v>0</v>
      </c>
      <c r="J184" s="81" t="e">
        <f t="shared" si="57"/>
        <v>#DIV/0!</v>
      </c>
      <c r="K184" s="142">
        <f t="shared" si="61"/>
        <v>0</v>
      </c>
      <c r="L184" s="142">
        <f t="shared" si="62"/>
        <v>0</v>
      </c>
      <c r="M184" s="142">
        <f t="shared" si="63"/>
        <v>0</v>
      </c>
      <c r="N184" s="81" t="e">
        <f t="shared" si="64"/>
        <v>#DIV/0!</v>
      </c>
      <c r="O184" s="142">
        <f t="shared" si="65"/>
        <v>0</v>
      </c>
      <c r="P184" s="142">
        <f t="shared" si="66"/>
        <v>0</v>
      </c>
      <c r="Q184" s="81" t="e">
        <f t="shared" si="58"/>
        <v>#DIV/0!</v>
      </c>
      <c r="R184" s="160"/>
    </row>
    <row r="185" spans="1:18" s="178" customFormat="1" ht="30" x14ac:dyDescent="0.2">
      <c r="A185" s="167" t="s">
        <v>3133</v>
      </c>
      <c r="B185" s="167" t="s">
        <v>5996</v>
      </c>
      <c r="C185" s="168" t="s">
        <v>315</v>
      </c>
      <c r="D185" s="174"/>
      <c r="E185" s="174"/>
      <c r="F185" s="174"/>
      <c r="G185" s="81" t="e">
        <f t="shared" si="56"/>
        <v>#DIV/0!</v>
      </c>
      <c r="H185" s="174"/>
      <c r="I185" s="174"/>
      <c r="J185" s="81" t="e">
        <f t="shared" si="57"/>
        <v>#DIV/0!</v>
      </c>
      <c r="K185" s="174">
        <f t="shared" si="61"/>
        <v>0</v>
      </c>
      <c r="L185" s="174">
        <f t="shared" si="62"/>
        <v>0</v>
      </c>
      <c r="M185" s="174">
        <f t="shared" si="63"/>
        <v>0</v>
      </c>
      <c r="N185" s="81" t="e">
        <f t="shared" si="64"/>
        <v>#DIV/0!</v>
      </c>
      <c r="O185" s="174">
        <f t="shared" si="65"/>
        <v>0</v>
      </c>
      <c r="P185" s="174">
        <f t="shared" si="66"/>
        <v>0</v>
      </c>
      <c r="Q185" s="81" t="e">
        <f t="shared" si="58"/>
        <v>#DIV/0!</v>
      </c>
      <c r="R185" s="179"/>
    </row>
    <row r="186" spans="1:18" s="178" customFormat="1" x14ac:dyDescent="0.2">
      <c r="A186" s="167" t="s">
        <v>3134</v>
      </c>
      <c r="B186" s="167" t="s">
        <v>5997</v>
      </c>
      <c r="C186" s="168" t="s">
        <v>891</v>
      </c>
      <c r="D186" s="174"/>
      <c r="E186" s="174"/>
      <c r="F186" s="174"/>
      <c r="G186" s="81" t="e">
        <f t="shared" si="56"/>
        <v>#DIV/0!</v>
      </c>
      <c r="H186" s="174"/>
      <c r="I186" s="174"/>
      <c r="J186" s="81" t="e">
        <f t="shared" si="57"/>
        <v>#DIV/0!</v>
      </c>
      <c r="K186" s="174">
        <f t="shared" si="61"/>
        <v>0</v>
      </c>
      <c r="L186" s="174">
        <f t="shared" si="62"/>
        <v>0</v>
      </c>
      <c r="M186" s="174">
        <f t="shared" si="63"/>
        <v>0</v>
      </c>
      <c r="N186" s="81" t="e">
        <f t="shared" si="64"/>
        <v>#DIV/0!</v>
      </c>
      <c r="O186" s="174">
        <f t="shared" si="65"/>
        <v>0</v>
      </c>
      <c r="P186" s="174">
        <f t="shared" si="66"/>
        <v>0</v>
      </c>
      <c r="Q186" s="81" t="e">
        <f t="shared" si="58"/>
        <v>#DIV/0!</v>
      </c>
      <c r="R186" s="179"/>
    </row>
    <row r="187" spans="1:18" s="159" customFormat="1" ht="12.75" x14ac:dyDescent="0.2">
      <c r="A187" s="164" t="s">
        <v>3144</v>
      </c>
      <c r="B187" s="164" t="s">
        <v>5998</v>
      </c>
      <c r="C187" s="165" t="s">
        <v>193</v>
      </c>
      <c r="D187" s="142">
        <f t="shared" ref="D187:I187" si="75">+SUM(D188:D191)</f>
        <v>0</v>
      </c>
      <c r="E187" s="142">
        <f t="shared" si="75"/>
        <v>0</v>
      </c>
      <c r="F187" s="142">
        <f t="shared" si="75"/>
        <v>0</v>
      </c>
      <c r="G187" s="81" t="e">
        <f t="shared" si="56"/>
        <v>#DIV/0!</v>
      </c>
      <c r="H187" s="142">
        <f t="shared" si="75"/>
        <v>0</v>
      </c>
      <c r="I187" s="142">
        <f t="shared" si="75"/>
        <v>0</v>
      </c>
      <c r="J187" s="81" t="e">
        <f t="shared" si="57"/>
        <v>#DIV/0!</v>
      </c>
      <c r="K187" s="142">
        <f t="shared" si="61"/>
        <v>0</v>
      </c>
      <c r="L187" s="142">
        <f t="shared" si="62"/>
        <v>0</v>
      </c>
      <c r="M187" s="142">
        <f t="shared" si="63"/>
        <v>0</v>
      </c>
      <c r="N187" s="81" t="e">
        <f t="shared" si="64"/>
        <v>#DIV/0!</v>
      </c>
      <c r="O187" s="142">
        <f t="shared" si="65"/>
        <v>0</v>
      </c>
      <c r="P187" s="142">
        <f t="shared" si="66"/>
        <v>0</v>
      </c>
      <c r="Q187" s="81" t="e">
        <f t="shared" si="58"/>
        <v>#DIV/0!</v>
      </c>
      <c r="R187" s="160"/>
    </row>
    <row r="188" spans="1:18" s="178" customFormat="1" x14ac:dyDescent="0.2">
      <c r="A188" s="172" t="s">
        <v>3145</v>
      </c>
      <c r="B188" s="172" t="s">
        <v>5999</v>
      </c>
      <c r="C188" s="173" t="s">
        <v>4988</v>
      </c>
      <c r="D188" s="174"/>
      <c r="E188" s="174"/>
      <c r="F188" s="174"/>
      <c r="G188" s="81" t="e">
        <f t="shared" si="56"/>
        <v>#DIV/0!</v>
      </c>
      <c r="H188" s="174"/>
      <c r="I188" s="174"/>
      <c r="J188" s="81" t="e">
        <f t="shared" si="57"/>
        <v>#DIV/0!</v>
      </c>
      <c r="K188" s="174">
        <f t="shared" si="61"/>
        <v>0</v>
      </c>
      <c r="L188" s="174">
        <f t="shared" si="62"/>
        <v>0</v>
      </c>
      <c r="M188" s="174">
        <f t="shared" si="63"/>
        <v>0</v>
      </c>
      <c r="N188" s="81" t="e">
        <f t="shared" si="64"/>
        <v>#DIV/0!</v>
      </c>
      <c r="O188" s="174">
        <f t="shared" si="65"/>
        <v>0</v>
      </c>
      <c r="P188" s="174">
        <f t="shared" si="66"/>
        <v>0</v>
      </c>
      <c r="Q188" s="81" t="e">
        <f t="shared" si="58"/>
        <v>#DIV/0!</v>
      </c>
      <c r="R188" s="179"/>
    </row>
    <row r="189" spans="1:18" s="178" customFormat="1" x14ac:dyDescent="0.2">
      <c r="A189" s="172" t="s">
        <v>4991</v>
      </c>
      <c r="B189" s="172" t="s">
        <v>6000</v>
      </c>
      <c r="C189" s="173" t="s">
        <v>4989</v>
      </c>
      <c r="D189" s="174"/>
      <c r="E189" s="174"/>
      <c r="F189" s="174"/>
      <c r="G189" s="81" t="e">
        <f t="shared" si="56"/>
        <v>#DIV/0!</v>
      </c>
      <c r="H189" s="174"/>
      <c r="I189" s="174"/>
      <c r="J189" s="81" t="e">
        <f t="shared" si="57"/>
        <v>#DIV/0!</v>
      </c>
      <c r="K189" s="174">
        <f t="shared" si="61"/>
        <v>0</v>
      </c>
      <c r="L189" s="174">
        <f t="shared" si="62"/>
        <v>0</v>
      </c>
      <c r="M189" s="174">
        <f t="shared" si="63"/>
        <v>0</v>
      </c>
      <c r="N189" s="81" t="e">
        <f t="shared" si="64"/>
        <v>#DIV/0!</v>
      </c>
      <c r="O189" s="174">
        <f t="shared" si="65"/>
        <v>0</v>
      </c>
      <c r="P189" s="174">
        <f t="shared" si="66"/>
        <v>0</v>
      </c>
      <c r="Q189" s="81" t="e">
        <f t="shared" si="58"/>
        <v>#DIV/0!</v>
      </c>
      <c r="R189" s="179"/>
    </row>
    <row r="190" spans="1:18" s="178" customFormat="1" x14ac:dyDescent="0.2">
      <c r="A190" s="172" t="s">
        <v>4992</v>
      </c>
      <c r="B190" s="172" t="s">
        <v>6001</v>
      </c>
      <c r="C190" s="173" t="s">
        <v>4990</v>
      </c>
      <c r="D190" s="174"/>
      <c r="E190" s="174"/>
      <c r="F190" s="174"/>
      <c r="G190" s="81" t="e">
        <f t="shared" si="56"/>
        <v>#DIV/0!</v>
      </c>
      <c r="H190" s="174"/>
      <c r="I190" s="174"/>
      <c r="J190" s="81" t="e">
        <f t="shared" si="57"/>
        <v>#DIV/0!</v>
      </c>
      <c r="K190" s="174">
        <f t="shared" si="61"/>
        <v>0</v>
      </c>
      <c r="L190" s="174">
        <f t="shared" si="62"/>
        <v>0</v>
      </c>
      <c r="M190" s="174">
        <f t="shared" si="63"/>
        <v>0</v>
      </c>
      <c r="N190" s="81" t="e">
        <f t="shared" si="64"/>
        <v>#DIV/0!</v>
      </c>
      <c r="O190" s="174">
        <f t="shared" si="65"/>
        <v>0</v>
      </c>
      <c r="P190" s="174">
        <f t="shared" si="66"/>
        <v>0</v>
      </c>
      <c r="Q190" s="81" t="e">
        <f t="shared" si="58"/>
        <v>#DIV/0!</v>
      </c>
      <c r="R190" s="179"/>
    </row>
    <row r="191" spans="1:18" s="178" customFormat="1" ht="30" x14ac:dyDescent="0.2">
      <c r="A191" s="172" t="s">
        <v>4993</v>
      </c>
      <c r="B191" s="172" t="s">
        <v>6002</v>
      </c>
      <c r="C191" s="173" t="s">
        <v>1390</v>
      </c>
      <c r="D191" s="174"/>
      <c r="E191" s="174"/>
      <c r="F191" s="174"/>
      <c r="G191" s="81" t="e">
        <f t="shared" si="56"/>
        <v>#DIV/0!</v>
      </c>
      <c r="H191" s="174"/>
      <c r="I191" s="174"/>
      <c r="J191" s="81" t="e">
        <f t="shared" si="57"/>
        <v>#DIV/0!</v>
      </c>
      <c r="K191" s="174">
        <f t="shared" si="61"/>
        <v>0</v>
      </c>
      <c r="L191" s="174">
        <f t="shared" si="62"/>
        <v>0</v>
      </c>
      <c r="M191" s="174">
        <f t="shared" si="63"/>
        <v>0</v>
      </c>
      <c r="N191" s="81" t="e">
        <f t="shared" si="64"/>
        <v>#DIV/0!</v>
      </c>
      <c r="O191" s="174">
        <f t="shared" si="65"/>
        <v>0</v>
      </c>
      <c r="P191" s="174">
        <f t="shared" si="66"/>
        <v>0</v>
      </c>
      <c r="Q191" s="81" t="e">
        <f t="shared" si="58"/>
        <v>#DIV/0!</v>
      </c>
      <c r="R191" s="179"/>
    </row>
    <row r="192" spans="1:18" s="159" customFormat="1" ht="12.75" x14ac:dyDescent="0.2">
      <c r="A192" s="164" t="s">
        <v>3146</v>
      </c>
      <c r="B192" s="164" t="s">
        <v>6003</v>
      </c>
      <c r="C192" s="165" t="s">
        <v>1178</v>
      </c>
      <c r="D192" s="142">
        <f t="shared" ref="D192:I192" si="76">+SUM(D193:D197)</f>
        <v>0</v>
      </c>
      <c r="E192" s="142">
        <f t="shared" si="76"/>
        <v>0</v>
      </c>
      <c r="F192" s="142">
        <f t="shared" si="76"/>
        <v>0</v>
      </c>
      <c r="G192" s="81" t="e">
        <f t="shared" si="56"/>
        <v>#DIV/0!</v>
      </c>
      <c r="H192" s="142">
        <f t="shared" si="76"/>
        <v>0</v>
      </c>
      <c r="I192" s="142">
        <f t="shared" si="76"/>
        <v>0</v>
      </c>
      <c r="J192" s="81" t="e">
        <f t="shared" si="57"/>
        <v>#DIV/0!</v>
      </c>
      <c r="K192" s="142">
        <f t="shared" si="61"/>
        <v>0</v>
      </c>
      <c r="L192" s="142">
        <f t="shared" si="62"/>
        <v>0</v>
      </c>
      <c r="M192" s="142">
        <f t="shared" si="63"/>
        <v>0</v>
      </c>
      <c r="N192" s="81" t="e">
        <f t="shared" si="64"/>
        <v>#DIV/0!</v>
      </c>
      <c r="O192" s="142">
        <f t="shared" si="65"/>
        <v>0</v>
      </c>
      <c r="P192" s="142">
        <f t="shared" si="66"/>
        <v>0</v>
      </c>
      <c r="Q192" s="81" t="e">
        <f t="shared" si="58"/>
        <v>#DIV/0!</v>
      </c>
      <c r="R192" s="160"/>
    </row>
    <row r="193" spans="1:18" s="178" customFormat="1" x14ac:dyDescent="0.2">
      <c r="A193" s="172" t="s">
        <v>3147</v>
      </c>
      <c r="B193" s="172" t="s">
        <v>6004</v>
      </c>
      <c r="C193" s="173" t="s">
        <v>1394</v>
      </c>
      <c r="D193" s="174"/>
      <c r="E193" s="174"/>
      <c r="F193" s="174"/>
      <c r="G193" s="81" t="e">
        <f t="shared" si="56"/>
        <v>#DIV/0!</v>
      </c>
      <c r="H193" s="174"/>
      <c r="I193" s="174"/>
      <c r="J193" s="81" t="e">
        <f t="shared" si="57"/>
        <v>#DIV/0!</v>
      </c>
      <c r="K193" s="174">
        <f t="shared" si="61"/>
        <v>0</v>
      </c>
      <c r="L193" s="174">
        <f t="shared" si="62"/>
        <v>0</v>
      </c>
      <c r="M193" s="174">
        <f t="shared" si="63"/>
        <v>0</v>
      </c>
      <c r="N193" s="81" t="e">
        <f t="shared" si="64"/>
        <v>#DIV/0!</v>
      </c>
      <c r="O193" s="174">
        <f t="shared" si="65"/>
        <v>0</v>
      </c>
      <c r="P193" s="174">
        <f t="shared" si="66"/>
        <v>0</v>
      </c>
      <c r="Q193" s="81" t="e">
        <f t="shared" si="58"/>
        <v>#DIV/0!</v>
      </c>
      <c r="R193" s="179"/>
    </row>
    <row r="194" spans="1:18" s="178" customFormat="1" x14ac:dyDescent="0.2">
      <c r="A194" s="172" t="s">
        <v>3148</v>
      </c>
      <c r="B194" s="172" t="s">
        <v>6005</v>
      </c>
      <c r="C194" s="173" t="s">
        <v>4994</v>
      </c>
      <c r="D194" s="174"/>
      <c r="E194" s="174"/>
      <c r="F194" s="174"/>
      <c r="G194" s="81" t="e">
        <f t="shared" si="56"/>
        <v>#DIV/0!</v>
      </c>
      <c r="H194" s="174"/>
      <c r="I194" s="174"/>
      <c r="J194" s="81" t="e">
        <f t="shared" si="57"/>
        <v>#DIV/0!</v>
      </c>
      <c r="K194" s="174">
        <f t="shared" si="61"/>
        <v>0</v>
      </c>
      <c r="L194" s="174">
        <f t="shared" si="62"/>
        <v>0</v>
      </c>
      <c r="M194" s="174">
        <f t="shared" si="63"/>
        <v>0</v>
      </c>
      <c r="N194" s="81" t="e">
        <f t="shared" si="64"/>
        <v>#DIV/0!</v>
      </c>
      <c r="O194" s="174">
        <f t="shared" si="65"/>
        <v>0</v>
      </c>
      <c r="P194" s="174">
        <f t="shared" si="66"/>
        <v>0</v>
      </c>
      <c r="Q194" s="81" t="e">
        <f t="shared" si="58"/>
        <v>#DIV/0!</v>
      </c>
      <c r="R194" s="179"/>
    </row>
    <row r="195" spans="1:18" s="178" customFormat="1" x14ac:dyDescent="0.2">
      <c r="A195" s="172" t="s">
        <v>4995</v>
      </c>
      <c r="B195" s="172" t="s">
        <v>6006</v>
      </c>
      <c r="C195" s="173" t="s">
        <v>1395</v>
      </c>
      <c r="D195" s="174"/>
      <c r="E195" s="174"/>
      <c r="F195" s="174"/>
      <c r="G195" s="81" t="e">
        <f t="shared" si="56"/>
        <v>#DIV/0!</v>
      </c>
      <c r="H195" s="174"/>
      <c r="I195" s="174"/>
      <c r="J195" s="81" t="e">
        <f t="shared" si="57"/>
        <v>#DIV/0!</v>
      </c>
      <c r="K195" s="174">
        <f t="shared" si="61"/>
        <v>0</v>
      </c>
      <c r="L195" s="174">
        <f t="shared" si="62"/>
        <v>0</v>
      </c>
      <c r="M195" s="174">
        <f t="shared" si="63"/>
        <v>0</v>
      </c>
      <c r="N195" s="81" t="e">
        <f t="shared" si="64"/>
        <v>#DIV/0!</v>
      </c>
      <c r="O195" s="174">
        <f t="shared" si="65"/>
        <v>0</v>
      </c>
      <c r="P195" s="174">
        <f t="shared" si="66"/>
        <v>0</v>
      </c>
      <c r="Q195" s="81" t="e">
        <f t="shared" si="58"/>
        <v>#DIV/0!</v>
      </c>
      <c r="R195" s="179"/>
    </row>
    <row r="196" spans="1:18" s="178" customFormat="1" x14ac:dyDescent="0.2">
      <c r="A196" s="172" t="s">
        <v>4997</v>
      </c>
      <c r="B196" s="172" t="s">
        <v>6007</v>
      </c>
      <c r="C196" s="173" t="s">
        <v>4996</v>
      </c>
      <c r="D196" s="174"/>
      <c r="E196" s="174"/>
      <c r="F196" s="174"/>
      <c r="G196" s="81" t="e">
        <f t="shared" si="56"/>
        <v>#DIV/0!</v>
      </c>
      <c r="H196" s="174"/>
      <c r="I196" s="174"/>
      <c r="J196" s="81" t="e">
        <f t="shared" si="57"/>
        <v>#DIV/0!</v>
      </c>
      <c r="K196" s="174">
        <f t="shared" si="61"/>
        <v>0</v>
      </c>
      <c r="L196" s="174">
        <f t="shared" si="62"/>
        <v>0</v>
      </c>
      <c r="M196" s="174">
        <f t="shared" si="63"/>
        <v>0</v>
      </c>
      <c r="N196" s="81" t="e">
        <f t="shared" si="64"/>
        <v>#DIV/0!</v>
      </c>
      <c r="O196" s="174">
        <f t="shared" si="65"/>
        <v>0</v>
      </c>
      <c r="P196" s="174">
        <f t="shared" si="66"/>
        <v>0</v>
      </c>
      <c r="Q196" s="81" t="e">
        <f t="shared" si="58"/>
        <v>#DIV/0!</v>
      </c>
      <c r="R196" s="179"/>
    </row>
    <row r="197" spans="1:18" s="178" customFormat="1" x14ac:dyDescent="0.2">
      <c r="A197" s="172" t="s">
        <v>4998</v>
      </c>
      <c r="B197" s="172" t="s">
        <v>6008</v>
      </c>
      <c r="C197" s="173" t="s">
        <v>1397</v>
      </c>
      <c r="D197" s="174"/>
      <c r="E197" s="174"/>
      <c r="F197" s="174"/>
      <c r="G197" s="81" t="e">
        <f t="shared" si="56"/>
        <v>#DIV/0!</v>
      </c>
      <c r="H197" s="174"/>
      <c r="I197" s="174"/>
      <c r="J197" s="81" t="e">
        <f t="shared" si="57"/>
        <v>#DIV/0!</v>
      </c>
      <c r="K197" s="174">
        <f t="shared" si="61"/>
        <v>0</v>
      </c>
      <c r="L197" s="174">
        <f t="shared" si="62"/>
        <v>0</v>
      </c>
      <c r="M197" s="174">
        <f t="shared" si="63"/>
        <v>0</v>
      </c>
      <c r="N197" s="81" t="e">
        <f t="shared" si="64"/>
        <v>#DIV/0!</v>
      </c>
      <c r="O197" s="174">
        <f t="shared" si="65"/>
        <v>0</v>
      </c>
      <c r="P197" s="174">
        <f t="shared" si="66"/>
        <v>0</v>
      </c>
      <c r="Q197" s="81" t="e">
        <f t="shared" si="58"/>
        <v>#DIV/0!</v>
      </c>
      <c r="R197" s="179"/>
    </row>
    <row r="198" spans="1:18" s="159" customFormat="1" x14ac:dyDescent="0.2">
      <c r="A198" s="161" t="s">
        <v>4067</v>
      </c>
      <c r="B198" s="161" t="s">
        <v>6009</v>
      </c>
      <c r="C198" s="162" t="s">
        <v>3161</v>
      </c>
      <c r="D198" s="163"/>
      <c r="E198" s="163"/>
      <c r="F198" s="163"/>
      <c r="G198" s="81" t="e">
        <f t="shared" si="56"/>
        <v>#DIV/0!</v>
      </c>
      <c r="H198" s="163"/>
      <c r="I198" s="163"/>
      <c r="J198" s="81" t="e">
        <f t="shared" si="57"/>
        <v>#DIV/0!</v>
      </c>
      <c r="K198" s="163">
        <f t="shared" si="61"/>
        <v>0</v>
      </c>
      <c r="L198" s="163">
        <f t="shared" si="62"/>
        <v>0</v>
      </c>
      <c r="M198" s="163">
        <f t="shared" si="63"/>
        <v>0</v>
      </c>
      <c r="N198" s="81" t="e">
        <f t="shared" si="64"/>
        <v>#DIV/0!</v>
      </c>
      <c r="O198" s="163">
        <f t="shared" si="65"/>
        <v>0</v>
      </c>
      <c r="P198" s="163">
        <f t="shared" si="66"/>
        <v>0</v>
      </c>
      <c r="Q198" s="81" t="e">
        <f t="shared" si="58"/>
        <v>#DIV/0!</v>
      </c>
      <c r="R198" s="160"/>
    </row>
    <row r="199" spans="1:18" s="159" customFormat="1" x14ac:dyDescent="0.2">
      <c r="A199" s="157" t="s">
        <v>3208</v>
      </c>
      <c r="B199" s="161" t="s">
        <v>6010</v>
      </c>
      <c r="C199" s="158" t="s">
        <v>5055</v>
      </c>
      <c r="D199" s="142">
        <f t="shared" ref="D199:I199" si="77">+D200+D201</f>
        <v>0</v>
      </c>
      <c r="E199" s="142">
        <f t="shared" si="77"/>
        <v>0</v>
      </c>
      <c r="F199" s="142">
        <f t="shared" si="77"/>
        <v>0</v>
      </c>
      <c r="G199" s="81" t="e">
        <f t="shared" si="56"/>
        <v>#DIV/0!</v>
      </c>
      <c r="H199" s="142">
        <f t="shared" si="77"/>
        <v>0</v>
      </c>
      <c r="I199" s="142">
        <f t="shared" si="77"/>
        <v>0</v>
      </c>
      <c r="J199" s="81" t="e">
        <f t="shared" si="57"/>
        <v>#DIV/0!</v>
      </c>
      <c r="K199" s="142">
        <f t="shared" si="61"/>
        <v>0</v>
      </c>
      <c r="L199" s="142">
        <f t="shared" si="62"/>
        <v>0</v>
      </c>
      <c r="M199" s="142">
        <f t="shared" si="63"/>
        <v>0</v>
      </c>
      <c r="N199" s="81" t="e">
        <f t="shared" si="64"/>
        <v>#DIV/0!</v>
      </c>
      <c r="O199" s="142">
        <f t="shared" si="65"/>
        <v>0</v>
      </c>
      <c r="P199" s="142">
        <f t="shared" si="66"/>
        <v>0</v>
      </c>
      <c r="Q199" s="81" t="e">
        <f t="shared" si="58"/>
        <v>#DIV/0!</v>
      </c>
      <c r="R199" s="160"/>
    </row>
    <row r="200" spans="1:18" s="178" customFormat="1" ht="30" x14ac:dyDescent="0.2">
      <c r="A200" s="263" t="s">
        <v>5054</v>
      </c>
      <c r="B200" s="172" t="s">
        <v>6011</v>
      </c>
      <c r="C200" s="264" t="s">
        <v>5056</v>
      </c>
      <c r="D200" s="174"/>
      <c r="E200" s="174"/>
      <c r="F200" s="174"/>
      <c r="G200" s="81" t="e">
        <f t="shared" si="56"/>
        <v>#DIV/0!</v>
      </c>
      <c r="H200" s="174"/>
      <c r="I200" s="174"/>
      <c r="J200" s="81" t="e">
        <f t="shared" si="57"/>
        <v>#DIV/0!</v>
      </c>
      <c r="K200" s="174">
        <f t="shared" si="61"/>
        <v>0</v>
      </c>
      <c r="L200" s="174">
        <f t="shared" si="62"/>
        <v>0</v>
      </c>
      <c r="M200" s="174">
        <f t="shared" si="63"/>
        <v>0</v>
      </c>
      <c r="N200" s="81" t="e">
        <f t="shared" si="64"/>
        <v>#DIV/0!</v>
      </c>
      <c r="O200" s="174">
        <f t="shared" si="65"/>
        <v>0</v>
      </c>
      <c r="P200" s="174">
        <f t="shared" si="66"/>
        <v>0</v>
      </c>
      <c r="Q200" s="81" t="e">
        <f t="shared" si="58"/>
        <v>#DIV/0!</v>
      </c>
      <c r="R200" s="179"/>
    </row>
    <row r="201" spans="1:18" s="170" customFormat="1" x14ac:dyDescent="0.2">
      <c r="A201" s="175" t="s">
        <v>3149</v>
      </c>
      <c r="B201" s="172" t="s">
        <v>6012</v>
      </c>
      <c r="C201" s="176" t="s">
        <v>3150</v>
      </c>
      <c r="D201" s="169">
        <f t="shared" ref="D201:I201" si="78">+D202</f>
        <v>0</v>
      </c>
      <c r="E201" s="169">
        <f t="shared" si="78"/>
        <v>0</v>
      </c>
      <c r="F201" s="169">
        <f t="shared" si="78"/>
        <v>0</v>
      </c>
      <c r="G201" s="81" t="e">
        <f t="shared" si="56"/>
        <v>#DIV/0!</v>
      </c>
      <c r="H201" s="169">
        <f t="shared" si="78"/>
        <v>0</v>
      </c>
      <c r="I201" s="169">
        <f t="shared" si="78"/>
        <v>0</v>
      </c>
      <c r="J201" s="81" t="e">
        <f t="shared" si="57"/>
        <v>#DIV/0!</v>
      </c>
      <c r="K201" s="169">
        <f t="shared" si="61"/>
        <v>0</v>
      </c>
      <c r="L201" s="169">
        <f t="shared" si="62"/>
        <v>0</v>
      </c>
      <c r="M201" s="169">
        <f t="shared" si="63"/>
        <v>0</v>
      </c>
      <c r="N201" s="81" t="e">
        <f t="shared" si="64"/>
        <v>#DIV/0!</v>
      </c>
      <c r="O201" s="169">
        <f t="shared" si="65"/>
        <v>0</v>
      </c>
      <c r="P201" s="169">
        <f t="shared" si="66"/>
        <v>0</v>
      </c>
      <c r="Q201" s="81" t="e">
        <f t="shared" si="58"/>
        <v>#DIV/0!</v>
      </c>
      <c r="R201" s="171"/>
    </row>
    <row r="202" spans="1:18" s="191" customFormat="1" x14ac:dyDescent="0.2">
      <c r="A202" s="188" t="s">
        <v>3151</v>
      </c>
      <c r="B202" s="188" t="s">
        <v>6013</v>
      </c>
      <c r="C202" s="189" t="s">
        <v>3152</v>
      </c>
      <c r="D202" s="190"/>
      <c r="E202" s="190"/>
      <c r="F202" s="190"/>
      <c r="G202" s="81" t="e">
        <f t="shared" si="56"/>
        <v>#DIV/0!</v>
      </c>
      <c r="H202" s="190"/>
      <c r="I202" s="190"/>
      <c r="J202" s="81" t="e">
        <f t="shared" si="57"/>
        <v>#DIV/0!</v>
      </c>
      <c r="K202" s="190">
        <f t="shared" si="61"/>
        <v>0</v>
      </c>
      <c r="L202" s="190">
        <f t="shared" si="62"/>
        <v>0</v>
      </c>
      <c r="M202" s="190">
        <f t="shared" si="63"/>
        <v>0</v>
      </c>
      <c r="N202" s="81" t="e">
        <f t="shared" si="64"/>
        <v>#DIV/0!</v>
      </c>
      <c r="O202" s="190">
        <f t="shared" si="65"/>
        <v>0</v>
      </c>
      <c r="P202" s="190">
        <f t="shared" si="66"/>
        <v>0</v>
      </c>
      <c r="Q202" s="81" t="e">
        <f t="shared" si="58"/>
        <v>#DIV/0!</v>
      </c>
      <c r="R202" s="192"/>
    </row>
    <row r="203" spans="1:18" s="159" customFormat="1" x14ac:dyDescent="0.2">
      <c r="A203" s="140" t="s">
        <v>3211</v>
      </c>
      <c r="B203" s="161" t="s">
        <v>6014</v>
      </c>
      <c r="C203" s="141" t="s">
        <v>1059</v>
      </c>
      <c r="D203" s="142">
        <f t="shared" ref="D203:I203" si="79">+D204+D205</f>
        <v>0</v>
      </c>
      <c r="E203" s="142">
        <f t="shared" si="79"/>
        <v>0</v>
      </c>
      <c r="F203" s="142">
        <f t="shared" si="79"/>
        <v>0</v>
      </c>
      <c r="G203" s="81" t="e">
        <f t="shared" si="56"/>
        <v>#DIV/0!</v>
      </c>
      <c r="H203" s="142">
        <f t="shared" si="79"/>
        <v>0</v>
      </c>
      <c r="I203" s="142">
        <f t="shared" si="79"/>
        <v>0</v>
      </c>
      <c r="J203" s="81" t="e">
        <f t="shared" si="57"/>
        <v>#DIV/0!</v>
      </c>
      <c r="K203" s="142">
        <f t="shared" si="61"/>
        <v>0</v>
      </c>
      <c r="L203" s="142">
        <f t="shared" si="62"/>
        <v>0</v>
      </c>
      <c r="M203" s="142">
        <f t="shared" si="63"/>
        <v>0</v>
      </c>
      <c r="N203" s="81" t="e">
        <f t="shared" si="64"/>
        <v>#DIV/0!</v>
      </c>
      <c r="O203" s="142">
        <f t="shared" si="65"/>
        <v>0</v>
      </c>
      <c r="P203" s="142">
        <f t="shared" si="66"/>
        <v>0</v>
      </c>
      <c r="Q203" s="81" t="e">
        <f t="shared" si="58"/>
        <v>#DIV/0!</v>
      </c>
      <c r="R203" s="160"/>
    </row>
    <row r="204" spans="1:18" s="178" customFormat="1" ht="30" x14ac:dyDescent="0.2">
      <c r="A204" s="172" t="s">
        <v>3153</v>
      </c>
      <c r="B204" s="172" t="s">
        <v>6015</v>
      </c>
      <c r="C204" s="922" t="s">
        <v>4999</v>
      </c>
      <c r="D204" s="174"/>
      <c r="E204" s="174"/>
      <c r="F204" s="174"/>
      <c r="G204" s="81" t="e">
        <f t="shared" si="56"/>
        <v>#DIV/0!</v>
      </c>
      <c r="H204" s="174"/>
      <c r="I204" s="174"/>
      <c r="J204" s="81" t="e">
        <f t="shared" si="57"/>
        <v>#DIV/0!</v>
      </c>
      <c r="K204" s="174">
        <f t="shared" si="61"/>
        <v>0</v>
      </c>
      <c r="L204" s="174">
        <f t="shared" si="62"/>
        <v>0</v>
      </c>
      <c r="M204" s="174">
        <f t="shared" si="63"/>
        <v>0</v>
      </c>
      <c r="N204" s="81" t="e">
        <f t="shared" si="64"/>
        <v>#DIV/0!</v>
      </c>
      <c r="O204" s="174">
        <f t="shared" si="65"/>
        <v>0</v>
      </c>
      <c r="P204" s="174">
        <f t="shared" si="66"/>
        <v>0</v>
      </c>
      <c r="Q204" s="81" t="e">
        <f t="shared" si="58"/>
        <v>#DIV/0!</v>
      </c>
      <c r="R204" s="179"/>
    </row>
    <row r="205" spans="1:18" s="178" customFormat="1" x14ac:dyDescent="0.2">
      <c r="A205" s="172" t="s">
        <v>3819</v>
      </c>
      <c r="B205" s="172" t="s">
        <v>6016</v>
      </c>
      <c r="C205" s="173" t="s">
        <v>161</v>
      </c>
      <c r="D205" s="174"/>
      <c r="E205" s="174"/>
      <c r="F205" s="174"/>
      <c r="G205" s="81" t="e">
        <f t="shared" ref="G205:G249" si="80">+(E205-F205)/E205</f>
        <v>#DIV/0!</v>
      </c>
      <c r="H205" s="174"/>
      <c r="I205" s="174"/>
      <c r="J205" s="81" t="e">
        <f t="shared" ref="J205:J249" si="81">+(H205-I205)/H205</f>
        <v>#DIV/0!</v>
      </c>
      <c r="K205" s="174">
        <f t="shared" si="61"/>
        <v>0</v>
      </c>
      <c r="L205" s="174">
        <f t="shared" si="62"/>
        <v>0</v>
      </c>
      <c r="M205" s="174">
        <f t="shared" si="63"/>
        <v>0</v>
      </c>
      <c r="N205" s="81" t="e">
        <f t="shared" si="64"/>
        <v>#DIV/0!</v>
      </c>
      <c r="O205" s="174">
        <f t="shared" si="65"/>
        <v>0</v>
      </c>
      <c r="P205" s="174">
        <f t="shared" si="66"/>
        <v>0</v>
      </c>
      <c r="Q205" s="81" t="e">
        <f t="shared" ref="Q205:Q249" si="82">+(O205-P205)/O205</f>
        <v>#DIV/0!</v>
      </c>
      <c r="R205" s="179"/>
    </row>
    <row r="206" spans="1:18" s="159" customFormat="1" x14ac:dyDescent="0.2">
      <c r="A206" s="152" t="s">
        <v>3154</v>
      </c>
      <c r="B206" s="161" t="s">
        <v>6017</v>
      </c>
      <c r="C206" s="153" t="s">
        <v>4135</v>
      </c>
      <c r="D206" s="142">
        <f t="shared" ref="D206:I206" si="83">+D207+D208+D214+D220+D225</f>
        <v>0</v>
      </c>
      <c r="E206" s="142">
        <f t="shared" si="83"/>
        <v>0</v>
      </c>
      <c r="F206" s="142">
        <f t="shared" si="83"/>
        <v>0</v>
      </c>
      <c r="G206" s="81" t="e">
        <f t="shared" si="80"/>
        <v>#DIV/0!</v>
      </c>
      <c r="H206" s="142">
        <f t="shared" si="83"/>
        <v>0</v>
      </c>
      <c r="I206" s="142">
        <f t="shared" si="83"/>
        <v>0</v>
      </c>
      <c r="J206" s="81" t="e">
        <f t="shared" si="81"/>
        <v>#DIV/0!</v>
      </c>
      <c r="K206" s="142">
        <f t="shared" si="61"/>
        <v>0</v>
      </c>
      <c r="L206" s="142">
        <f t="shared" si="62"/>
        <v>0</v>
      </c>
      <c r="M206" s="142">
        <f t="shared" si="63"/>
        <v>0</v>
      </c>
      <c r="N206" s="81" t="e">
        <f t="shared" si="64"/>
        <v>#DIV/0!</v>
      </c>
      <c r="O206" s="142">
        <f t="shared" si="65"/>
        <v>0</v>
      </c>
      <c r="P206" s="142">
        <f t="shared" si="66"/>
        <v>0</v>
      </c>
      <c r="Q206" s="81" t="e">
        <f t="shared" si="82"/>
        <v>#DIV/0!</v>
      </c>
      <c r="R206" s="160"/>
    </row>
    <row r="207" spans="1:18" s="170" customFormat="1" x14ac:dyDescent="0.2">
      <c r="A207" s="266" t="s">
        <v>3333</v>
      </c>
      <c r="B207" s="172" t="s">
        <v>6018</v>
      </c>
      <c r="C207" s="267" t="s">
        <v>3155</v>
      </c>
      <c r="D207" s="174"/>
      <c r="E207" s="174"/>
      <c r="F207" s="174"/>
      <c r="G207" s="81" t="e">
        <f t="shared" si="80"/>
        <v>#DIV/0!</v>
      </c>
      <c r="H207" s="174"/>
      <c r="I207" s="174"/>
      <c r="J207" s="81" t="e">
        <f t="shared" si="81"/>
        <v>#DIV/0!</v>
      </c>
      <c r="K207" s="174">
        <f t="shared" ref="K207:K248" si="84">D207</f>
        <v>0</v>
      </c>
      <c r="L207" s="174">
        <f t="shared" ref="L207:L248" si="85">E207</f>
        <v>0</v>
      </c>
      <c r="M207" s="174">
        <f t="shared" ref="M207:M248" si="86">F207</f>
        <v>0</v>
      </c>
      <c r="N207" s="81" t="e">
        <f t="shared" ref="N207:N248" si="87">+(L207-M207)/L207</f>
        <v>#DIV/0!</v>
      </c>
      <c r="O207" s="174">
        <f t="shared" ref="O207:O248" si="88">H207</f>
        <v>0</v>
      </c>
      <c r="P207" s="174">
        <f t="shared" ref="P207:P248" si="89">I207</f>
        <v>0</v>
      </c>
      <c r="Q207" s="81" t="e">
        <f t="shared" si="82"/>
        <v>#DIV/0!</v>
      </c>
      <c r="R207" s="171"/>
    </row>
    <row r="208" spans="1:18" s="178" customFormat="1" x14ac:dyDescent="0.2">
      <c r="A208" s="266" t="s">
        <v>5000</v>
      </c>
      <c r="B208" s="172" t="s">
        <v>6019</v>
      </c>
      <c r="C208" s="267" t="s">
        <v>5001</v>
      </c>
      <c r="D208" s="169">
        <f t="shared" ref="D208:I208" si="90">+D209+D210+D213</f>
        <v>0</v>
      </c>
      <c r="E208" s="169">
        <f t="shared" si="90"/>
        <v>0</v>
      </c>
      <c r="F208" s="169">
        <f t="shared" si="90"/>
        <v>0</v>
      </c>
      <c r="G208" s="81" t="e">
        <f t="shared" si="80"/>
        <v>#DIV/0!</v>
      </c>
      <c r="H208" s="169">
        <f t="shared" si="90"/>
        <v>0</v>
      </c>
      <c r="I208" s="169">
        <f t="shared" si="90"/>
        <v>0</v>
      </c>
      <c r="J208" s="81" t="e">
        <f t="shared" si="81"/>
        <v>#DIV/0!</v>
      </c>
      <c r="K208" s="169">
        <f t="shared" si="84"/>
        <v>0</v>
      </c>
      <c r="L208" s="169">
        <f t="shared" si="85"/>
        <v>0</v>
      </c>
      <c r="M208" s="169">
        <f t="shared" si="86"/>
        <v>0</v>
      </c>
      <c r="N208" s="81" t="e">
        <f t="shared" si="87"/>
        <v>#DIV/0!</v>
      </c>
      <c r="O208" s="169">
        <f t="shared" si="88"/>
        <v>0</v>
      </c>
      <c r="P208" s="169">
        <f t="shared" si="89"/>
        <v>0</v>
      </c>
      <c r="Q208" s="81" t="e">
        <f t="shared" si="82"/>
        <v>#DIV/0!</v>
      </c>
      <c r="R208" s="179"/>
    </row>
    <row r="209" spans="1:18" s="191" customFormat="1" ht="30" x14ac:dyDescent="0.2">
      <c r="A209" s="198" t="s">
        <v>5002</v>
      </c>
      <c r="B209" s="198" t="s">
        <v>1043</v>
      </c>
      <c r="C209" s="268" t="s">
        <v>4066</v>
      </c>
      <c r="D209" s="190"/>
      <c r="E209" s="190"/>
      <c r="F209" s="190"/>
      <c r="G209" s="81" t="e">
        <f t="shared" si="80"/>
        <v>#DIV/0!</v>
      </c>
      <c r="H209" s="190"/>
      <c r="I209" s="190"/>
      <c r="J209" s="81" t="e">
        <f t="shared" si="81"/>
        <v>#DIV/0!</v>
      </c>
      <c r="K209" s="190">
        <f t="shared" si="84"/>
        <v>0</v>
      </c>
      <c r="L209" s="190">
        <f t="shared" si="85"/>
        <v>0</v>
      </c>
      <c r="M209" s="190">
        <f t="shared" si="86"/>
        <v>0</v>
      </c>
      <c r="N209" s="81" t="e">
        <f t="shared" si="87"/>
        <v>#DIV/0!</v>
      </c>
      <c r="O209" s="190">
        <f t="shared" si="88"/>
        <v>0</v>
      </c>
      <c r="P209" s="190">
        <f t="shared" si="89"/>
        <v>0</v>
      </c>
      <c r="Q209" s="81" t="e">
        <f t="shared" si="82"/>
        <v>#DIV/0!</v>
      </c>
      <c r="R209" s="192"/>
    </row>
    <row r="210" spans="1:18" s="191" customFormat="1" x14ac:dyDescent="0.2">
      <c r="A210" s="198" t="s">
        <v>5003</v>
      </c>
      <c r="B210" s="198" t="s">
        <v>1044</v>
      </c>
      <c r="C210" s="268" t="s">
        <v>3769</v>
      </c>
      <c r="D210" s="190">
        <f t="shared" ref="D210:I210" si="91">+D211+D212</f>
        <v>0</v>
      </c>
      <c r="E210" s="190">
        <f t="shared" si="91"/>
        <v>0</v>
      </c>
      <c r="F210" s="190">
        <f t="shared" si="91"/>
        <v>0</v>
      </c>
      <c r="G210" s="81" t="e">
        <f t="shared" si="80"/>
        <v>#DIV/0!</v>
      </c>
      <c r="H210" s="190">
        <f t="shared" si="91"/>
        <v>0</v>
      </c>
      <c r="I210" s="190">
        <f t="shared" si="91"/>
        <v>0</v>
      </c>
      <c r="J210" s="81" t="e">
        <f t="shared" si="81"/>
        <v>#DIV/0!</v>
      </c>
      <c r="K210" s="190">
        <f t="shared" si="84"/>
        <v>0</v>
      </c>
      <c r="L210" s="190">
        <f t="shared" si="85"/>
        <v>0</v>
      </c>
      <c r="M210" s="190">
        <f t="shared" si="86"/>
        <v>0</v>
      </c>
      <c r="N210" s="81" t="e">
        <f t="shared" si="87"/>
        <v>#DIV/0!</v>
      </c>
      <c r="O210" s="190">
        <f t="shared" si="88"/>
        <v>0</v>
      </c>
      <c r="P210" s="190">
        <f t="shared" si="89"/>
        <v>0</v>
      </c>
      <c r="Q210" s="81" t="e">
        <f t="shared" si="82"/>
        <v>#DIV/0!</v>
      </c>
      <c r="R210" s="192"/>
    </row>
    <row r="211" spans="1:18" s="186" customFormat="1" x14ac:dyDescent="0.2">
      <c r="A211" s="269" t="s">
        <v>5004</v>
      </c>
      <c r="B211" s="269" t="s">
        <v>6021</v>
      </c>
      <c r="C211" s="270" t="s">
        <v>432</v>
      </c>
      <c r="D211" s="197"/>
      <c r="E211" s="197"/>
      <c r="F211" s="197"/>
      <c r="G211" s="81" t="e">
        <f t="shared" si="80"/>
        <v>#DIV/0!</v>
      </c>
      <c r="H211" s="197"/>
      <c r="I211" s="197"/>
      <c r="J211" s="81" t="e">
        <f t="shared" si="81"/>
        <v>#DIV/0!</v>
      </c>
      <c r="K211" s="197">
        <f t="shared" si="84"/>
        <v>0</v>
      </c>
      <c r="L211" s="197">
        <f t="shared" si="85"/>
        <v>0</v>
      </c>
      <c r="M211" s="197">
        <f t="shared" si="86"/>
        <v>0</v>
      </c>
      <c r="N211" s="81" t="e">
        <f t="shared" si="87"/>
        <v>#DIV/0!</v>
      </c>
      <c r="O211" s="197">
        <f t="shared" si="88"/>
        <v>0</v>
      </c>
      <c r="P211" s="197">
        <f t="shared" si="89"/>
        <v>0</v>
      </c>
      <c r="Q211" s="81" t="e">
        <f t="shared" si="82"/>
        <v>#DIV/0!</v>
      </c>
      <c r="R211" s="187"/>
    </row>
    <row r="212" spans="1:18" s="186" customFormat="1" ht="30" x14ac:dyDescent="0.2">
      <c r="A212" s="195" t="s">
        <v>5005</v>
      </c>
      <c r="B212" s="195" t="s">
        <v>6022</v>
      </c>
      <c r="C212" s="922" t="s">
        <v>2864</v>
      </c>
      <c r="D212" s="197"/>
      <c r="E212" s="197"/>
      <c r="F212" s="197"/>
      <c r="G212" s="81" t="e">
        <f t="shared" si="80"/>
        <v>#DIV/0!</v>
      </c>
      <c r="H212" s="197"/>
      <c r="I212" s="197"/>
      <c r="J212" s="81" t="e">
        <f t="shared" si="81"/>
        <v>#DIV/0!</v>
      </c>
      <c r="K212" s="197">
        <f t="shared" si="84"/>
        <v>0</v>
      </c>
      <c r="L212" s="197">
        <f t="shared" si="85"/>
        <v>0</v>
      </c>
      <c r="M212" s="197">
        <f t="shared" si="86"/>
        <v>0</v>
      </c>
      <c r="N212" s="81" t="e">
        <f t="shared" si="87"/>
        <v>#DIV/0!</v>
      </c>
      <c r="O212" s="197">
        <f t="shared" si="88"/>
        <v>0</v>
      </c>
      <c r="P212" s="197">
        <f t="shared" si="89"/>
        <v>0</v>
      </c>
      <c r="Q212" s="81" t="e">
        <f t="shared" si="82"/>
        <v>#DIV/0!</v>
      </c>
      <c r="R212" s="187"/>
    </row>
    <row r="213" spans="1:18" s="191" customFormat="1" x14ac:dyDescent="0.2">
      <c r="A213" s="198" t="s">
        <v>5006</v>
      </c>
      <c r="B213" s="198" t="s">
        <v>6023</v>
      </c>
      <c r="C213" s="268" t="s">
        <v>3161</v>
      </c>
      <c r="D213" s="190"/>
      <c r="E213" s="190"/>
      <c r="F213" s="190"/>
      <c r="G213" s="81" t="e">
        <f t="shared" si="80"/>
        <v>#DIV/0!</v>
      </c>
      <c r="H213" s="190"/>
      <c r="I213" s="190"/>
      <c r="J213" s="81" t="e">
        <f t="shared" si="81"/>
        <v>#DIV/0!</v>
      </c>
      <c r="K213" s="190">
        <f t="shared" si="84"/>
        <v>0</v>
      </c>
      <c r="L213" s="190">
        <f t="shared" si="85"/>
        <v>0</v>
      </c>
      <c r="M213" s="190">
        <f t="shared" si="86"/>
        <v>0</v>
      </c>
      <c r="N213" s="81" t="e">
        <f t="shared" si="87"/>
        <v>#DIV/0!</v>
      </c>
      <c r="O213" s="190">
        <f t="shared" si="88"/>
        <v>0</v>
      </c>
      <c r="P213" s="190">
        <f t="shared" si="89"/>
        <v>0</v>
      </c>
      <c r="Q213" s="81" t="e">
        <f t="shared" si="82"/>
        <v>#DIV/0!</v>
      </c>
      <c r="R213" s="192"/>
    </row>
    <row r="214" spans="1:18" s="178" customFormat="1" x14ac:dyDescent="0.2">
      <c r="A214" s="266" t="s">
        <v>5007</v>
      </c>
      <c r="B214" s="266" t="s">
        <v>6024</v>
      </c>
      <c r="C214" s="267" t="s">
        <v>233</v>
      </c>
      <c r="D214" s="169">
        <f t="shared" ref="D214:I214" si="92">+SUM(D215:D219)</f>
        <v>0</v>
      </c>
      <c r="E214" s="169">
        <f t="shared" si="92"/>
        <v>0</v>
      </c>
      <c r="F214" s="169">
        <f t="shared" si="92"/>
        <v>0</v>
      </c>
      <c r="G214" s="81" t="e">
        <f t="shared" si="80"/>
        <v>#DIV/0!</v>
      </c>
      <c r="H214" s="169">
        <f t="shared" si="92"/>
        <v>0</v>
      </c>
      <c r="I214" s="169">
        <f t="shared" si="92"/>
        <v>0</v>
      </c>
      <c r="J214" s="81" t="e">
        <f t="shared" si="81"/>
        <v>#DIV/0!</v>
      </c>
      <c r="K214" s="169">
        <f t="shared" si="84"/>
        <v>0</v>
      </c>
      <c r="L214" s="169">
        <f t="shared" si="85"/>
        <v>0</v>
      </c>
      <c r="M214" s="169">
        <f t="shared" si="86"/>
        <v>0</v>
      </c>
      <c r="N214" s="81" t="e">
        <f t="shared" si="87"/>
        <v>#DIV/0!</v>
      </c>
      <c r="O214" s="169">
        <f t="shared" si="88"/>
        <v>0</v>
      </c>
      <c r="P214" s="169">
        <f t="shared" si="89"/>
        <v>0</v>
      </c>
      <c r="Q214" s="81" t="e">
        <f t="shared" si="82"/>
        <v>#DIV/0!</v>
      </c>
      <c r="R214" s="179"/>
    </row>
    <row r="215" spans="1:18" s="191" customFormat="1" ht="30" x14ac:dyDescent="0.2">
      <c r="A215" s="198" t="s">
        <v>5008</v>
      </c>
      <c r="B215" s="198" t="s">
        <v>6020</v>
      </c>
      <c r="C215" s="268" t="s">
        <v>4066</v>
      </c>
      <c r="D215" s="190"/>
      <c r="E215" s="190"/>
      <c r="F215" s="190"/>
      <c r="G215" s="81" t="e">
        <f t="shared" si="80"/>
        <v>#DIV/0!</v>
      </c>
      <c r="H215" s="190"/>
      <c r="I215" s="190"/>
      <c r="J215" s="81" t="e">
        <f t="shared" si="81"/>
        <v>#DIV/0!</v>
      </c>
      <c r="K215" s="190">
        <f t="shared" si="84"/>
        <v>0</v>
      </c>
      <c r="L215" s="190">
        <f t="shared" si="85"/>
        <v>0</v>
      </c>
      <c r="M215" s="190">
        <f t="shared" si="86"/>
        <v>0</v>
      </c>
      <c r="N215" s="81" t="e">
        <f t="shared" si="87"/>
        <v>#DIV/0!</v>
      </c>
      <c r="O215" s="190">
        <f t="shared" si="88"/>
        <v>0</v>
      </c>
      <c r="P215" s="190">
        <f t="shared" si="89"/>
        <v>0</v>
      </c>
      <c r="Q215" s="81" t="e">
        <f t="shared" si="82"/>
        <v>#DIV/0!</v>
      </c>
      <c r="R215" s="192"/>
    </row>
    <row r="216" spans="1:18" s="191" customFormat="1" x14ac:dyDescent="0.2">
      <c r="A216" s="198" t="s">
        <v>5009</v>
      </c>
      <c r="B216" s="198" t="s">
        <v>931</v>
      </c>
      <c r="C216" s="268" t="s">
        <v>5012</v>
      </c>
      <c r="D216" s="190"/>
      <c r="E216" s="190"/>
      <c r="F216" s="190"/>
      <c r="G216" s="81" t="e">
        <f t="shared" si="80"/>
        <v>#DIV/0!</v>
      </c>
      <c r="H216" s="190"/>
      <c r="I216" s="190"/>
      <c r="J216" s="81" t="e">
        <f t="shared" si="81"/>
        <v>#DIV/0!</v>
      </c>
      <c r="K216" s="190">
        <f t="shared" si="84"/>
        <v>0</v>
      </c>
      <c r="L216" s="190">
        <f t="shared" si="85"/>
        <v>0</v>
      </c>
      <c r="M216" s="190">
        <f t="shared" si="86"/>
        <v>0</v>
      </c>
      <c r="N216" s="81" t="e">
        <f t="shared" si="87"/>
        <v>#DIV/0!</v>
      </c>
      <c r="O216" s="190">
        <f t="shared" si="88"/>
        <v>0</v>
      </c>
      <c r="P216" s="190">
        <f t="shared" si="89"/>
        <v>0</v>
      </c>
      <c r="Q216" s="81" t="e">
        <f t="shared" si="82"/>
        <v>#DIV/0!</v>
      </c>
      <c r="R216" s="192"/>
    </row>
    <row r="217" spans="1:18" s="191" customFormat="1" x14ac:dyDescent="0.2">
      <c r="A217" s="198" t="s">
        <v>5010</v>
      </c>
      <c r="B217" s="198" t="s">
        <v>943</v>
      </c>
      <c r="C217" s="268" t="s">
        <v>5013</v>
      </c>
      <c r="D217" s="190"/>
      <c r="E217" s="190"/>
      <c r="F217" s="190"/>
      <c r="G217" s="81" t="e">
        <f t="shared" si="80"/>
        <v>#DIV/0!</v>
      </c>
      <c r="H217" s="190"/>
      <c r="I217" s="190"/>
      <c r="J217" s="81" t="e">
        <f t="shared" si="81"/>
        <v>#DIV/0!</v>
      </c>
      <c r="K217" s="190">
        <f t="shared" si="84"/>
        <v>0</v>
      </c>
      <c r="L217" s="190">
        <f t="shared" si="85"/>
        <v>0</v>
      </c>
      <c r="M217" s="190">
        <f t="shared" si="86"/>
        <v>0</v>
      </c>
      <c r="N217" s="81" t="e">
        <f t="shared" si="87"/>
        <v>#DIV/0!</v>
      </c>
      <c r="O217" s="190">
        <f t="shared" si="88"/>
        <v>0</v>
      </c>
      <c r="P217" s="190">
        <f t="shared" si="89"/>
        <v>0</v>
      </c>
      <c r="Q217" s="81" t="e">
        <f t="shared" si="82"/>
        <v>#DIV/0!</v>
      </c>
      <c r="R217" s="192"/>
    </row>
    <row r="218" spans="1:18" s="191" customFormat="1" x14ac:dyDescent="0.2">
      <c r="A218" s="198" t="s">
        <v>5011</v>
      </c>
      <c r="B218" s="198" t="s">
        <v>946</v>
      </c>
      <c r="C218" s="268" t="s">
        <v>5014</v>
      </c>
      <c r="D218" s="190"/>
      <c r="E218" s="190"/>
      <c r="F218" s="190"/>
      <c r="G218" s="81" t="e">
        <f t="shared" si="80"/>
        <v>#DIV/0!</v>
      </c>
      <c r="H218" s="190"/>
      <c r="I218" s="190"/>
      <c r="J218" s="81" t="e">
        <f t="shared" si="81"/>
        <v>#DIV/0!</v>
      </c>
      <c r="K218" s="190">
        <f t="shared" si="84"/>
        <v>0</v>
      </c>
      <c r="L218" s="190">
        <f t="shared" si="85"/>
        <v>0</v>
      </c>
      <c r="M218" s="190">
        <f t="shared" si="86"/>
        <v>0</v>
      </c>
      <c r="N218" s="81" t="e">
        <f t="shared" si="87"/>
        <v>#DIV/0!</v>
      </c>
      <c r="O218" s="190">
        <f t="shared" si="88"/>
        <v>0</v>
      </c>
      <c r="P218" s="190">
        <f t="shared" si="89"/>
        <v>0</v>
      </c>
      <c r="Q218" s="81" t="e">
        <f t="shared" si="82"/>
        <v>#DIV/0!</v>
      </c>
      <c r="R218" s="192"/>
    </row>
    <row r="219" spans="1:18" s="191" customFormat="1" x14ac:dyDescent="0.2">
      <c r="A219" s="198" t="s">
        <v>5015</v>
      </c>
      <c r="B219" s="198" t="s">
        <v>6025</v>
      </c>
      <c r="C219" s="268" t="s">
        <v>3161</v>
      </c>
      <c r="D219" s="190"/>
      <c r="E219" s="190"/>
      <c r="F219" s="190"/>
      <c r="G219" s="81" t="e">
        <f t="shared" si="80"/>
        <v>#DIV/0!</v>
      </c>
      <c r="H219" s="190"/>
      <c r="I219" s="190"/>
      <c r="J219" s="81" t="e">
        <f t="shared" si="81"/>
        <v>#DIV/0!</v>
      </c>
      <c r="K219" s="190">
        <f t="shared" si="84"/>
        <v>0</v>
      </c>
      <c r="L219" s="190">
        <f t="shared" si="85"/>
        <v>0</v>
      </c>
      <c r="M219" s="190">
        <f t="shared" si="86"/>
        <v>0</v>
      </c>
      <c r="N219" s="81" t="e">
        <f t="shared" si="87"/>
        <v>#DIV/0!</v>
      </c>
      <c r="O219" s="190">
        <f t="shared" si="88"/>
        <v>0</v>
      </c>
      <c r="P219" s="190">
        <f t="shared" si="89"/>
        <v>0</v>
      </c>
      <c r="Q219" s="81" t="e">
        <f t="shared" si="82"/>
        <v>#DIV/0!</v>
      </c>
      <c r="R219" s="192"/>
    </row>
    <row r="220" spans="1:18" s="178" customFormat="1" x14ac:dyDescent="0.2">
      <c r="A220" s="266" t="s">
        <v>5016</v>
      </c>
      <c r="B220" s="266" t="s">
        <v>6026</v>
      </c>
      <c r="C220" s="267" t="s">
        <v>5017</v>
      </c>
      <c r="D220" s="169">
        <f t="shared" ref="D220:I220" si="93">+SUM(D221:D224)</f>
        <v>0</v>
      </c>
      <c r="E220" s="169">
        <f t="shared" si="93"/>
        <v>0</v>
      </c>
      <c r="F220" s="169">
        <f t="shared" si="93"/>
        <v>0</v>
      </c>
      <c r="G220" s="81" t="e">
        <f t="shared" si="80"/>
        <v>#DIV/0!</v>
      </c>
      <c r="H220" s="169">
        <f t="shared" si="93"/>
        <v>0</v>
      </c>
      <c r="I220" s="169">
        <f t="shared" si="93"/>
        <v>0</v>
      </c>
      <c r="J220" s="81" t="e">
        <f t="shared" si="81"/>
        <v>#DIV/0!</v>
      </c>
      <c r="K220" s="169">
        <f t="shared" si="84"/>
        <v>0</v>
      </c>
      <c r="L220" s="169">
        <f t="shared" si="85"/>
        <v>0</v>
      </c>
      <c r="M220" s="169">
        <f t="shared" si="86"/>
        <v>0</v>
      </c>
      <c r="N220" s="81" t="e">
        <f t="shared" si="87"/>
        <v>#DIV/0!</v>
      </c>
      <c r="O220" s="169">
        <f t="shared" si="88"/>
        <v>0</v>
      </c>
      <c r="P220" s="169">
        <f t="shared" si="89"/>
        <v>0</v>
      </c>
      <c r="Q220" s="81" t="e">
        <f t="shared" si="82"/>
        <v>#DIV/0!</v>
      </c>
      <c r="R220" s="179"/>
    </row>
    <row r="221" spans="1:18" s="191" customFormat="1" x14ac:dyDescent="0.2">
      <c r="A221" s="198" t="s">
        <v>5018</v>
      </c>
      <c r="B221" s="198" t="s">
        <v>6027</v>
      </c>
      <c r="C221" s="268" t="s">
        <v>5022</v>
      </c>
      <c r="D221" s="190"/>
      <c r="E221" s="190"/>
      <c r="F221" s="190"/>
      <c r="G221" s="81" t="e">
        <f t="shared" si="80"/>
        <v>#DIV/0!</v>
      </c>
      <c r="H221" s="190"/>
      <c r="I221" s="190"/>
      <c r="J221" s="81" t="e">
        <f t="shared" si="81"/>
        <v>#DIV/0!</v>
      </c>
      <c r="K221" s="190">
        <f t="shared" si="84"/>
        <v>0</v>
      </c>
      <c r="L221" s="190">
        <f t="shared" si="85"/>
        <v>0</v>
      </c>
      <c r="M221" s="190">
        <f t="shared" si="86"/>
        <v>0</v>
      </c>
      <c r="N221" s="81" t="e">
        <f t="shared" si="87"/>
        <v>#DIV/0!</v>
      </c>
      <c r="O221" s="190">
        <f t="shared" si="88"/>
        <v>0</v>
      </c>
      <c r="P221" s="190">
        <f t="shared" si="89"/>
        <v>0</v>
      </c>
      <c r="Q221" s="81" t="e">
        <f t="shared" si="82"/>
        <v>#DIV/0!</v>
      </c>
      <c r="R221" s="192"/>
    </row>
    <row r="222" spans="1:18" s="191" customFormat="1" ht="30" x14ac:dyDescent="0.2">
      <c r="A222" s="198" t="s">
        <v>5019</v>
      </c>
      <c r="B222" s="198" t="s">
        <v>932</v>
      </c>
      <c r="C222" s="268" t="s">
        <v>5023</v>
      </c>
      <c r="D222" s="190"/>
      <c r="E222" s="190"/>
      <c r="F222" s="190"/>
      <c r="G222" s="81" t="e">
        <f t="shared" si="80"/>
        <v>#DIV/0!</v>
      </c>
      <c r="H222" s="190"/>
      <c r="I222" s="190"/>
      <c r="J222" s="81" t="e">
        <f t="shared" si="81"/>
        <v>#DIV/0!</v>
      </c>
      <c r="K222" s="190">
        <f t="shared" si="84"/>
        <v>0</v>
      </c>
      <c r="L222" s="190">
        <f t="shared" si="85"/>
        <v>0</v>
      </c>
      <c r="M222" s="190">
        <f t="shared" si="86"/>
        <v>0</v>
      </c>
      <c r="N222" s="81" t="e">
        <f t="shared" si="87"/>
        <v>#DIV/0!</v>
      </c>
      <c r="O222" s="190">
        <f t="shared" si="88"/>
        <v>0</v>
      </c>
      <c r="P222" s="190">
        <f t="shared" si="89"/>
        <v>0</v>
      </c>
      <c r="Q222" s="81" t="e">
        <f t="shared" si="82"/>
        <v>#DIV/0!</v>
      </c>
      <c r="R222" s="192"/>
    </row>
    <row r="223" spans="1:18" s="191" customFormat="1" ht="30" x14ac:dyDescent="0.2">
      <c r="A223" s="198" t="s">
        <v>5020</v>
      </c>
      <c r="B223" s="198" t="s">
        <v>937</v>
      </c>
      <c r="C223" s="268" t="s">
        <v>5024</v>
      </c>
      <c r="D223" s="190"/>
      <c r="E223" s="190"/>
      <c r="F223" s="190"/>
      <c r="G223" s="81" t="e">
        <f t="shared" si="80"/>
        <v>#DIV/0!</v>
      </c>
      <c r="H223" s="190"/>
      <c r="I223" s="190"/>
      <c r="J223" s="81" t="e">
        <f t="shared" si="81"/>
        <v>#DIV/0!</v>
      </c>
      <c r="K223" s="190">
        <f t="shared" si="84"/>
        <v>0</v>
      </c>
      <c r="L223" s="190">
        <f t="shared" si="85"/>
        <v>0</v>
      </c>
      <c r="M223" s="190">
        <f t="shared" si="86"/>
        <v>0</v>
      </c>
      <c r="N223" s="81" t="e">
        <f t="shared" si="87"/>
        <v>#DIV/0!</v>
      </c>
      <c r="O223" s="190">
        <f t="shared" si="88"/>
        <v>0</v>
      </c>
      <c r="P223" s="190">
        <f t="shared" si="89"/>
        <v>0</v>
      </c>
      <c r="Q223" s="81" t="e">
        <f t="shared" si="82"/>
        <v>#DIV/0!</v>
      </c>
      <c r="R223" s="192"/>
    </row>
    <row r="224" spans="1:18" s="191" customFormat="1" ht="30" x14ac:dyDescent="0.2">
      <c r="A224" s="198" t="s">
        <v>5021</v>
      </c>
      <c r="B224" s="198" t="s">
        <v>939</v>
      </c>
      <c r="C224" s="268" t="s">
        <v>5025</v>
      </c>
      <c r="D224" s="190"/>
      <c r="E224" s="190"/>
      <c r="F224" s="190"/>
      <c r="G224" s="81" t="e">
        <f t="shared" si="80"/>
        <v>#DIV/0!</v>
      </c>
      <c r="H224" s="190"/>
      <c r="I224" s="190"/>
      <c r="J224" s="81" t="e">
        <f t="shared" si="81"/>
        <v>#DIV/0!</v>
      </c>
      <c r="K224" s="190">
        <f t="shared" si="84"/>
        <v>0</v>
      </c>
      <c r="L224" s="190">
        <f t="shared" si="85"/>
        <v>0</v>
      </c>
      <c r="M224" s="190">
        <f t="shared" si="86"/>
        <v>0</v>
      </c>
      <c r="N224" s="81" t="e">
        <f t="shared" si="87"/>
        <v>#DIV/0!</v>
      </c>
      <c r="O224" s="190">
        <f t="shared" si="88"/>
        <v>0</v>
      </c>
      <c r="P224" s="190">
        <f t="shared" si="89"/>
        <v>0</v>
      </c>
      <c r="Q224" s="81" t="e">
        <f t="shared" si="82"/>
        <v>#DIV/0!</v>
      </c>
      <c r="R224" s="192"/>
    </row>
    <row r="225" spans="1:18" s="178" customFormat="1" x14ac:dyDescent="0.2">
      <c r="A225" s="266" t="s">
        <v>5026</v>
      </c>
      <c r="B225" s="266" t="s">
        <v>6028</v>
      </c>
      <c r="C225" s="267" t="s">
        <v>4150</v>
      </c>
      <c r="D225" s="169">
        <f t="shared" ref="D225:I225" si="94">+D226+D230</f>
        <v>0</v>
      </c>
      <c r="E225" s="169">
        <f t="shared" si="94"/>
        <v>0</v>
      </c>
      <c r="F225" s="169">
        <f t="shared" si="94"/>
        <v>0</v>
      </c>
      <c r="G225" s="81" t="e">
        <f t="shared" si="80"/>
        <v>#DIV/0!</v>
      </c>
      <c r="H225" s="169">
        <f t="shared" si="94"/>
        <v>0</v>
      </c>
      <c r="I225" s="169">
        <f t="shared" si="94"/>
        <v>0</v>
      </c>
      <c r="J225" s="81" t="e">
        <f t="shared" si="81"/>
        <v>#DIV/0!</v>
      </c>
      <c r="K225" s="169">
        <f t="shared" si="84"/>
        <v>0</v>
      </c>
      <c r="L225" s="169">
        <f t="shared" si="85"/>
        <v>0</v>
      </c>
      <c r="M225" s="169">
        <f t="shared" si="86"/>
        <v>0</v>
      </c>
      <c r="N225" s="81" t="e">
        <f t="shared" si="87"/>
        <v>#DIV/0!</v>
      </c>
      <c r="O225" s="169">
        <f t="shared" si="88"/>
        <v>0</v>
      </c>
      <c r="P225" s="169">
        <f t="shared" si="89"/>
        <v>0</v>
      </c>
      <c r="Q225" s="81" t="e">
        <f t="shared" si="82"/>
        <v>#DIV/0!</v>
      </c>
      <c r="R225" s="179"/>
    </row>
    <row r="226" spans="1:18" s="191" customFormat="1" x14ac:dyDescent="0.2">
      <c r="A226" s="256" t="s">
        <v>5027</v>
      </c>
      <c r="B226" s="256" t="s">
        <v>1062</v>
      </c>
      <c r="C226" s="257" t="s">
        <v>1063</v>
      </c>
      <c r="D226" s="190">
        <f t="shared" ref="D226:I226" si="95">+SUM(D227:D229)</f>
        <v>0</v>
      </c>
      <c r="E226" s="190">
        <f t="shared" si="95"/>
        <v>0</v>
      </c>
      <c r="F226" s="190">
        <f t="shared" si="95"/>
        <v>0</v>
      </c>
      <c r="G226" s="81" t="e">
        <f t="shared" si="80"/>
        <v>#DIV/0!</v>
      </c>
      <c r="H226" s="190">
        <f t="shared" si="95"/>
        <v>0</v>
      </c>
      <c r="I226" s="190">
        <f t="shared" si="95"/>
        <v>0</v>
      </c>
      <c r="J226" s="81" t="e">
        <f t="shared" si="81"/>
        <v>#DIV/0!</v>
      </c>
      <c r="K226" s="190">
        <f t="shared" si="84"/>
        <v>0</v>
      </c>
      <c r="L226" s="190">
        <f t="shared" si="85"/>
        <v>0</v>
      </c>
      <c r="M226" s="190">
        <f t="shared" si="86"/>
        <v>0</v>
      </c>
      <c r="N226" s="81" t="e">
        <f t="shared" si="87"/>
        <v>#DIV/0!</v>
      </c>
      <c r="O226" s="190">
        <f t="shared" si="88"/>
        <v>0</v>
      </c>
      <c r="P226" s="190">
        <f t="shared" si="89"/>
        <v>0</v>
      </c>
      <c r="Q226" s="81" t="e">
        <f t="shared" si="82"/>
        <v>#DIV/0!</v>
      </c>
      <c r="R226" s="192"/>
    </row>
    <row r="227" spans="1:18" s="186" customFormat="1" x14ac:dyDescent="0.2">
      <c r="A227" s="269" t="s">
        <v>5028</v>
      </c>
      <c r="B227" s="269" t="s">
        <v>1064</v>
      </c>
      <c r="C227" s="270" t="s">
        <v>1065</v>
      </c>
      <c r="D227" s="197"/>
      <c r="E227" s="197"/>
      <c r="F227" s="197"/>
      <c r="G227" s="81" t="e">
        <f t="shared" si="80"/>
        <v>#DIV/0!</v>
      </c>
      <c r="H227" s="197"/>
      <c r="I227" s="197"/>
      <c r="J227" s="81" t="e">
        <f t="shared" si="81"/>
        <v>#DIV/0!</v>
      </c>
      <c r="K227" s="197">
        <f t="shared" si="84"/>
        <v>0</v>
      </c>
      <c r="L227" s="197">
        <f t="shared" si="85"/>
        <v>0</v>
      </c>
      <c r="M227" s="197">
        <f t="shared" si="86"/>
        <v>0</v>
      </c>
      <c r="N227" s="81" t="e">
        <f t="shared" si="87"/>
        <v>#DIV/0!</v>
      </c>
      <c r="O227" s="197">
        <f t="shared" si="88"/>
        <v>0</v>
      </c>
      <c r="P227" s="197">
        <f t="shared" si="89"/>
        <v>0</v>
      </c>
      <c r="Q227" s="81" t="e">
        <f t="shared" si="82"/>
        <v>#DIV/0!</v>
      </c>
      <c r="R227" s="187"/>
    </row>
    <row r="228" spans="1:18" s="186" customFormat="1" x14ac:dyDescent="0.2">
      <c r="A228" s="269" t="s">
        <v>5029</v>
      </c>
      <c r="B228" s="269" t="s">
        <v>1066</v>
      </c>
      <c r="C228" s="270" t="s">
        <v>1067</v>
      </c>
      <c r="D228" s="197"/>
      <c r="E228" s="197"/>
      <c r="F228" s="197"/>
      <c r="G228" s="81" t="e">
        <f t="shared" si="80"/>
        <v>#DIV/0!</v>
      </c>
      <c r="H228" s="197"/>
      <c r="I228" s="197"/>
      <c r="J228" s="81" t="e">
        <f t="shared" si="81"/>
        <v>#DIV/0!</v>
      </c>
      <c r="K228" s="197">
        <f t="shared" si="84"/>
        <v>0</v>
      </c>
      <c r="L228" s="197">
        <f t="shared" si="85"/>
        <v>0</v>
      </c>
      <c r="M228" s="197">
        <f t="shared" si="86"/>
        <v>0</v>
      </c>
      <c r="N228" s="81" t="e">
        <f t="shared" si="87"/>
        <v>#DIV/0!</v>
      </c>
      <c r="O228" s="197">
        <f t="shared" si="88"/>
        <v>0</v>
      </c>
      <c r="P228" s="197">
        <f t="shared" si="89"/>
        <v>0</v>
      </c>
      <c r="Q228" s="81" t="e">
        <f t="shared" si="82"/>
        <v>#DIV/0!</v>
      </c>
      <c r="R228" s="187"/>
    </row>
    <row r="229" spans="1:18" s="186" customFormat="1" x14ac:dyDescent="0.2">
      <c r="A229" s="269" t="s">
        <v>5030</v>
      </c>
      <c r="B229" s="269" t="s">
        <v>6029</v>
      </c>
      <c r="C229" s="270" t="s">
        <v>5031</v>
      </c>
      <c r="D229" s="197"/>
      <c r="E229" s="197"/>
      <c r="F229" s="197"/>
      <c r="G229" s="81" t="e">
        <f t="shared" si="80"/>
        <v>#DIV/0!</v>
      </c>
      <c r="H229" s="197"/>
      <c r="I229" s="197"/>
      <c r="J229" s="81" t="e">
        <f t="shared" si="81"/>
        <v>#DIV/0!</v>
      </c>
      <c r="K229" s="197">
        <f t="shared" si="84"/>
        <v>0</v>
      </c>
      <c r="L229" s="197">
        <f t="shared" si="85"/>
        <v>0</v>
      </c>
      <c r="M229" s="197">
        <f t="shared" si="86"/>
        <v>0</v>
      </c>
      <c r="N229" s="81" t="e">
        <f t="shared" si="87"/>
        <v>#DIV/0!</v>
      </c>
      <c r="O229" s="197">
        <f t="shared" si="88"/>
        <v>0</v>
      </c>
      <c r="P229" s="197">
        <f t="shared" si="89"/>
        <v>0</v>
      </c>
      <c r="Q229" s="81" t="e">
        <f t="shared" si="82"/>
        <v>#DIV/0!</v>
      </c>
      <c r="R229" s="187"/>
    </row>
    <row r="230" spans="1:18" s="191" customFormat="1" x14ac:dyDescent="0.2">
      <c r="A230" s="198" t="s">
        <v>5032</v>
      </c>
      <c r="B230" s="198" t="s">
        <v>6030</v>
      </c>
      <c r="C230" s="268" t="s">
        <v>5033</v>
      </c>
      <c r="D230" s="190"/>
      <c r="E230" s="190"/>
      <c r="F230" s="190"/>
      <c r="G230" s="81" t="e">
        <f t="shared" si="80"/>
        <v>#DIV/0!</v>
      </c>
      <c r="H230" s="190"/>
      <c r="I230" s="190"/>
      <c r="J230" s="81" t="e">
        <f t="shared" si="81"/>
        <v>#DIV/0!</v>
      </c>
      <c r="K230" s="190">
        <f t="shared" si="84"/>
        <v>0</v>
      </c>
      <c r="L230" s="190">
        <f t="shared" si="85"/>
        <v>0</v>
      </c>
      <c r="M230" s="190">
        <f t="shared" si="86"/>
        <v>0</v>
      </c>
      <c r="N230" s="81" t="e">
        <f t="shared" si="87"/>
        <v>#DIV/0!</v>
      </c>
      <c r="O230" s="190">
        <f t="shared" si="88"/>
        <v>0</v>
      </c>
      <c r="P230" s="190">
        <f t="shared" si="89"/>
        <v>0</v>
      </c>
      <c r="Q230" s="81" t="e">
        <f t="shared" si="82"/>
        <v>#DIV/0!</v>
      </c>
      <c r="R230" s="192"/>
    </row>
    <row r="231" spans="1:18" s="143" customFormat="1" ht="12.75" x14ac:dyDescent="0.2">
      <c r="A231" s="152" t="s">
        <v>5034</v>
      </c>
      <c r="B231" s="152" t="s">
        <v>928</v>
      </c>
      <c r="C231" s="153" t="s">
        <v>235</v>
      </c>
      <c r="D231" s="142">
        <f t="shared" ref="D231:I231" si="96">+D232+D236+D239+D242+D243</f>
        <v>0</v>
      </c>
      <c r="E231" s="142">
        <f t="shared" si="96"/>
        <v>0</v>
      </c>
      <c r="F231" s="142">
        <f t="shared" si="96"/>
        <v>0</v>
      </c>
      <c r="G231" s="81" t="e">
        <f t="shared" si="80"/>
        <v>#DIV/0!</v>
      </c>
      <c r="H231" s="142">
        <f t="shared" si="96"/>
        <v>0</v>
      </c>
      <c r="I231" s="142">
        <f t="shared" si="96"/>
        <v>0</v>
      </c>
      <c r="J231" s="81" t="e">
        <f t="shared" si="81"/>
        <v>#DIV/0!</v>
      </c>
      <c r="K231" s="142">
        <f t="shared" si="84"/>
        <v>0</v>
      </c>
      <c r="L231" s="142">
        <f t="shared" si="85"/>
        <v>0</v>
      </c>
      <c r="M231" s="142">
        <f t="shared" si="86"/>
        <v>0</v>
      </c>
      <c r="N231" s="81" t="e">
        <f t="shared" si="87"/>
        <v>#DIV/0!</v>
      </c>
      <c r="O231" s="142">
        <f t="shared" si="88"/>
        <v>0</v>
      </c>
      <c r="P231" s="142">
        <f t="shared" si="89"/>
        <v>0</v>
      </c>
      <c r="Q231" s="81" t="e">
        <f t="shared" si="82"/>
        <v>#DIV/0!</v>
      </c>
      <c r="R231" s="144"/>
    </row>
    <row r="232" spans="1:18" s="210" customFormat="1" x14ac:dyDescent="0.2">
      <c r="A232" s="266" t="s">
        <v>3337</v>
      </c>
      <c r="B232" s="266" t="s">
        <v>929</v>
      </c>
      <c r="C232" s="267" t="s">
        <v>1296</v>
      </c>
      <c r="D232" s="169">
        <f t="shared" ref="D232:I232" si="97">+SUM(D233:D235)</f>
        <v>0</v>
      </c>
      <c r="E232" s="169">
        <f t="shared" si="97"/>
        <v>0</v>
      </c>
      <c r="F232" s="169">
        <f t="shared" si="97"/>
        <v>0</v>
      </c>
      <c r="G232" s="81" t="e">
        <f t="shared" si="80"/>
        <v>#DIV/0!</v>
      </c>
      <c r="H232" s="169">
        <f t="shared" si="97"/>
        <v>0</v>
      </c>
      <c r="I232" s="169">
        <f t="shared" si="97"/>
        <v>0</v>
      </c>
      <c r="J232" s="81" t="e">
        <f t="shared" si="81"/>
        <v>#DIV/0!</v>
      </c>
      <c r="K232" s="169">
        <f t="shared" si="84"/>
        <v>0</v>
      </c>
      <c r="L232" s="169">
        <f t="shared" si="85"/>
        <v>0</v>
      </c>
      <c r="M232" s="169">
        <f t="shared" si="86"/>
        <v>0</v>
      </c>
      <c r="N232" s="81" t="e">
        <f t="shared" si="87"/>
        <v>#DIV/0!</v>
      </c>
      <c r="O232" s="169">
        <f t="shared" si="88"/>
        <v>0</v>
      </c>
      <c r="P232" s="169">
        <f t="shared" si="89"/>
        <v>0</v>
      </c>
      <c r="Q232" s="81" t="e">
        <f t="shared" si="82"/>
        <v>#DIV/0!</v>
      </c>
      <c r="R232" s="211"/>
    </row>
    <row r="233" spans="1:18" s="191" customFormat="1" x14ac:dyDescent="0.2">
      <c r="A233" s="256" t="s">
        <v>5035</v>
      </c>
      <c r="B233" s="256" t="s">
        <v>930</v>
      </c>
      <c r="C233" s="257" t="s">
        <v>235</v>
      </c>
      <c r="D233" s="190"/>
      <c r="E233" s="190"/>
      <c r="F233" s="190"/>
      <c r="G233" s="81" t="e">
        <f t="shared" si="80"/>
        <v>#DIV/0!</v>
      </c>
      <c r="H233" s="190"/>
      <c r="I233" s="190"/>
      <c r="J233" s="81" t="e">
        <f t="shared" si="81"/>
        <v>#DIV/0!</v>
      </c>
      <c r="K233" s="190">
        <f t="shared" si="84"/>
        <v>0</v>
      </c>
      <c r="L233" s="190">
        <f t="shared" si="85"/>
        <v>0</v>
      </c>
      <c r="M233" s="190">
        <f t="shared" si="86"/>
        <v>0</v>
      </c>
      <c r="N233" s="81" t="e">
        <f t="shared" si="87"/>
        <v>#DIV/0!</v>
      </c>
      <c r="O233" s="190">
        <f t="shared" si="88"/>
        <v>0</v>
      </c>
      <c r="P233" s="190">
        <f t="shared" si="89"/>
        <v>0</v>
      </c>
      <c r="Q233" s="81" t="e">
        <f t="shared" si="82"/>
        <v>#DIV/0!</v>
      </c>
      <c r="R233" s="192"/>
    </row>
    <row r="234" spans="1:18" s="191" customFormat="1" x14ac:dyDescent="0.2">
      <c r="A234" s="256" t="s">
        <v>5036</v>
      </c>
      <c r="B234" s="256" t="s">
        <v>933</v>
      </c>
      <c r="C234" s="257" t="s">
        <v>934</v>
      </c>
      <c r="D234" s="190"/>
      <c r="E234" s="190"/>
      <c r="F234" s="190"/>
      <c r="G234" s="81" t="e">
        <f t="shared" si="80"/>
        <v>#DIV/0!</v>
      </c>
      <c r="H234" s="190"/>
      <c r="I234" s="190"/>
      <c r="J234" s="81" t="e">
        <f t="shared" si="81"/>
        <v>#DIV/0!</v>
      </c>
      <c r="K234" s="190">
        <f t="shared" si="84"/>
        <v>0</v>
      </c>
      <c r="L234" s="190">
        <f t="shared" si="85"/>
        <v>0</v>
      </c>
      <c r="M234" s="190">
        <f t="shared" si="86"/>
        <v>0</v>
      </c>
      <c r="N234" s="81" t="e">
        <f t="shared" si="87"/>
        <v>#DIV/0!</v>
      </c>
      <c r="O234" s="190">
        <f t="shared" si="88"/>
        <v>0</v>
      </c>
      <c r="P234" s="190">
        <f t="shared" si="89"/>
        <v>0</v>
      </c>
      <c r="Q234" s="81" t="e">
        <f t="shared" si="82"/>
        <v>#DIV/0!</v>
      </c>
      <c r="R234" s="192"/>
    </row>
    <row r="235" spans="1:18" s="191" customFormat="1" x14ac:dyDescent="0.2">
      <c r="A235" s="256" t="s">
        <v>5037</v>
      </c>
      <c r="B235" s="256" t="s">
        <v>935</v>
      </c>
      <c r="C235" s="257" t="s">
        <v>936</v>
      </c>
      <c r="D235" s="190"/>
      <c r="E235" s="190"/>
      <c r="F235" s="190"/>
      <c r="G235" s="81" t="e">
        <f t="shared" si="80"/>
        <v>#DIV/0!</v>
      </c>
      <c r="H235" s="190"/>
      <c r="I235" s="190"/>
      <c r="J235" s="81" t="e">
        <f t="shared" si="81"/>
        <v>#DIV/0!</v>
      </c>
      <c r="K235" s="190">
        <f t="shared" si="84"/>
        <v>0</v>
      </c>
      <c r="L235" s="190">
        <f t="shared" si="85"/>
        <v>0</v>
      </c>
      <c r="M235" s="190">
        <f t="shared" si="86"/>
        <v>0</v>
      </c>
      <c r="N235" s="81" t="e">
        <f t="shared" si="87"/>
        <v>#DIV/0!</v>
      </c>
      <c r="O235" s="190">
        <f t="shared" si="88"/>
        <v>0</v>
      </c>
      <c r="P235" s="190">
        <f t="shared" si="89"/>
        <v>0</v>
      </c>
      <c r="Q235" s="81" t="e">
        <f t="shared" si="82"/>
        <v>#DIV/0!</v>
      </c>
      <c r="R235" s="192"/>
    </row>
    <row r="236" spans="1:18" s="210" customFormat="1" x14ac:dyDescent="0.2">
      <c r="A236" s="266" t="s">
        <v>5038</v>
      </c>
      <c r="B236" s="266" t="s">
        <v>941</v>
      </c>
      <c r="C236" s="267" t="s">
        <v>435</v>
      </c>
      <c r="D236" s="169">
        <f t="shared" ref="D236:I236" si="98">+SUM(D237:D238)</f>
        <v>0</v>
      </c>
      <c r="E236" s="169">
        <f t="shared" si="98"/>
        <v>0</v>
      </c>
      <c r="F236" s="169">
        <f t="shared" si="98"/>
        <v>0</v>
      </c>
      <c r="G236" s="81" t="e">
        <f t="shared" si="80"/>
        <v>#DIV/0!</v>
      </c>
      <c r="H236" s="169">
        <f t="shared" si="98"/>
        <v>0</v>
      </c>
      <c r="I236" s="169">
        <f t="shared" si="98"/>
        <v>0</v>
      </c>
      <c r="J236" s="81" t="e">
        <f t="shared" si="81"/>
        <v>#DIV/0!</v>
      </c>
      <c r="K236" s="169">
        <f t="shared" si="84"/>
        <v>0</v>
      </c>
      <c r="L236" s="169">
        <f t="shared" si="85"/>
        <v>0</v>
      </c>
      <c r="M236" s="169">
        <f t="shared" si="86"/>
        <v>0</v>
      </c>
      <c r="N236" s="81" t="e">
        <f t="shared" si="87"/>
        <v>#DIV/0!</v>
      </c>
      <c r="O236" s="169">
        <f t="shared" si="88"/>
        <v>0</v>
      </c>
      <c r="P236" s="169">
        <f t="shared" si="89"/>
        <v>0</v>
      </c>
      <c r="Q236" s="81" t="e">
        <f t="shared" si="82"/>
        <v>#DIV/0!</v>
      </c>
      <c r="R236" s="211"/>
    </row>
    <row r="237" spans="1:18" s="191" customFormat="1" x14ac:dyDescent="0.2">
      <c r="A237" s="256" t="s">
        <v>5039</v>
      </c>
      <c r="B237" s="256" t="s">
        <v>942</v>
      </c>
      <c r="C237" s="257" t="s">
        <v>235</v>
      </c>
      <c r="D237" s="190"/>
      <c r="E237" s="190"/>
      <c r="F237" s="190"/>
      <c r="G237" s="81" t="e">
        <f t="shared" si="80"/>
        <v>#DIV/0!</v>
      </c>
      <c r="H237" s="190"/>
      <c r="I237" s="190"/>
      <c r="J237" s="81" t="e">
        <f t="shared" si="81"/>
        <v>#DIV/0!</v>
      </c>
      <c r="K237" s="190">
        <f t="shared" si="84"/>
        <v>0</v>
      </c>
      <c r="L237" s="190">
        <f t="shared" si="85"/>
        <v>0</v>
      </c>
      <c r="M237" s="190">
        <f t="shared" si="86"/>
        <v>0</v>
      </c>
      <c r="N237" s="81" t="e">
        <f t="shared" si="87"/>
        <v>#DIV/0!</v>
      </c>
      <c r="O237" s="190">
        <f t="shared" si="88"/>
        <v>0</v>
      </c>
      <c r="P237" s="190">
        <f t="shared" si="89"/>
        <v>0</v>
      </c>
      <c r="Q237" s="81" t="e">
        <f t="shared" si="82"/>
        <v>#DIV/0!</v>
      </c>
      <c r="R237" s="192"/>
    </row>
    <row r="238" spans="1:18" s="191" customFormat="1" x14ac:dyDescent="0.2">
      <c r="A238" s="256" t="s">
        <v>5040</v>
      </c>
      <c r="B238" s="256" t="s">
        <v>938</v>
      </c>
      <c r="C238" s="257" t="s">
        <v>936</v>
      </c>
      <c r="D238" s="190"/>
      <c r="E238" s="190"/>
      <c r="F238" s="190"/>
      <c r="G238" s="81" t="e">
        <f t="shared" si="80"/>
        <v>#DIV/0!</v>
      </c>
      <c r="H238" s="190"/>
      <c r="I238" s="190"/>
      <c r="J238" s="81" t="e">
        <f t="shared" si="81"/>
        <v>#DIV/0!</v>
      </c>
      <c r="K238" s="190">
        <f t="shared" si="84"/>
        <v>0</v>
      </c>
      <c r="L238" s="190">
        <f t="shared" si="85"/>
        <v>0</v>
      </c>
      <c r="M238" s="190">
        <f t="shared" si="86"/>
        <v>0</v>
      </c>
      <c r="N238" s="81" t="e">
        <f t="shared" si="87"/>
        <v>#DIV/0!</v>
      </c>
      <c r="O238" s="190">
        <f t="shared" si="88"/>
        <v>0</v>
      </c>
      <c r="P238" s="190">
        <f t="shared" si="89"/>
        <v>0</v>
      </c>
      <c r="Q238" s="81" t="e">
        <f t="shared" si="82"/>
        <v>#DIV/0!</v>
      </c>
      <c r="R238" s="192"/>
    </row>
    <row r="239" spans="1:18" s="210" customFormat="1" x14ac:dyDescent="0.2">
      <c r="A239" s="266" t="s">
        <v>5041</v>
      </c>
      <c r="B239" s="266" t="s">
        <v>944</v>
      </c>
      <c r="C239" s="267" t="s">
        <v>436</v>
      </c>
      <c r="D239" s="169">
        <f t="shared" ref="D239:I239" si="99">+SUM(D240:D241)</f>
        <v>0</v>
      </c>
      <c r="E239" s="169">
        <f t="shared" si="99"/>
        <v>0</v>
      </c>
      <c r="F239" s="169">
        <f t="shared" si="99"/>
        <v>0</v>
      </c>
      <c r="G239" s="81" t="e">
        <f t="shared" si="80"/>
        <v>#DIV/0!</v>
      </c>
      <c r="H239" s="169">
        <f t="shared" si="99"/>
        <v>0</v>
      </c>
      <c r="I239" s="169">
        <f t="shared" si="99"/>
        <v>0</v>
      </c>
      <c r="J239" s="81" t="e">
        <f t="shared" si="81"/>
        <v>#DIV/0!</v>
      </c>
      <c r="K239" s="169">
        <f t="shared" si="84"/>
        <v>0</v>
      </c>
      <c r="L239" s="169">
        <f t="shared" si="85"/>
        <v>0</v>
      </c>
      <c r="M239" s="169">
        <f t="shared" si="86"/>
        <v>0</v>
      </c>
      <c r="N239" s="81" t="e">
        <f t="shared" si="87"/>
        <v>#DIV/0!</v>
      </c>
      <c r="O239" s="169">
        <f t="shared" si="88"/>
        <v>0</v>
      </c>
      <c r="P239" s="169">
        <f t="shared" si="89"/>
        <v>0</v>
      </c>
      <c r="Q239" s="81" t="e">
        <f t="shared" si="82"/>
        <v>#DIV/0!</v>
      </c>
      <c r="R239" s="211"/>
    </row>
    <row r="240" spans="1:18" s="191" customFormat="1" x14ac:dyDescent="0.2">
      <c r="A240" s="256" t="s">
        <v>5042</v>
      </c>
      <c r="B240" s="256" t="s">
        <v>945</v>
      </c>
      <c r="C240" s="257" t="s">
        <v>235</v>
      </c>
      <c r="D240" s="190"/>
      <c r="E240" s="190"/>
      <c r="F240" s="190"/>
      <c r="G240" s="81" t="e">
        <f t="shared" si="80"/>
        <v>#DIV/0!</v>
      </c>
      <c r="H240" s="190"/>
      <c r="I240" s="190"/>
      <c r="J240" s="81" t="e">
        <f t="shared" si="81"/>
        <v>#DIV/0!</v>
      </c>
      <c r="K240" s="190">
        <f t="shared" si="84"/>
        <v>0</v>
      </c>
      <c r="L240" s="190">
        <f t="shared" si="85"/>
        <v>0</v>
      </c>
      <c r="M240" s="190">
        <f t="shared" si="86"/>
        <v>0</v>
      </c>
      <c r="N240" s="81" t="e">
        <f t="shared" si="87"/>
        <v>#DIV/0!</v>
      </c>
      <c r="O240" s="190">
        <f t="shared" si="88"/>
        <v>0</v>
      </c>
      <c r="P240" s="190">
        <f t="shared" si="89"/>
        <v>0</v>
      </c>
      <c r="Q240" s="81" t="e">
        <f t="shared" si="82"/>
        <v>#DIV/0!</v>
      </c>
      <c r="R240" s="192"/>
    </row>
    <row r="241" spans="1:18" s="191" customFormat="1" x14ac:dyDescent="0.2">
      <c r="A241" s="256" t="s">
        <v>5043</v>
      </c>
      <c r="B241" s="256" t="s">
        <v>940</v>
      </c>
      <c r="C241" s="257" t="s">
        <v>936</v>
      </c>
      <c r="D241" s="190"/>
      <c r="E241" s="190"/>
      <c r="F241" s="190"/>
      <c r="G241" s="81" t="e">
        <f t="shared" si="80"/>
        <v>#DIV/0!</v>
      </c>
      <c r="H241" s="190"/>
      <c r="I241" s="190"/>
      <c r="J241" s="81" t="e">
        <f t="shared" si="81"/>
        <v>#DIV/0!</v>
      </c>
      <c r="K241" s="190">
        <f t="shared" si="84"/>
        <v>0</v>
      </c>
      <c r="L241" s="190">
        <f t="shared" si="85"/>
        <v>0</v>
      </c>
      <c r="M241" s="190">
        <f t="shared" si="86"/>
        <v>0</v>
      </c>
      <c r="N241" s="81" t="e">
        <f t="shared" si="87"/>
        <v>#DIV/0!</v>
      </c>
      <c r="O241" s="190">
        <f t="shared" si="88"/>
        <v>0</v>
      </c>
      <c r="P241" s="190">
        <f t="shared" si="89"/>
        <v>0</v>
      </c>
      <c r="Q241" s="81" t="e">
        <f t="shared" si="82"/>
        <v>#DIV/0!</v>
      </c>
      <c r="R241" s="192"/>
    </row>
    <row r="242" spans="1:18" s="210" customFormat="1" x14ac:dyDescent="0.2">
      <c r="A242" s="266" t="s">
        <v>5044</v>
      </c>
      <c r="B242" s="266" t="s">
        <v>6031</v>
      </c>
      <c r="C242" s="267" t="s">
        <v>3156</v>
      </c>
      <c r="D242" s="169"/>
      <c r="E242" s="169"/>
      <c r="F242" s="169"/>
      <c r="G242" s="81" t="e">
        <f t="shared" si="80"/>
        <v>#DIV/0!</v>
      </c>
      <c r="H242" s="169"/>
      <c r="I242" s="169"/>
      <c r="J242" s="81" t="e">
        <f t="shared" si="81"/>
        <v>#DIV/0!</v>
      </c>
      <c r="K242" s="169">
        <f t="shared" si="84"/>
        <v>0</v>
      </c>
      <c r="L242" s="169">
        <f t="shared" si="85"/>
        <v>0</v>
      </c>
      <c r="M242" s="169">
        <f t="shared" si="86"/>
        <v>0</v>
      </c>
      <c r="N242" s="81" t="e">
        <f t="shared" si="87"/>
        <v>#DIV/0!</v>
      </c>
      <c r="O242" s="169">
        <f t="shared" si="88"/>
        <v>0</v>
      </c>
      <c r="P242" s="169">
        <f t="shared" si="89"/>
        <v>0</v>
      </c>
      <c r="Q242" s="81" t="e">
        <f t="shared" si="82"/>
        <v>#DIV/0!</v>
      </c>
      <c r="R242" s="211"/>
    </row>
    <row r="243" spans="1:18" s="210" customFormat="1" x14ac:dyDescent="0.2">
      <c r="A243" s="266" t="s">
        <v>5045</v>
      </c>
      <c r="B243" s="266" t="s">
        <v>6032</v>
      </c>
      <c r="C243" s="267" t="s">
        <v>3157</v>
      </c>
      <c r="D243" s="169"/>
      <c r="E243" s="169"/>
      <c r="F243" s="169"/>
      <c r="G243" s="81" t="e">
        <f t="shared" si="80"/>
        <v>#DIV/0!</v>
      </c>
      <c r="H243" s="169"/>
      <c r="I243" s="169"/>
      <c r="J243" s="81" t="e">
        <f t="shared" si="81"/>
        <v>#DIV/0!</v>
      </c>
      <c r="K243" s="169">
        <f t="shared" si="84"/>
        <v>0</v>
      </c>
      <c r="L243" s="169">
        <f t="shared" si="85"/>
        <v>0</v>
      </c>
      <c r="M243" s="169">
        <f t="shared" si="86"/>
        <v>0</v>
      </c>
      <c r="N243" s="81" t="e">
        <f t="shared" si="87"/>
        <v>#DIV/0!</v>
      </c>
      <c r="O243" s="169">
        <f t="shared" si="88"/>
        <v>0</v>
      </c>
      <c r="P243" s="169">
        <f t="shared" si="89"/>
        <v>0</v>
      </c>
      <c r="Q243" s="81" t="e">
        <f t="shared" si="82"/>
        <v>#DIV/0!</v>
      </c>
      <c r="R243" s="211"/>
    </row>
    <row r="244" spans="1:18" s="143" customFormat="1" ht="12.75" x14ac:dyDescent="0.2">
      <c r="A244" s="152" t="s">
        <v>4280</v>
      </c>
      <c r="B244" s="152" t="s">
        <v>6033</v>
      </c>
      <c r="C244" s="153" t="s">
        <v>3159</v>
      </c>
      <c r="D244" s="142">
        <f t="shared" ref="D244:I244" si="100">+SUM(D245:D246)</f>
        <v>0</v>
      </c>
      <c r="E244" s="142">
        <f t="shared" si="100"/>
        <v>0</v>
      </c>
      <c r="F244" s="142">
        <f t="shared" si="100"/>
        <v>0</v>
      </c>
      <c r="G244" s="81" t="e">
        <f t="shared" si="80"/>
        <v>#DIV/0!</v>
      </c>
      <c r="H244" s="142">
        <f t="shared" si="100"/>
        <v>0</v>
      </c>
      <c r="I244" s="142">
        <f t="shared" si="100"/>
        <v>0</v>
      </c>
      <c r="J244" s="81" t="e">
        <f t="shared" si="81"/>
        <v>#DIV/0!</v>
      </c>
      <c r="K244" s="142">
        <f t="shared" si="84"/>
        <v>0</v>
      </c>
      <c r="L244" s="142">
        <f t="shared" si="85"/>
        <v>0</v>
      </c>
      <c r="M244" s="142">
        <f t="shared" si="86"/>
        <v>0</v>
      </c>
      <c r="N244" s="81" t="e">
        <f t="shared" si="87"/>
        <v>#DIV/0!</v>
      </c>
      <c r="O244" s="142">
        <f t="shared" si="88"/>
        <v>0</v>
      </c>
      <c r="P244" s="142">
        <f t="shared" si="89"/>
        <v>0</v>
      </c>
      <c r="Q244" s="81" t="e">
        <f t="shared" si="82"/>
        <v>#DIV/0!</v>
      </c>
      <c r="R244" s="144"/>
    </row>
    <row r="245" spans="1:18" s="178" customFormat="1" ht="30" x14ac:dyDescent="0.2">
      <c r="A245" s="172" t="s">
        <v>3158</v>
      </c>
      <c r="B245" s="265" t="s">
        <v>6034</v>
      </c>
      <c r="C245" s="926" t="s">
        <v>5047</v>
      </c>
      <c r="D245" s="174"/>
      <c r="E245" s="174"/>
      <c r="F245" s="174"/>
      <c r="G245" s="81" t="e">
        <f t="shared" si="80"/>
        <v>#DIV/0!</v>
      </c>
      <c r="H245" s="174"/>
      <c r="I245" s="174"/>
      <c r="J245" s="81" t="e">
        <f t="shared" si="81"/>
        <v>#DIV/0!</v>
      </c>
      <c r="K245" s="174">
        <f t="shared" si="84"/>
        <v>0</v>
      </c>
      <c r="L245" s="174">
        <f t="shared" si="85"/>
        <v>0</v>
      </c>
      <c r="M245" s="174">
        <f t="shared" si="86"/>
        <v>0</v>
      </c>
      <c r="N245" s="81" t="e">
        <f t="shared" si="87"/>
        <v>#DIV/0!</v>
      </c>
      <c r="O245" s="174">
        <f t="shared" si="88"/>
        <v>0</v>
      </c>
      <c r="P245" s="174">
        <f t="shared" si="89"/>
        <v>0</v>
      </c>
      <c r="Q245" s="81" t="e">
        <f t="shared" si="82"/>
        <v>#DIV/0!</v>
      </c>
      <c r="R245" s="179"/>
    </row>
    <row r="246" spans="1:18" s="178" customFormat="1" x14ac:dyDescent="0.2">
      <c r="A246" s="172" t="s">
        <v>5046</v>
      </c>
      <c r="B246" s="265" t="s">
        <v>6035</v>
      </c>
      <c r="C246" s="173" t="s">
        <v>3161</v>
      </c>
      <c r="D246" s="174"/>
      <c r="E246" s="174"/>
      <c r="F246" s="174"/>
      <c r="G246" s="81" t="e">
        <f t="shared" si="80"/>
        <v>#DIV/0!</v>
      </c>
      <c r="H246" s="174"/>
      <c r="I246" s="174"/>
      <c r="J246" s="81" t="e">
        <f t="shared" si="81"/>
        <v>#DIV/0!</v>
      </c>
      <c r="K246" s="174">
        <f t="shared" si="84"/>
        <v>0</v>
      </c>
      <c r="L246" s="174">
        <f t="shared" si="85"/>
        <v>0</v>
      </c>
      <c r="M246" s="174">
        <f t="shared" si="86"/>
        <v>0</v>
      </c>
      <c r="N246" s="81" t="e">
        <f t="shared" si="87"/>
        <v>#DIV/0!</v>
      </c>
      <c r="O246" s="174">
        <f t="shared" si="88"/>
        <v>0</v>
      </c>
      <c r="P246" s="174">
        <f t="shared" si="89"/>
        <v>0</v>
      </c>
      <c r="Q246" s="81" t="e">
        <f t="shared" si="82"/>
        <v>#DIV/0!</v>
      </c>
      <c r="R246" s="179"/>
    </row>
    <row r="247" spans="1:18" s="143" customFormat="1" ht="12.75" x14ac:dyDescent="0.2">
      <c r="A247" s="152" t="s">
        <v>3214</v>
      </c>
      <c r="B247" s="152" t="s">
        <v>1056</v>
      </c>
      <c r="C247" s="153" t="s">
        <v>1058</v>
      </c>
      <c r="D247" s="142">
        <f t="shared" ref="D247:I247" si="101">+D248</f>
        <v>0</v>
      </c>
      <c r="E247" s="142">
        <f t="shared" si="101"/>
        <v>0</v>
      </c>
      <c r="F247" s="142">
        <f t="shared" si="101"/>
        <v>0</v>
      </c>
      <c r="G247" s="81" t="e">
        <f t="shared" si="80"/>
        <v>#DIV/0!</v>
      </c>
      <c r="H247" s="142">
        <f t="shared" si="101"/>
        <v>0</v>
      </c>
      <c r="I247" s="142">
        <f t="shared" si="101"/>
        <v>0</v>
      </c>
      <c r="J247" s="81" t="e">
        <f t="shared" si="81"/>
        <v>#DIV/0!</v>
      </c>
      <c r="K247" s="142">
        <f t="shared" si="84"/>
        <v>0</v>
      </c>
      <c r="L247" s="142">
        <f t="shared" si="85"/>
        <v>0</v>
      </c>
      <c r="M247" s="142">
        <f t="shared" si="86"/>
        <v>0</v>
      </c>
      <c r="N247" s="81" t="e">
        <f t="shared" si="87"/>
        <v>#DIV/0!</v>
      </c>
      <c r="O247" s="142">
        <f t="shared" si="88"/>
        <v>0</v>
      </c>
      <c r="P247" s="142">
        <f t="shared" si="89"/>
        <v>0</v>
      </c>
      <c r="Q247" s="81" t="e">
        <f t="shared" si="82"/>
        <v>#DIV/0!</v>
      </c>
      <c r="R247" s="144"/>
    </row>
    <row r="248" spans="1:18" s="178" customFormat="1" x14ac:dyDescent="0.2">
      <c r="A248" s="172" t="s">
        <v>3160</v>
      </c>
      <c r="B248" s="172" t="s">
        <v>1057</v>
      </c>
      <c r="C248" s="173" t="s">
        <v>5048</v>
      </c>
      <c r="D248" s="174"/>
      <c r="E248" s="174"/>
      <c r="F248" s="174"/>
      <c r="G248" s="81" t="e">
        <f t="shared" si="80"/>
        <v>#DIV/0!</v>
      </c>
      <c r="H248" s="174"/>
      <c r="I248" s="174"/>
      <c r="J248" s="81" t="e">
        <f t="shared" si="81"/>
        <v>#DIV/0!</v>
      </c>
      <c r="K248" s="174">
        <f t="shared" si="84"/>
        <v>0</v>
      </c>
      <c r="L248" s="174">
        <f t="shared" si="85"/>
        <v>0</v>
      </c>
      <c r="M248" s="174">
        <f t="shared" si="86"/>
        <v>0</v>
      </c>
      <c r="N248" s="81" t="e">
        <f t="shared" si="87"/>
        <v>#DIV/0!</v>
      </c>
      <c r="O248" s="174">
        <f t="shared" si="88"/>
        <v>0</v>
      </c>
      <c r="P248" s="174">
        <f t="shared" si="89"/>
        <v>0</v>
      </c>
      <c r="Q248" s="81" t="e">
        <f t="shared" si="82"/>
        <v>#DIV/0!</v>
      </c>
      <c r="R248" s="179"/>
    </row>
    <row r="249" spans="1:18" s="205" customFormat="1" ht="12.75" x14ac:dyDescent="0.2">
      <c r="A249" s="207"/>
      <c r="B249" s="207"/>
      <c r="C249" s="208" t="s">
        <v>444</v>
      </c>
      <c r="D249" s="209">
        <f>+D13+D16+D38+D142+D159+D161+D170+D179+D180+D184+D187+D192+D198+D231+D244+D247+D140+D206+D203+D199+D181</f>
        <v>0</v>
      </c>
      <c r="E249" s="209">
        <f t="shared" ref="E249:M249" si="102">+E13+E16+E38+E142+E159+E161+E170+E179+E180+E184+E187+E192+E198+E231+E244+E247+E140+E206+E203+E199+E181</f>
        <v>0</v>
      </c>
      <c r="F249" s="209">
        <f t="shared" si="102"/>
        <v>0</v>
      </c>
      <c r="G249" s="81" t="e">
        <f t="shared" si="80"/>
        <v>#DIV/0!</v>
      </c>
      <c r="H249" s="209">
        <f t="shared" si="102"/>
        <v>0</v>
      </c>
      <c r="I249" s="209">
        <f t="shared" si="102"/>
        <v>0</v>
      </c>
      <c r="J249" s="81" t="e">
        <f t="shared" si="81"/>
        <v>#DIV/0!</v>
      </c>
      <c r="K249" s="209">
        <f t="shared" si="102"/>
        <v>0</v>
      </c>
      <c r="L249" s="209">
        <f t="shared" si="102"/>
        <v>0</v>
      </c>
      <c r="M249" s="209">
        <f t="shared" si="102"/>
        <v>0</v>
      </c>
      <c r="N249" s="81" t="e">
        <f t="shared" ref="N249" si="103">+(L249-M249)/L249</f>
        <v>#DIV/0!</v>
      </c>
      <c r="O249" s="209">
        <f t="shared" ref="O249:P249" si="104">+O13+O16+O38+O142+O159+O161+O170+O179+O180+O184+O187+O192+O198+O231+O244+O247+O140+O206+O203+O199+O181</f>
        <v>0</v>
      </c>
      <c r="P249" s="209">
        <f t="shared" si="104"/>
        <v>0</v>
      </c>
      <c r="Q249" s="81" t="e">
        <f t="shared" si="82"/>
        <v>#DIV/0!</v>
      </c>
      <c r="R249" s="206"/>
    </row>
    <row r="250" spans="1:18" s="145" customFormat="1" x14ac:dyDescent="0.2">
      <c r="A250" s="149"/>
      <c r="B250" s="149"/>
      <c r="C250" s="150"/>
      <c r="D250" s="146"/>
      <c r="E250" s="146"/>
      <c r="F250" s="146"/>
      <c r="G250" s="146"/>
      <c r="H250" s="146"/>
      <c r="I250" s="146"/>
      <c r="J250" s="146"/>
      <c r="K250" s="146"/>
      <c r="L250" s="146"/>
      <c r="M250" s="146"/>
      <c r="N250" s="146"/>
      <c r="O250" s="146"/>
      <c r="P250" s="146"/>
      <c r="Q250" s="146"/>
      <c r="R250" s="146"/>
    </row>
  </sheetData>
  <sheetProtection formatColumns="0" formatRows="0"/>
  <autoFilter ref="A11:S249" xr:uid="{00000000-0009-0000-0000-000003000000}"/>
  <customSheetViews>
    <customSheetView guid="{E63C1B0C-3E1D-4C78-84EB-D6360673AA67}" scale="80" topLeftCell="A168">
      <selection activeCell="D184" sqref="D184"/>
      <rowBreaks count="4" manualBreakCount="4">
        <brk id="34" min="1" max="20" man="1"/>
        <brk id="72" min="1" max="20" man="1"/>
        <brk id="113" min="1" max="20" man="1"/>
        <brk id="151" min="1" max="20" man="1"/>
      </rowBreaks>
      <pageMargins left="0.15748031496062992" right="0.15748031496062992" top="0.15748031496062992" bottom="0.27559055118110237" header="0.15748031496062992" footer="0.15748031496062992"/>
      <printOptions horizontalCentered="1"/>
      <pageSetup paperSize="9" scale="81" orientation="landscape" r:id="rId1"/>
      <headerFooter>
        <oddFooter>&amp;C&amp;P</oddFooter>
      </headerFooter>
    </customSheetView>
  </customSheetViews>
  <mergeCells count="15">
    <mergeCell ref="A9:A11"/>
    <mergeCell ref="A1:Q1"/>
    <mergeCell ref="A2:Q2"/>
    <mergeCell ref="A3:Q3"/>
    <mergeCell ref="A4:Q4"/>
    <mergeCell ref="A5:Q7"/>
    <mergeCell ref="A8:Q8"/>
    <mergeCell ref="D9:J9"/>
    <mergeCell ref="K9:Q9"/>
    <mergeCell ref="D10:G10"/>
    <mergeCell ref="H10:J10"/>
    <mergeCell ref="K10:N10"/>
    <mergeCell ref="O10:Q10"/>
    <mergeCell ref="B9:B11"/>
    <mergeCell ref="C9:C11"/>
  </mergeCells>
  <printOptions horizontalCentered="1"/>
  <pageMargins left="0.15748031496062992" right="0.15748031496062992" top="0.15748031496062992" bottom="0.27559055118110237" header="0.15748031496062992" footer="0.15748031496062992"/>
  <pageSetup paperSize="9" scale="69" fitToHeight="6" orientation="landscape" r:id="rId2"/>
  <headerFooter>
    <oddFooter>&amp;C&amp;P</oddFooter>
  </headerFooter>
  <rowBreaks count="3" manualBreakCount="3">
    <brk id="15" max="16" man="1"/>
    <brk id="63" max="16" man="1"/>
    <brk id="106"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99FF"/>
  </sheetPr>
  <dimension ref="A1:T56"/>
  <sheetViews>
    <sheetView zoomScale="70" zoomScaleNormal="70" zoomScaleSheetLayoutView="51" workbookViewId="0">
      <selection activeCell="A18" sqref="A18"/>
    </sheetView>
  </sheetViews>
  <sheetFormatPr defaultRowHeight="15" x14ac:dyDescent="0.25"/>
  <cols>
    <col min="1" max="1" width="57.140625" style="1" customWidth="1"/>
    <col min="2" max="3" width="15.5703125" style="10" customWidth="1"/>
    <col min="4" max="4" width="19" style="10" customWidth="1"/>
    <col min="5" max="6" width="13.140625" style="10" customWidth="1"/>
    <col min="7" max="7" width="18" style="10" customWidth="1"/>
    <col min="8" max="8" width="12.42578125" style="10" customWidth="1"/>
    <col min="9" max="9" width="17.5703125" style="10" customWidth="1"/>
    <col min="10" max="10" width="13.42578125" style="10" customWidth="1"/>
    <col min="11" max="11" width="18" style="10" customWidth="1"/>
    <col min="12" max="12" width="15.5703125" style="889" customWidth="1"/>
    <col min="13" max="13" width="17.7109375" style="889" customWidth="1"/>
    <col min="14" max="14" width="14.42578125" style="10" customWidth="1"/>
    <col min="15" max="16" width="13.7109375" style="10" customWidth="1"/>
    <col min="17" max="20" width="15.5703125" style="10" customWidth="1"/>
    <col min="21" max="16384" width="9.140625" style="1"/>
  </cols>
  <sheetData>
    <row r="1" spans="1:20" s="927" customFormat="1" ht="43.5" customHeight="1" x14ac:dyDescent="0.2">
      <c r="A1" s="1210" t="s">
        <v>3215</v>
      </c>
      <c r="B1" s="1213" t="s">
        <v>4092</v>
      </c>
      <c r="C1" s="1213"/>
      <c r="D1" s="1213"/>
      <c r="E1" s="1214" t="s">
        <v>3216</v>
      </c>
      <c r="F1" s="1213"/>
      <c r="G1" s="1213"/>
      <c r="H1" s="1213"/>
      <c r="I1" s="1213"/>
      <c r="J1" s="1213"/>
      <c r="K1" s="1213"/>
      <c r="L1" s="1217" t="s">
        <v>5060</v>
      </c>
      <c r="M1" s="1219"/>
      <c r="N1" s="1217" t="s">
        <v>4095</v>
      </c>
      <c r="O1" s="1218"/>
      <c r="P1" s="1219"/>
      <c r="Q1" s="1213" t="s">
        <v>4115</v>
      </c>
      <c r="R1" s="1213"/>
      <c r="S1" s="1213"/>
      <c r="T1" s="1213"/>
    </row>
    <row r="2" spans="1:20" s="927" customFormat="1" ht="12.75" customHeight="1" x14ac:dyDescent="0.2">
      <c r="A2" s="1211"/>
      <c r="B2" s="1214" t="s">
        <v>3217</v>
      </c>
      <c r="C2" s="1214" t="s">
        <v>3218</v>
      </c>
      <c r="D2" s="1214" t="s">
        <v>3219</v>
      </c>
      <c r="E2" s="1215"/>
      <c r="F2" s="1213"/>
      <c r="G2" s="1213"/>
      <c r="H2" s="1213"/>
      <c r="I2" s="1213"/>
      <c r="J2" s="1213"/>
      <c r="K2" s="1213"/>
      <c r="L2" s="1220"/>
      <c r="M2" s="1222"/>
      <c r="N2" s="1220"/>
      <c r="O2" s="1221"/>
      <c r="P2" s="1222"/>
      <c r="Q2" s="1213" t="s">
        <v>3217</v>
      </c>
      <c r="R2" s="1213" t="s">
        <v>3218</v>
      </c>
      <c r="S2" s="1213" t="s">
        <v>3219</v>
      </c>
      <c r="T2" s="1213" t="s">
        <v>3216</v>
      </c>
    </row>
    <row r="3" spans="1:20" s="927" customFormat="1" ht="33" customHeight="1" x14ac:dyDescent="0.2">
      <c r="A3" s="1211"/>
      <c r="B3" s="1215"/>
      <c r="C3" s="1215"/>
      <c r="D3" s="1215"/>
      <c r="E3" s="1215"/>
      <c r="F3" s="1226" t="s">
        <v>3220</v>
      </c>
      <c r="G3" s="1227"/>
      <c r="H3" s="1213" t="s">
        <v>3221</v>
      </c>
      <c r="I3" s="1213"/>
      <c r="J3" s="1213" t="s">
        <v>3222</v>
      </c>
      <c r="K3" s="1213"/>
      <c r="L3" s="1223"/>
      <c r="M3" s="1225"/>
      <c r="N3" s="1223"/>
      <c r="O3" s="1224"/>
      <c r="P3" s="1225"/>
      <c r="Q3" s="1213"/>
      <c r="R3" s="1213"/>
      <c r="S3" s="1213"/>
      <c r="T3" s="1213"/>
    </row>
    <row r="4" spans="1:20" s="927" customFormat="1" ht="99" customHeight="1" x14ac:dyDescent="0.25">
      <c r="A4" s="1212"/>
      <c r="B4" s="1216"/>
      <c r="C4" s="1216"/>
      <c r="D4" s="1216"/>
      <c r="E4" s="1216"/>
      <c r="F4" s="884" t="s">
        <v>5064</v>
      </c>
      <c r="G4" s="884" t="s">
        <v>4093</v>
      </c>
      <c r="H4" s="884" t="s">
        <v>4094</v>
      </c>
      <c r="I4" s="884" t="s">
        <v>4093</v>
      </c>
      <c r="J4" s="884" t="s">
        <v>4094</v>
      </c>
      <c r="K4" s="884" t="s">
        <v>4093</v>
      </c>
      <c r="L4" s="885" t="s">
        <v>4110</v>
      </c>
      <c r="M4" s="884" t="s">
        <v>5099</v>
      </c>
      <c r="N4" s="884" t="s">
        <v>5062</v>
      </c>
      <c r="O4" s="884" t="s">
        <v>5061</v>
      </c>
      <c r="P4" s="884" t="s">
        <v>5065</v>
      </c>
      <c r="Q4" s="1213"/>
      <c r="R4" s="1213"/>
      <c r="S4" s="1213"/>
      <c r="T4" s="1213"/>
    </row>
    <row r="5" spans="1:20" ht="23.25" customHeight="1" x14ac:dyDescent="0.25">
      <c r="A5" s="19" t="s">
        <v>4096</v>
      </c>
      <c r="B5" s="20" t="s">
        <v>4097</v>
      </c>
      <c r="C5" s="20" t="s">
        <v>4098</v>
      </c>
      <c r="D5" s="20" t="s">
        <v>4099</v>
      </c>
      <c r="E5" s="20" t="s">
        <v>4100</v>
      </c>
      <c r="F5" s="21" t="s">
        <v>5098</v>
      </c>
      <c r="G5" s="21" t="s">
        <v>4101</v>
      </c>
      <c r="H5" s="21" t="s">
        <v>4102</v>
      </c>
      <c r="I5" s="21" t="s">
        <v>4103</v>
      </c>
      <c r="J5" s="21" t="s">
        <v>4104</v>
      </c>
      <c r="K5" s="21" t="s">
        <v>4105</v>
      </c>
      <c r="L5" s="886" t="s">
        <v>4106</v>
      </c>
      <c r="M5" s="886" t="s">
        <v>4107</v>
      </c>
      <c r="N5" s="21" t="s">
        <v>4108</v>
      </c>
      <c r="O5" s="21" t="s">
        <v>4109</v>
      </c>
      <c r="P5" s="21" t="s">
        <v>4111</v>
      </c>
      <c r="Q5" s="21" t="s">
        <v>4112</v>
      </c>
      <c r="R5" s="21" t="s">
        <v>4113</v>
      </c>
      <c r="S5" s="21" t="s">
        <v>4114</v>
      </c>
      <c r="T5" s="21" t="s">
        <v>5063</v>
      </c>
    </row>
    <row r="6" spans="1:20" ht="20.100000000000001" customHeight="1" x14ac:dyDescent="0.25">
      <c r="A6" s="3" t="s">
        <v>3223</v>
      </c>
      <c r="B6" s="2"/>
      <c r="C6" s="2"/>
      <c r="D6" s="2"/>
      <c r="E6" s="18">
        <f>+SUM(B6:D6)</f>
        <v>0</v>
      </c>
      <c r="F6" s="18"/>
      <c r="G6" s="2"/>
      <c r="H6" s="2"/>
      <c r="I6" s="2"/>
      <c r="J6" s="2"/>
      <c r="K6" s="2"/>
      <c r="L6" s="887"/>
      <c r="M6" s="887"/>
      <c r="N6" s="2"/>
      <c r="O6" s="2"/>
      <c r="P6" s="2"/>
      <c r="Q6" s="2"/>
      <c r="R6" s="2"/>
      <c r="S6" s="2"/>
      <c r="T6" s="18">
        <f t="shared" ref="T6:T16" si="0">+SUM(Q6:S6)</f>
        <v>0</v>
      </c>
    </row>
    <row r="7" spans="1:20" ht="20.100000000000001" customHeight="1" x14ac:dyDescent="0.25">
      <c r="A7" s="3" t="s">
        <v>3248</v>
      </c>
      <c r="B7" s="4"/>
      <c r="C7" s="4"/>
      <c r="D7" s="4"/>
      <c r="E7" s="18">
        <f t="shared" ref="E7:E45" si="1">+SUM(B7:D7)</f>
        <v>0</v>
      </c>
      <c r="F7" s="18"/>
      <c r="G7" s="17"/>
      <c r="H7" s="4"/>
      <c r="I7" s="5"/>
      <c r="J7" s="5"/>
      <c r="K7" s="5"/>
      <c r="L7" s="887">
        <f>'NRHM-RCH Flexible Pool, NDCPs'!J12</f>
        <v>0</v>
      </c>
      <c r="M7" s="887">
        <f>'NRHM-RCH Flexible Pool, NDCPs'!Q12</f>
        <v>0</v>
      </c>
      <c r="N7" s="4"/>
      <c r="O7" s="4"/>
      <c r="P7" s="4">
        <f>+N7-O7</f>
        <v>0</v>
      </c>
      <c r="Q7" s="17"/>
      <c r="R7" s="4"/>
      <c r="S7" s="4"/>
      <c r="T7" s="18">
        <f t="shared" si="0"/>
        <v>0</v>
      </c>
    </row>
    <row r="8" spans="1:20" ht="20.100000000000001" customHeight="1" x14ac:dyDescent="0.25">
      <c r="A8" s="3" t="s">
        <v>3249</v>
      </c>
      <c r="B8" s="4"/>
      <c r="C8" s="4"/>
      <c r="D8" s="4"/>
      <c r="E8" s="18">
        <f t="shared" si="1"/>
        <v>0</v>
      </c>
      <c r="F8" s="18"/>
      <c r="G8" s="4"/>
      <c r="H8" s="4"/>
      <c r="I8" s="5"/>
      <c r="J8" s="5"/>
      <c r="K8" s="5"/>
      <c r="L8" s="887"/>
      <c r="M8" s="887"/>
      <c r="N8" s="4"/>
      <c r="O8" s="4"/>
      <c r="P8" s="4"/>
      <c r="Q8" s="4"/>
      <c r="R8" s="4"/>
      <c r="S8" s="4"/>
      <c r="T8" s="18">
        <f t="shared" si="0"/>
        <v>0</v>
      </c>
    </row>
    <row r="9" spans="1:20" ht="20.100000000000001" customHeight="1" x14ac:dyDescent="0.25">
      <c r="A9" s="6" t="s">
        <v>3250</v>
      </c>
      <c r="B9" s="4"/>
      <c r="C9" s="4"/>
      <c r="D9" s="4"/>
      <c r="E9" s="18">
        <f t="shared" si="1"/>
        <v>0</v>
      </c>
      <c r="F9" s="18"/>
      <c r="G9" s="4"/>
      <c r="H9" s="4"/>
      <c r="I9" s="5"/>
      <c r="J9" s="5"/>
      <c r="K9" s="5"/>
      <c r="L9" s="887">
        <f>L12-L10-L11</f>
        <v>0</v>
      </c>
      <c r="M9" s="887">
        <f t="shared" ref="M9" si="2">M12-M10-M11</f>
        <v>0</v>
      </c>
      <c r="N9" s="4"/>
      <c r="O9" s="4"/>
      <c r="P9" s="4">
        <f t="shared" ref="P9:P10" si="3">+N9-O9</f>
        <v>0</v>
      </c>
      <c r="Q9" s="4"/>
      <c r="R9" s="4"/>
      <c r="S9" s="4"/>
      <c r="T9" s="18">
        <f t="shared" si="0"/>
        <v>0</v>
      </c>
    </row>
    <row r="10" spans="1:20" ht="20.100000000000001" customHeight="1" x14ac:dyDescent="0.25">
      <c r="A10" s="6" t="s">
        <v>3251</v>
      </c>
      <c r="B10" s="4"/>
      <c r="C10" s="4"/>
      <c r="D10" s="4"/>
      <c r="E10" s="18">
        <f t="shared" si="1"/>
        <v>0</v>
      </c>
      <c r="F10" s="18"/>
      <c r="G10" s="4"/>
      <c r="H10" s="4"/>
      <c r="I10" s="5"/>
      <c r="J10" s="5"/>
      <c r="K10" s="5"/>
      <c r="L10" s="887">
        <f>'NRHM-RCH Flexible Pool, NDCPs'!J1379</f>
        <v>0</v>
      </c>
      <c r="M10" s="887">
        <f>'NRHM-RCH Flexible Pool, NDCPs'!Q1379</f>
        <v>0</v>
      </c>
      <c r="N10" s="4"/>
      <c r="O10" s="4"/>
      <c r="P10" s="4">
        <f t="shared" si="3"/>
        <v>0</v>
      </c>
      <c r="Q10" s="4"/>
      <c r="R10" s="4"/>
      <c r="S10" s="4"/>
      <c r="T10" s="18">
        <f t="shared" si="0"/>
        <v>0</v>
      </c>
    </row>
    <row r="11" spans="1:20" s="1171" customFormat="1" ht="20.100000000000001" customHeight="1" x14ac:dyDescent="0.25">
      <c r="A11" s="1166" t="s">
        <v>6079</v>
      </c>
      <c r="B11" s="1167"/>
      <c r="C11" s="1167"/>
      <c r="D11" s="1167"/>
      <c r="E11" s="1168">
        <f t="shared" si="1"/>
        <v>0</v>
      </c>
      <c r="F11" s="1168"/>
      <c r="G11" s="1167"/>
      <c r="H11" s="1167"/>
      <c r="I11" s="1169"/>
      <c r="J11" s="1169"/>
      <c r="K11" s="1169"/>
      <c r="L11" s="1170">
        <f>'NRHM-RCH Flexible Pool, NDCPs'!J1382</f>
        <v>0</v>
      </c>
      <c r="M11" s="1170">
        <f>'NRHM-RCH Flexible Pool, NDCPs'!Q1382</f>
        <v>0</v>
      </c>
      <c r="N11" s="1167"/>
      <c r="O11" s="1167"/>
      <c r="P11" s="1167"/>
      <c r="Q11" s="1167"/>
      <c r="R11" s="1167"/>
      <c r="S11" s="1167"/>
      <c r="T11" s="1168">
        <f t="shared" si="0"/>
        <v>0</v>
      </c>
    </row>
    <row r="12" spans="1:20" ht="20.100000000000001" customHeight="1" x14ac:dyDescent="0.2">
      <c r="A12" s="3" t="s">
        <v>3224</v>
      </c>
      <c r="B12" s="17">
        <f>+B9+B10+B11</f>
        <v>0</v>
      </c>
      <c r="C12" s="17">
        <f t="shared" ref="C12:T12" si="4">+C9+C10+C11</f>
        <v>0</v>
      </c>
      <c r="D12" s="17">
        <f t="shared" si="4"/>
        <v>0</v>
      </c>
      <c r="E12" s="17">
        <f t="shared" si="4"/>
        <v>0</v>
      </c>
      <c r="F12" s="17">
        <f t="shared" si="4"/>
        <v>0</v>
      </c>
      <c r="G12" s="17">
        <f t="shared" si="4"/>
        <v>0</v>
      </c>
      <c r="H12" s="17">
        <f t="shared" si="4"/>
        <v>0</v>
      </c>
      <c r="I12" s="17">
        <f t="shared" si="4"/>
        <v>0</v>
      </c>
      <c r="J12" s="17">
        <f t="shared" si="4"/>
        <v>0</v>
      </c>
      <c r="K12" s="17">
        <f t="shared" si="4"/>
        <v>0</v>
      </c>
      <c r="L12" s="17">
        <f>+'NRHM-RCH Flexible Pool, NDCPs'!J1347</f>
        <v>0</v>
      </c>
      <c r="M12" s="17">
        <f>+'NRHM-RCH Flexible Pool, NDCPs'!Q1347</f>
        <v>0</v>
      </c>
      <c r="N12" s="17">
        <f t="shared" si="4"/>
        <v>0</v>
      </c>
      <c r="O12" s="17">
        <f t="shared" si="4"/>
        <v>0</v>
      </c>
      <c r="P12" s="17">
        <f t="shared" si="4"/>
        <v>0</v>
      </c>
      <c r="Q12" s="17">
        <f t="shared" si="4"/>
        <v>0</v>
      </c>
      <c r="R12" s="17">
        <f t="shared" si="4"/>
        <v>0</v>
      </c>
      <c r="S12" s="17">
        <f t="shared" si="4"/>
        <v>0</v>
      </c>
      <c r="T12" s="17">
        <f t="shared" si="4"/>
        <v>0</v>
      </c>
    </row>
    <row r="13" spans="1:20" ht="20.100000000000001" customHeight="1" x14ac:dyDescent="0.25">
      <c r="A13" s="7" t="s">
        <v>3225</v>
      </c>
      <c r="B13" s="4"/>
      <c r="C13" s="4"/>
      <c r="D13" s="4"/>
      <c r="E13" s="18">
        <f t="shared" si="1"/>
        <v>0</v>
      </c>
      <c r="F13" s="18"/>
      <c r="G13" s="4"/>
      <c r="H13" s="4"/>
      <c r="I13" s="5"/>
      <c r="J13" s="5"/>
      <c r="K13" s="5"/>
      <c r="L13" s="887">
        <f>'NRHM-RCH Flexible Pool, NDCPs'!J1427</f>
        <v>0</v>
      </c>
      <c r="M13" s="888">
        <f>+'NRHM-RCH Flexible Pool, NDCPs'!Q1428</f>
        <v>0</v>
      </c>
      <c r="N13" s="4"/>
      <c r="O13" s="4"/>
      <c r="P13" s="4"/>
      <c r="Q13" s="4"/>
      <c r="R13" s="4"/>
      <c r="S13" s="4"/>
      <c r="T13" s="18">
        <f t="shared" si="0"/>
        <v>0</v>
      </c>
    </row>
    <row r="14" spans="1:20" ht="20.100000000000001" customHeight="1" x14ac:dyDescent="0.2">
      <c r="A14" s="7" t="s">
        <v>3252</v>
      </c>
      <c r="B14" s="17">
        <f>+B15+B16+B17+B18</f>
        <v>0</v>
      </c>
      <c r="C14" s="17">
        <f t="shared" ref="C14:T14" si="5">+C15+C16+C17+C18</f>
        <v>0</v>
      </c>
      <c r="D14" s="17">
        <f t="shared" si="5"/>
        <v>0</v>
      </c>
      <c r="E14" s="18">
        <f t="shared" si="1"/>
        <v>0</v>
      </c>
      <c r="F14" s="17">
        <f t="shared" si="5"/>
        <v>0</v>
      </c>
      <c r="G14" s="17">
        <f t="shared" si="5"/>
        <v>0</v>
      </c>
      <c r="H14" s="17">
        <f t="shared" si="5"/>
        <v>0</v>
      </c>
      <c r="I14" s="17">
        <f t="shared" si="5"/>
        <v>0</v>
      </c>
      <c r="J14" s="17">
        <f t="shared" si="5"/>
        <v>0</v>
      </c>
      <c r="K14" s="17">
        <f t="shared" si="5"/>
        <v>0</v>
      </c>
      <c r="L14" s="17">
        <f>'NRHM-RCH Flexible Pool, NDCPs'!J469</f>
        <v>0</v>
      </c>
      <c r="M14" s="17">
        <f>'NRHM-RCH Flexible Pool, NDCPs'!Q469</f>
        <v>0</v>
      </c>
      <c r="N14" s="17">
        <f t="shared" si="5"/>
        <v>0</v>
      </c>
      <c r="O14" s="17">
        <f t="shared" si="5"/>
        <v>0</v>
      </c>
      <c r="P14" s="17">
        <f t="shared" si="5"/>
        <v>0</v>
      </c>
      <c r="Q14" s="17">
        <f t="shared" si="5"/>
        <v>0</v>
      </c>
      <c r="R14" s="17">
        <f t="shared" si="5"/>
        <v>0</v>
      </c>
      <c r="S14" s="17">
        <f t="shared" si="5"/>
        <v>0</v>
      </c>
      <c r="T14" s="17">
        <f t="shared" si="5"/>
        <v>0</v>
      </c>
    </row>
    <row r="15" spans="1:20" ht="25.5" customHeight="1" x14ac:dyDescent="0.25">
      <c r="A15" s="8" t="s">
        <v>3253</v>
      </c>
      <c r="B15" s="4"/>
      <c r="C15" s="4"/>
      <c r="D15" s="4"/>
      <c r="E15" s="18">
        <f t="shared" si="1"/>
        <v>0</v>
      </c>
      <c r="F15" s="18"/>
      <c r="G15" s="4"/>
      <c r="H15" s="4"/>
      <c r="I15" s="5"/>
      <c r="J15" s="5"/>
      <c r="K15" s="5"/>
      <c r="L15" s="887">
        <f>L14-L16-L17-L18</f>
        <v>0</v>
      </c>
      <c r="M15" s="887">
        <f>M14-M16-M17-M18</f>
        <v>0</v>
      </c>
      <c r="N15" s="4"/>
      <c r="O15" s="4"/>
      <c r="P15" s="4"/>
      <c r="Q15" s="4"/>
      <c r="R15" s="4"/>
      <c r="S15" s="4"/>
      <c r="T15" s="18">
        <f t="shared" si="0"/>
        <v>0</v>
      </c>
    </row>
    <row r="16" spans="1:20" ht="26.25" customHeight="1" x14ac:dyDescent="0.25">
      <c r="A16" s="8" t="s">
        <v>3254</v>
      </c>
      <c r="B16" s="4"/>
      <c r="C16" s="4"/>
      <c r="D16" s="4"/>
      <c r="E16" s="18">
        <f t="shared" si="1"/>
        <v>0</v>
      </c>
      <c r="F16" s="18"/>
      <c r="G16" s="4"/>
      <c r="H16" s="4"/>
      <c r="I16" s="5"/>
      <c r="J16" s="5"/>
      <c r="K16" s="5"/>
      <c r="L16" s="887">
        <f>+'NRHM-RCH Flexible Pool, NDCPs'!J548+'NRHM-RCH Flexible Pool, NDCPs'!J549+'NRHM-RCH Flexible Pool, NDCPs'!J566+'NRHM-RCH Flexible Pool, NDCPs'!J567+'NRHM-RCH Flexible Pool, NDCPs'!J711+'NRHM-RCH Flexible Pool, NDCPs'!J769+'NRHM-RCH Flexible Pool, NDCPs'!J816+'NRHM-RCH Flexible Pool, NDCPs'!J948+'NRHM-RCH Flexible Pool, NDCPs'!J1058+'NRHM-RCH Flexible Pool, NDCPs'!J1059+'NRHM-RCH Flexible Pool, NDCPs'!J1080+'NRHM-RCH Flexible Pool, NDCPs'!J1334+'NRHM-RCH Flexible Pool, NDCPs'!J857+'NRHM-RCH Flexible Pool, NDCPs'!J858+'NRHM-RCH Flexible Pool, NDCPs'!J1271+'NRHM-RCH Flexible Pool, NDCPs'!J1272</f>
        <v>0</v>
      </c>
      <c r="M16" s="888">
        <f>+'NRHM-RCH Flexible Pool, NDCPs'!Q548+'NRHM-RCH Flexible Pool, NDCPs'!Q549+'NRHM-RCH Flexible Pool, NDCPs'!Q566+'NRHM-RCH Flexible Pool, NDCPs'!Q567+'NRHM-RCH Flexible Pool, NDCPs'!Q711+'NRHM-RCH Flexible Pool, NDCPs'!Q769+'NRHM-RCH Flexible Pool, NDCPs'!Q816+'NRHM-RCH Flexible Pool, NDCPs'!Q948+'NRHM-RCH Flexible Pool, NDCPs'!Q1058+'NRHM-RCH Flexible Pool, NDCPs'!Q1059+'NRHM-RCH Flexible Pool, NDCPs'!Q1080+'NRHM-RCH Flexible Pool, NDCPs'!Q1334+'NRHM-RCH Flexible Pool, NDCPs'!Q857+'NRHM-RCH Flexible Pool, NDCPs'!Q858+'NRHM-RCH Flexible Pool, NDCPs'!Q1271+'NRHM-RCH Flexible Pool, NDCPs'!Q1272</f>
        <v>0</v>
      </c>
      <c r="N16" s="4"/>
      <c r="O16" s="4"/>
      <c r="P16" s="4"/>
      <c r="Q16" s="4"/>
      <c r="R16" s="4"/>
      <c r="S16" s="4"/>
      <c r="T16" s="18">
        <f t="shared" si="0"/>
        <v>0</v>
      </c>
    </row>
    <row r="17" spans="1:20" ht="20.100000000000001" customHeight="1" x14ac:dyDescent="0.25">
      <c r="A17" s="8" t="s">
        <v>4088</v>
      </c>
      <c r="B17" s="4"/>
      <c r="C17" s="4"/>
      <c r="D17" s="4"/>
      <c r="E17" s="18">
        <f t="shared" si="1"/>
        <v>0</v>
      </c>
      <c r="F17" s="18"/>
      <c r="G17" s="4"/>
      <c r="H17" s="4"/>
      <c r="I17" s="5"/>
      <c r="J17" s="5"/>
      <c r="K17" s="5"/>
      <c r="L17" s="887">
        <f>'NRHM-RCH Flexible Pool, NDCPs'!J530</f>
        <v>0</v>
      </c>
      <c r="M17" s="888">
        <f>'NRHM-RCH Flexible Pool, NDCPs'!Q530</f>
        <v>0</v>
      </c>
      <c r="N17" s="4"/>
      <c r="O17" s="4"/>
      <c r="P17" s="4"/>
      <c r="Q17" s="4"/>
      <c r="R17" s="4"/>
      <c r="S17" s="4"/>
      <c r="T17" s="18"/>
    </row>
    <row r="18" spans="1:20" ht="20.100000000000001" customHeight="1" x14ac:dyDescent="0.25">
      <c r="A18" s="8" t="s">
        <v>5114</v>
      </c>
      <c r="B18" s="4"/>
      <c r="C18" s="4"/>
      <c r="D18" s="4"/>
      <c r="E18" s="18">
        <f t="shared" si="1"/>
        <v>0</v>
      </c>
      <c r="F18" s="18"/>
      <c r="G18" s="4"/>
      <c r="H18" s="4"/>
      <c r="I18" s="5"/>
      <c r="J18" s="5"/>
      <c r="K18" s="5"/>
      <c r="L18" s="887">
        <f>'NRHM-RCH Flexible Pool, NDCPs'!J1337</f>
        <v>0</v>
      </c>
      <c r="M18" s="888">
        <f>'NRHM-RCH Flexible Pool, NDCPs'!Q1337</f>
        <v>0</v>
      </c>
      <c r="N18" s="4"/>
      <c r="O18" s="4"/>
      <c r="P18" s="4"/>
      <c r="Q18" s="4"/>
      <c r="R18" s="4"/>
      <c r="S18" s="4"/>
      <c r="T18" s="18"/>
    </row>
    <row r="19" spans="1:20" ht="20.100000000000001" customHeight="1" x14ac:dyDescent="0.25">
      <c r="A19" s="7" t="s">
        <v>3226</v>
      </c>
      <c r="B19" s="4"/>
      <c r="C19" s="4"/>
      <c r="D19" s="4"/>
      <c r="E19" s="18">
        <f t="shared" si="1"/>
        <v>0</v>
      </c>
      <c r="F19" s="18"/>
      <c r="G19" s="4"/>
      <c r="H19" s="4"/>
      <c r="I19" s="5"/>
      <c r="J19" s="5"/>
      <c r="K19" s="5"/>
      <c r="L19" s="887"/>
      <c r="M19" s="888"/>
      <c r="N19" s="4"/>
      <c r="O19" s="4"/>
      <c r="P19" s="4"/>
      <c r="Q19" s="4"/>
      <c r="R19" s="4"/>
      <c r="S19" s="4"/>
      <c r="T19" s="18">
        <f t="shared" ref="T19:T31" si="6">+SUM(Q19:S19)</f>
        <v>0</v>
      </c>
    </row>
    <row r="20" spans="1:20" ht="20.100000000000001" customHeight="1" x14ac:dyDescent="0.2">
      <c r="A20" s="7" t="s">
        <v>3227</v>
      </c>
      <c r="B20" s="17">
        <f>+B7+B12+B13+B14+B19</f>
        <v>0</v>
      </c>
      <c r="C20" s="17">
        <f t="shared" ref="C20:T20" si="7">+C7+C12+C13+C14+C19</f>
        <v>0</v>
      </c>
      <c r="D20" s="17">
        <f t="shared" si="7"/>
        <v>0</v>
      </c>
      <c r="E20" s="18">
        <f t="shared" si="1"/>
        <v>0</v>
      </c>
      <c r="F20" s="17">
        <f t="shared" si="7"/>
        <v>0</v>
      </c>
      <c r="G20" s="17">
        <f t="shared" si="7"/>
        <v>0</v>
      </c>
      <c r="H20" s="17">
        <f t="shared" si="7"/>
        <v>0</v>
      </c>
      <c r="I20" s="17">
        <f t="shared" si="7"/>
        <v>0</v>
      </c>
      <c r="J20" s="17">
        <f t="shared" si="7"/>
        <v>0</v>
      </c>
      <c r="K20" s="17">
        <f t="shared" si="7"/>
        <v>0</v>
      </c>
      <c r="L20" s="17">
        <f t="shared" si="7"/>
        <v>0</v>
      </c>
      <c r="M20" s="17">
        <f t="shared" si="7"/>
        <v>0</v>
      </c>
      <c r="N20" s="17">
        <f t="shared" si="7"/>
        <v>0</v>
      </c>
      <c r="O20" s="17">
        <f t="shared" si="7"/>
        <v>0</v>
      </c>
      <c r="P20" s="17">
        <f t="shared" si="7"/>
        <v>0</v>
      </c>
      <c r="Q20" s="17">
        <f t="shared" si="7"/>
        <v>0</v>
      </c>
      <c r="R20" s="17">
        <f t="shared" si="7"/>
        <v>0</v>
      </c>
      <c r="S20" s="17">
        <f t="shared" si="7"/>
        <v>0</v>
      </c>
      <c r="T20" s="17">
        <f t="shared" si="7"/>
        <v>0</v>
      </c>
    </row>
    <row r="21" spans="1:20" ht="20.100000000000001" customHeight="1" x14ac:dyDescent="0.25">
      <c r="A21" s="7"/>
      <c r="B21" s="4"/>
      <c r="C21" s="4"/>
      <c r="D21" s="4"/>
      <c r="E21" s="18">
        <f t="shared" si="1"/>
        <v>0</v>
      </c>
      <c r="F21" s="18"/>
      <c r="G21" s="4"/>
      <c r="H21" s="4"/>
      <c r="I21" s="5"/>
      <c r="J21" s="5"/>
      <c r="K21" s="5"/>
      <c r="L21" s="887"/>
      <c r="M21" s="888"/>
      <c r="N21" s="4"/>
      <c r="O21" s="4"/>
      <c r="P21" s="4"/>
      <c r="Q21" s="4"/>
      <c r="R21" s="4"/>
      <c r="S21" s="4"/>
      <c r="T21" s="18">
        <f t="shared" si="6"/>
        <v>0</v>
      </c>
    </row>
    <row r="22" spans="1:20" ht="20.100000000000001" customHeight="1" x14ac:dyDescent="0.2">
      <c r="A22" s="3" t="s">
        <v>3228</v>
      </c>
      <c r="B22" s="17">
        <f>+B23+B24</f>
        <v>0</v>
      </c>
      <c r="C22" s="17">
        <f t="shared" ref="C22:T22" si="8">+C23+C24</f>
        <v>0</v>
      </c>
      <c r="D22" s="17">
        <f t="shared" si="8"/>
        <v>0</v>
      </c>
      <c r="E22" s="17">
        <f t="shared" si="8"/>
        <v>0</v>
      </c>
      <c r="F22" s="17">
        <f t="shared" si="8"/>
        <v>0</v>
      </c>
      <c r="G22" s="17">
        <f t="shared" si="8"/>
        <v>0</v>
      </c>
      <c r="H22" s="17">
        <f t="shared" si="8"/>
        <v>0</v>
      </c>
      <c r="I22" s="17">
        <f t="shared" si="8"/>
        <v>0</v>
      </c>
      <c r="J22" s="17">
        <f t="shared" si="8"/>
        <v>0</v>
      </c>
      <c r="K22" s="17">
        <f t="shared" si="8"/>
        <v>0</v>
      </c>
      <c r="L22" s="17">
        <f>NUHM!I249</f>
        <v>0</v>
      </c>
      <c r="M22" s="17">
        <f>NUHM!P249</f>
        <v>0</v>
      </c>
      <c r="N22" s="17">
        <f t="shared" si="8"/>
        <v>0</v>
      </c>
      <c r="O22" s="17">
        <f t="shared" si="8"/>
        <v>0</v>
      </c>
      <c r="P22" s="17">
        <f t="shared" si="8"/>
        <v>0</v>
      </c>
      <c r="Q22" s="17">
        <f t="shared" si="8"/>
        <v>0</v>
      </c>
      <c r="R22" s="17">
        <f t="shared" si="8"/>
        <v>0</v>
      </c>
      <c r="S22" s="17">
        <f t="shared" si="8"/>
        <v>0</v>
      </c>
      <c r="T22" s="17">
        <f t="shared" si="8"/>
        <v>0</v>
      </c>
    </row>
    <row r="23" spans="1:20" ht="20.100000000000001" customHeight="1" x14ac:dyDescent="0.25">
      <c r="A23" s="6" t="s">
        <v>3255</v>
      </c>
      <c r="B23" s="4"/>
      <c r="C23" s="4"/>
      <c r="D23" s="4"/>
      <c r="E23" s="18">
        <f t="shared" si="1"/>
        <v>0</v>
      </c>
      <c r="F23" s="18"/>
      <c r="G23" s="4"/>
      <c r="H23" s="4"/>
      <c r="I23" s="5"/>
      <c r="J23" s="5"/>
      <c r="K23" s="5"/>
      <c r="L23" s="887">
        <f>L22-L24</f>
        <v>0</v>
      </c>
      <c r="M23" s="887">
        <f>M22-M24</f>
        <v>0</v>
      </c>
      <c r="N23" s="4"/>
      <c r="O23" s="4"/>
      <c r="P23" s="4"/>
      <c r="Q23" s="4"/>
      <c r="R23" s="4"/>
      <c r="S23" s="4"/>
      <c r="T23" s="18">
        <f t="shared" si="6"/>
        <v>0</v>
      </c>
    </row>
    <row r="24" spans="1:20" ht="20.100000000000001" customHeight="1" x14ac:dyDescent="0.25">
      <c r="A24" s="6" t="s">
        <v>3256</v>
      </c>
      <c r="B24" s="4"/>
      <c r="C24" s="4"/>
      <c r="D24" s="4"/>
      <c r="E24" s="18">
        <f t="shared" si="1"/>
        <v>0</v>
      </c>
      <c r="F24" s="18"/>
      <c r="G24" s="4"/>
      <c r="H24" s="4"/>
      <c r="I24" s="5"/>
      <c r="J24" s="5"/>
      <c r="K24" s="5"/>
      <c r="L24" s="887">
        <f>+NUHM!I30+NUHM!I97+NUHM!I112+NUHM!I113+NUHM!I116+NUHM!I117+NUHM!I119+NUHM!I123+NUHM!I131+NUHM!I146+NUHM!I155+NUHM!I166+NUHM!I169+NUHM!I177+NUHM!I182+NUHM!I204+NUHM!I212+NUHM!I245</f>
        <v>0</v>
      </c>
      <c r="M24" s="888">
        <f>+NUHM!P30+NUHM!P97+NUHM!P112+NUHM!P113+NUHM!P116+NUHM!P117+NUHM!P119+NUHM!P123+NUHM!P131+NUHM!P146+NUHM!P155+NUHM!P166+NUHM!P169+NUHM!P177+NUHM!P182+NUHM!P204+NUHM!P212+NUHM!P245</f>
        <v>0</v>
      </c>
      <c r="N24" s="4"/>
      <c r="O24" s="4"/>
      <c r="P24" s="4"/>
      <c r="Q24" s="4"/>
      <c r="R24" s="4"/>
      <c r="S24" s="4"/>
      <c r="T24" s="18">
        <f t="shared" si="6"/>
        <v>0</v>
      </c>
    </row>
    <row r="25" spans="1:20" ht="20.100000000000001" customHeight="1" x14ac:dyDescent="0.25">
      <c r="A25" s="3"/>
      <c r="B25" s="4"/>
      <c r="C25" s="4"/>
      <c r="D25" s="4"/>
      <c r="E25" s="18">
        <f t="shared" si="1"/>
        <v>0</v>
      </c>
      <c r="F25" s="18"/>
      <c r="G25" s="4"/>
      <c r="H25" s="4"/>
      <c r="I25" s="5"/>
      <c r="J25" s="5"/>
      <c r="K25" s="5"/>
      <c r="L25" s="887"/>
      <c r="M25" s="888"/>
      <c r="N25" s="4"/>
      <c r="O25" s="4"/>
      <c r="P25" s="4"/>
      <c r="Q25" s="4"/>
      <c r="R25" s="4"/>
      <c r="S25" s="4"/>
      <c r="T25" s="18">
        <f t="shared" si="6"/>
        <v>0</v>
      </c>
    </row>
    <row r="26" spans="1:20" ht="20.100000000000001" customHeight="1" x14ac:dyDescent="0.25">
      <c r="A26" s="3" t="s">
        <v>3229</v>
      </c>
      <c r="B26" s="4"/>
      <c r="C26" s="4"/>
      <c r="D26" s="4"/>
      <c r="E26" s="18">
        <f t="shared" si="1"/>
        <v>0</v>
      </c>
      <c r="F26" s="18"/>
      <c r="G26" s="4"/>
      <c r="H26" s="4"/>
      <c r="I26" s="5"/>
      <c r="J26" s="5"/>
      <c r="K26" s="5"/>
      <c r="L26" s="887"/>
      <c r="M26" s="888"/>
      <c r="N26" s="4"/>
      <c r="O26" s="4"/>
      <c r="P26" s="4"/>
      <c r="Q26" s="4"/>
      <c r="R26" s="4"/>
      <c r="S26" s="4"/>
      <c r="T26" s="18">
        <f t="shared" si="6"/>
        <v>0</v>
      </c>
    </row>
    <row r="27" spans="1:20" ht="20.100000000000001" customHeight="1" x14ac:dyDescent="0.25">
      <c r="A27" s="8" t="s">
        <v>3230</v>
      </c>
      <c r="B27" s="4"/>
      <c r="C27" s="4"/>
      <c r="D27" s="4"/>
      <c r="E27" s="18">
        <f t="shared" si="1"/>
        <v>0</v>
      </c>
      <c r="F27" s="18"/>
      <c r="G27" s="4"/>
      <c r="H27" s="4"/>
      <c r="I27" s="5"/>
      <c r="J27" s="5"/>
      <c r="K27" s="5"/>
      <c r="L27" s="887">
        <f>'NRHM-RCH Flexible Pool, NDCPs'!J1435</f>
        <v>0</v>
      </c>
      <c r="M27" s="888">
        <f>'NRHM-RCH Flexible Pool, NDCPs'!Q1435</f>
        <v>0</v>
      </c>
      <c r="N27" s="4"/>
      <c r="O27" s="4"/>
      <c r="P27" s="4"/>
      <c r="Q27" s="4"/>
      <c r="R27" s="4"/>
      <c r="S27" s="4"/>
      <c r="T27" s="18">
        <f t="shared" si="6"/>
        <v>0</v>
      </c>
    </row>
    <row r="28" spans="1:20" ht="20.100000000000001" customHeight="1" x14ac:dyDescent="0.25">
      <c r="A28" s="8" t="s">
        <v>249</v>
      </c>
      <c r="B28" s="4"/>
      <c r="C28" s="4"/>
      <c r="D28" s="4"/>
      <c r="E28" s="18">
        <f t="shared" si="1"/>
        <v>0</v>
      </c>
      <c r="F28" s="18"/>
      <c r="G28" s="4"/>
      <c r="H28" s="4"/>
      <c r="I28" s="5"/>
      <c r="J28" s="5"/>
      <c r="K28" s="5"/>
      <c r="L28" s="887">
        <f>'NRHM-RCH Flexible Pool, NDCPs'!J1463</f>
        <v>0</v>
      </c>
      <c r="M28" s="888">
        <f>'NRHM-RCH Flexible Pool, NDCPs'!Q1463</f>
        <v>0</v>
      </c>
      <c r="N28" s="4"/>
      <c r="O28" s="4"/>
      <c r="P28" s="4"/>
      <c r="Q28" s="4"/>
      <c r="R28" s="4"/>
      <c r="S28" s="4"/>
      <c r="T28" s="18">
        <f t="shared" si="6"/>
        <v>0</v>
      </c>
    </row>
    <row r="29" spans="1:20" ht="20.100000000000001" customHeight="1" x14ac:dyDescent="0.25">
      <c r="A29" s="8" t="s">
        <v>298</v>
      </c>
      <c r="B29" s="4"/>
      <c r="C29" s="4"/>
      <c r="D29" s="4"/>
      <c r="E29" s="18">
        <f t="shared" si="1"/>
        <v>0</v>
      </c>
      <c r="F29" s="18"/>
      <c r="G29" s="4"/>
      <c r="H29" s="4"/>
      <c r="I29" s="5"/>
      <c r="J29" s="5"/>
      <c r="K29" s="5"/>
      <c r="L29" s="887">
        <f>'NRHM-RCH Flexible Pool, NDCPs'!J1582</f>
        <v>0</v>
      </c>
      <c r="M29" s="888">
        <f>'NRHM-RCH Flexible Pool, NDCPs'!Q1582</f>
        <v>0</v>
      </c>
      <c r="N29" s="4"/>
      <c r="O29" s="4"/>
      <c r="P29" s="4"/>
      <c r="Q29" s="4"/>
      <c r="R29" s="4"/>
      <c r="S29" s="4"/>
      <c r="T29" s="18">
        <f t="shared" si="6"/>
        <v>0</v>
      </c>
    </row>
    <row r="30" spans="1:20" ht="20.100000000000001" customHeight="1" x14ac:dyDescent="0.25">
      <c r="A30" s="8" t="s">
        <v>308</v>
      </c>
      <c r="B30" s="4"/>
      <c r="C30" s="4"/>
      <c r="D30" s="4"/>
      <c r="E30" s="18">
        <f t="shared" si="1"/>
        <v>0</v>
      </c>
      <c r="F30" s="18"/>
      <c r="G30" s="4"/>
      <c r="H30" s="4"/>
      <c r="I30" s="5"/>
      <c r="J30" s="5"/>
      <c r="K30" s="5"/>
      <c r="L30" s="887">
        <f>'NRHM-RCH Flexible Pool, NDCPs'!J1628</f>
        <v>0</v>
      </c>
      <c r="M30" s="888">
        <f>'NRHM-RCH Flexible Pool, NDCPs'!Q1628</f>
        <v>0</v>
      </c>
      <c r="N30" s="4"/>
      <c r="O30" s="4"/>
      <c r="P30" s="4"/>
      <c r="Q30" s="4"/>
      <c r="R30" s="4"/>
      <c r="S30" s="4"/>
      <c r="T30" s="18">
        <f t="shared" si="6"/>
        <v>0</v>
      </c>
    </row>
    <row r="31" spans="1:20" ht="20.100000000000001" customHeight="1" x14ac:dyDescent="0.25">
      <c r="A31" s="8" t="s">
        <v>3829</v>
      </c>
      <c r="B31" s="4"/>
      <c r="C31" s="4"/>
      <c r="D31" s="4"/>
      <c r="E31" s="18">
        <f t="shared" si="1"/>
        <v>0</v>
      </c>
      <c r="F31" s="18"/>
      <c r="G31" s="4"/>
      <c r="H31" s="4"/>
      <c r="I31" s="5"/>
      <c r="J31" s="5"/>
      <c r="K31" s="5"/>
      <c r="L31" s="887">
        <f>'NRHM-RCH Flexible Pool, NDCPs'!J1686</f>
        <v>0</v>
      </c>
      <c r="M31" s="888">
        <f>'NRHM-RCH Flexible Pool, NDCPs'!Q1686</f>
        <v>0</v>
      </c>
      <c r="N31" s="4"/>
      <c r="O31" s="4"/>
      <c r="P31" s="4"/>
      <c r="Q31" s="4"/>
      <c r="R31" s="4"/>
      <c r="S31" s="4"/>
      <c r="T31" s="18">
        <f t="shared" si="6"/>
        <v>0</v>
      </c>
    </row>
    <row r="32" spans="1:20" ht="20.100000000000001" customHeight="1" x14ac:dyDescent="0.2">
      <c r="A32" s="3" t="s">
        <v>3231</v>
      </c>
      <c r="B32" s="17">
        <f>+SUM(B27:B31)</f>
        <v>0</v>
      </c>
      <c r="C32" s="17">
        <f t="shared" ref="C32:T32" si="9">+SUM(C27:C31)</f>
        <v>0</v>
      </c>
      <c r="D32" s="17">
        <f t="shared" si="9"/>
        <v>0</v>
      </c>
      <c r="E32" s="18">
        <f t="shared" si="1"/>
        <v>0</v>
      </c>
      <c r="F32" s="17">
        <f t="shared" si="9"/>
        <v>0</v>
      </c>
      <c r="G32" s="17">
        <f t="shared" si="9"/>
        <v>0</v>
      </c>
      <c r="H32" s="17">
        <f t="shared" si="9"/>
        <v>0</v>
      </c>
      <c r="I32" s="17">
        <f t="shared" si="9"/>
        <v>0</v>
      </c>
      <c r="J32" s="17">
        <f t="shared" si="9"/>
        <v>0</v>
      </c>
      <c r="K32" s="17">
        <f t="shared" si="9"/>
        <v>0</v>
      </c>
      <c r="L32" s="17">
        <f t="shared" si="9"/>
        <v>0</v>
      </c>
      <c r="M32" s="17">
        <f t="shared" si="9"/>
        <v>0</v>
      </c>
      <c r="N32" s="17">
        <f t="shared" si="9"/>
        <v>0</v>
      </c>
      <c r="O32" s="17">
        <f t="shared" si="9"/>
        <v>0</v>
      </c>
      <c r="P32" s="17">
        <f t="shared" si="9"/>
        <v>0</v>
      </c>
      <c r="Q32" s="17">
        <f t="shared" si="9"/>
        <v>0</v>
      </c>
      <c r="R32" s="17">
        <f t="shared" si="9"/>
        <v>0</v>
      </c>
      <c r="S32" s="17">
        <f t="shared" si="9"/>
        <v>0</v>
      </c>
      <c r="T32" s="17">
        <f t="shared" si="9"/>
        <v>0</v>
      </c>
    </row>
    <row r="33" spans="1:20" ht="20.100000000000001" customHeight="1" x14ac:dyDescent="0.25">
      <c r="A33" s="3"/>
      <c r="B33" s="4"/>
      <c r="C33" s="4"/>
      <c r="D33" s="4"/>
      <c r="E33" s="18">
        <f t="shared" si="1"/>
        <v>0</v>
      </c>
      <c r="F33" s="18"/>
      <c r="G33" s="4"/>
      <c r="H33" s="4"/>
      <c r="I33" s="4"/>
      <c r="J33" s="4"/>
      <c r="K33" s="4"/>
      <c r="L33" s="887"/>
      <c r="M33" s="887"/>
      <c r="N33" s="4"/>
      <c r="O33" s="4"/>
      <c r="P33" s="4"/>
      <c r="Q33" s="4"/>
      <c r="R33" s="4"/>
      <c r="S33" s="4"/>
      <c r="T33" s="18">
        <f t="shared" ref="T33:T44" si="10">+SUM(Q33:S33)</f>
        <v>0</v>
      </c>
    </row>
    <row r="34" spans="1:20" ht="20.100000000000001" customHeight="1" x14ac:dyDescent="0.25">
      <c r="A34" s="3" t="s">
        <v>3232</v>
      </c>
      <c r="B34" s="4"/>
      <c r="C34" s="4"/>
      <c r="D34" s="4"/>
      <c r="E34" s="18">
        <f t="shared" si="1"/>
        <v>0</v>
      </c>
      <c r="F34" s="18"/>
      <c r="G34" s="4"/>
      <c r="H34" s="4"/>
      <c r="I34" s="4"/>
      <c r="J34" s="4"/>
      <c r="K34" s="4"/>
      <c r="L34" s="887"/>
      <c r="M34" s="887"/>
      <c r="N34" s="4"/>
      <c r="O34" s="4"/>
      <c r="P34" s="4"/>
      <c r="Q34" s="4"/>
      <c r="R34" s="4"/>
      <c r="S34" s="4"/>
      <c r="T34" s="18">
        <f t="shared" si="10"/>
        <v>0</v>
      </c>
    </row>
    <row r="35" spans="1:20" ht="20.100000000000001" customHeight="1" x14ac:dyDescent="0.25">
      <c r="A35" s="8" t="s">
        <v>3233</v>
      </c>
      <c r="B35" s="4"/>
      <c r="C35" s="4"/>
      <c r="D35" s="4"/>
      <c r="E35" s="18">
        <f t="shared" si="1"/>
        <v>0</v>
      </c>
      <c r="F35" s="18"/>
      <c r="G35" s="4"/>
      <c r="H35" s="4"/>
      <c r="I35" s="5"/>
      <c r="J35" s="5"/>
      <c r="K35" s="5"/>
      <c r="L35" s="887">
        <f>NCDs!J12</f>
        <v>0</v>
      </c>
      <c r="M35" s="887">
        <f>NCDs!Q12</f>
        <v>0</v>
      </c>
      <c r="N35" s="4"/>
      <c r="O35" s="4"/>
      <c r="P35" s="4"/>
      <c r="Q35" s="4"/>
      <c r="R35" s="4"/>
      <c r="S35" s="4"/>
      <c r="T35" s="18">
        <f t="shared" si="10"/>
        <v>0</v>
      </c>
    </row>
    <row r="36" spans="1:20" ht="20.100000000000001" customHeight="1" x14ac:dyDescent="0.25">
      <c r="A36" s="8" t="s">
        <v>3234</v>
      </c>
      <c r="B36" s="4"/>
      <c r="C36" s="4"/>
      <c r="D36" s="4"/>
      <c r="E36" s="18">
        <f t="shared" si="1"/>
        <v>0</v>
      </c>
      <c r="F36" s="18"/>
      <c r="G36" s="4"/>
      <c r="H36" s="4"/>
      <c r="I36" s="5"/>
      <c r="J36" s="5"/>
      <c r="K36" s="5"/>
      <c r="L36" s="887">
        <f>NCDs!J43</f>
        <v>0</v>
      </c>
      <c r="M36" s="887">
        <f>NCDs!Q43</f>
        <v>0</v>
      </c>
      <c r="N36" s="4"/>
      <c r="O36" s="4"/>
      <c r="P36" s="4"/>
      <c r="Q36" s="4"/>
      <c r="R36" s="4"/>
      <c r="S36" s="4"/>
      <c r="T36" s="18">
        <f t="shared" si="10"/>
        <v>0</v>
      </c>
    </row>
    <row r="37" spans="1:20" ht="20.100000000000001" customHeight="1" x14ac:dyDescent="0.25">
      <c r="A37" s="8" t="s">
        <v>3235</v>
      </c>
      <c r="B37" s="4"/>
      <c r="C37" s="4"/>
      <c r="D37" s="4"/>
      <c r="E37" s="18">
        <f t="shared" si="1"/>
        <v>0</v>
      </c>
      <c r="F37" s="18"/>
      <c r="G37" s="4"/>
      <c r="H37" s="4"/>
      <c r="I37" s="5"/>
      <c r="J37" s="5"/>
      <c r="K37" s="5"/>
      <c r="L37" s="887">
        <f>NCDs!J60</f>
        <v>0</v>
      </c>
      <c r="M37" s="887">
        <f>NCDs!Q60</f>
        <v>0</v>
      </c>
      <c r="N37" s="4"/>
      <c r="O37" s="4"/>
      <c r="P37" s="4"/>
      <c r="Q37" s="4"/>
      <c r="R37" s="4"/>
      <c r="S37" s="4"/>
      <c r="T37" s="18">
        <f t="shared" si="10"/>
        <v>0</v>
      </c>
    </row>
    <row r="38" spans="1:20" ht="39" customHeight="1" x14ac:dyDescent="0.25">
      <c r="A38" s="8" t="s">
        <v>3236</v>
      </c>
      <c r="B38" s="4"/>
      <c r="C38" s="4"/>
      <c r="D38" s="4"/>
      <c r="E38" s="18">
        <f t="shared" si="1"/>
        <v>0</v>
      </c>
      <c r="F38" s="18"/>
      <c r="G38" s="4"/>
      <c r="H38" s="4"/>
      <c r="I38" s="5"/>
      <c r="J38" s="5"/>
      <c r="K38" s="5"/>
      <c r="L38" s="887">
        <f>NCDs!J137</f>
        <v>0</v>
      </c>
      <c r="M38" s="887">
        <f>NCDs!Q137</f>
        <v>0</v>
      </c>
      <c r="N38" s="4"/>
      <c r="O38" s="4"/>
      <c r="P38" s="4"/>
      <c r="Q38" s="4"/>
      <c r="R38" s="4"/>
      <c r="S38" s="4"/>
      <c r="T38" s="18">
        <f t="shared" si="10"/>
        <v>0</v>
      </c>
    </row>
    <row r="39" spans="1:20" ht="20.100000000000001" customHeight="1" x14ac:dyDescent="0.25">
      <c r="A39" s="8" t="s">
        <v>3237</v>
      </c>
      <c r="B39" s="4"/>
      <c r="C39" s="4"/>
      <c r="D39" s="4"/>
      <c r="E39" s="18">
        <f t="shared" si="1"/>
        <v>0</v>
      </c>
      <c r="F39" s="18"/>
      <c r="G39" s="4"/>
      <c r="H39" s="4"/>
      <c r="I39" s="5"/>
      <c r="J39" s="5"/>
      <c r="K39" s="5"/>
      <c r="L39" s="887">
        <f>NCDs!J87</f>
        <v>0</v>
      </c>
      <c r="M39" s="887">
        <f>NCDs!Q87</f>
        <v>0</v>
      </c>
      <c r="N39" s="4"/>
      <c r="O39" s="4"/>
      <c r="P39" s="4"/>
      <c r="Q39" s="4"/>
      <c r="R39" s="4"/>
      <c r="S39" s="4"/>
      <c r="T39" s="18">
        <f t="shared" si="10"/>
        <v>0</v>
      </c>
    </row>
    <row r="40" spans="1:20" ht="20.100000000000001" customHeight="1" x14ac:dyDescent="0.25">
      <c r="A40" s="8" t="s">
        <v>4513</v>
      </c>
      <c r="B40" s="4"/>
      <c r="C40" s="4"/>
      <c r="D40" s="4"/>
      <c r="E40" s="18">
        <f t="shared" si="1"/>
        <v>0</v>
      </c>
      <c r="F40" s="18"/>
      <c r="G40" s="4"/>
      <c r="H40" s="4"/>
      <c r="I40" s="5"/>
      <c r="J40" s="5"/>
      <c r="K40" s="5"/>
      <c r="L40" s="887">
        <f>NCDs!J207</f>
        <v>0</v>
      </c>
      <c r="M40" s="887">
        <f>NCDs!Q207</f>
        <v>0</v>
      </c>
      <c r="N40" s="4"/>
      <c r="O40" s="4"/>
      <c r="P40" s="4"/>
      <c r="Q40" s="4"/>
      <c r="R40" s="4"/>
      <c r="S40" s="4"/>
      <c r="T40" s="18"/>
    </row>
    <row r="41" spans="1:20" ht="20.100000000000001" customHeight="1" x14ac:dyDescent="0.2">
      <c r="A41" s="3" t="s">
        <v>3238</v>
      </c>
      <c r="B41" s="17">
        <f>+SUM(B35:B40)</f>
        <v>0</v>
      </c>
      <c r="C41" s="17">
        <f t="shared" ref="C41:T41" si="11">+SUM(C35:C40)</f>
        <v>0</v>
      </c>
      <c r="D41" s="17">
        <f t="shared" si="11"/>
        <v>0</v>
      </c>
      <c r="E41" s="18">
        <f t="shared" si="1"/>
        <v>0</v>
      </c>
      <c r="F41" s="17">
        <f t="shared" si="11"/>
        <v>0</v>
      </c>
      <c r="G41" s="17">
        <f t="shared" si="11"/>
        <v>0</v>
      </c>
      <c r="H41" s="17">
        <f t="shared" si="11"/>
        <v>0</v>
      </c>
      <c r="I41" s="17">
        <f t="shared" si="11"/>
        <v>0</v>
      </c>
      <c r="J41" s="17">
        <f t="shared" si="11"/>
        <v>0</v>
      </c>
      <c r="K41" s="17">
        <f t="shared" si="11"/>
        <v>0</v>
      </c>
      <c r="L41" s="17">
        <f t="shared" si="11"/>
        <v>0</v>
      </c>
      <c r="M41" s="17">
        <f t="shared" si="11"/>
        <v>0</v>
      </c>
      <c r="N41" s="17">
        <f t="shared" si="11"/>
        <v>0</v>
      </c>
      <c r="O41" s="17">
        <f t="shared" si="11"/>
        <v>0</v>
      </c>
      <c r="P41" s="17">
        <f t="shared" si="11"/>
        <v>0</v>
      </c>
      <c r="Q41" s="17">
        <f t="shared" si="11"/>
        <v>0</v>
      </c>
      <c r="R41" s="17">
        <f t="shared" si="11"/>
        <v>0</v>
      </c>
      <c r="S41" s="17">
        <f t="shared" si="11"/>
        <v>0</v>
      </c>
      <c r="T41" s="17">
        <f t="shared" si="11"/>
        <v>0</v>
      </c>
    </row>
    <row r="42" spans="1:20" ht="20.100000000000001" customHeight="1" x14ac:dyDescent="0.25">
      <c r="A42" s="7" t="s">
        <v>3226</v>
      </c>
      <c r="B42" s="4"/>
      <c r="C42" s="4"/>
      <c r="D42" s="4"/>
      <c r="E42" s="18">
        <f t="shared" si="1"/>
        <v>0</v>
      </c>
      <c r="F42" s="18"/>
      <c r="G42" s="4"/>
      <c r="H42" s="4"/>
      <c r="I42" s="5"/>
      <c r="J42" s="5"/>
      <c r="K42" s="5"/>
      <c r="L42" s="887"/>
      <c r="M42" s="887"/>
      <c r="N42" s="4"/>
      <c r="O42" s="4"/>
      <c r="P42" s="4"/>
      <c r="Q42" s="4"/>
      <c r="R42" s="4"/>
      <c r="S42" s="4"/>
      <c r="T42" s="18">
        <f t="shared" si="10"/>
        <v>0</v>
      </c>
    </row>
    <row r="43" spans="1:20" ht="20.100000000000001" customHeight="1" x14ac:dyDescent="0.25">
      <c r="A43" s="3" t="s">
        <v>3239</v>
      </c>
      <c r="B43" s="4"/>
      <c r="C43" s="4"/>
      <c r="D43" s="4"/>
      <c r="E43" s="18">
        <f t="shared" si="1"/>
        <v>0</v>
      </c>
      <c r="F43" s="18"/>
      <c r="G43" s="4"/>
      <c r="H43" s="4"/>
      <c r="I43" s="4"/>
      <c r="J43" s="4"/>
      <c r="K43" s="4"/>
      <c r="L43" s="887"/>
      <c r="M43" s="887"/>
      <c r="N43" s="4"/>
      <c r="O43" s="4"/>
      <c r="P43" s="4"/>
      <c r="Q43" s="4"/>
      <c r="R43" s="4"/>
      <c r="S43" s="4"/>
      <c r="T43" s="18">
        <f t="shared" si="10"/>
        <v>0</v>
      </c>
    </row>
    <row r="44" spans="1:20" ht="20.100000000000001" customHeight="1" x14ac:dyDescent="0.25">
      <c r="A44" s="7" t="s">
        <v>3240</v>
      </c>
      <c r="B44" s="4"/>
      <c r="C44" s="4"/>
      <c r="D44" s="4"/>
      <c r="E44" s="18">
        <f t="shared" si="1"/>
        <v>0</v>
      </c>
      <c r="F44" s="18"/>
      <c r="G44" s="4"/>
      <c r="H44" s="4"/>
      <c r="I44" s="5"/>
      <c r="J44" s="5"/>
      <c r="K44" s="5"/>
      <c r="L44" s="887"/>
      <c r="M44" s="887"/>
      <c r="N44" s="4"/>
      <c r="O44" s="4"/>
      <c r="P44" s="4"/>
      <c r="Q44" s="4"/>
      <c r="R44" s="4"/>
      <c r="S44" s="4"/>
      <c r="T44" s="18">
        <f t="shared" si="10"/>
        <v>0</v>
      </c>
    </row>
    <row r="45" spans="1:20" ht="20.100000000000001" customHeight="1" x14ac:dyDescent="0.2">
      <c r="A45" s="3" t="s">
        <v>3166</v>
      </c>
      <c r="B45" s="17">
        <f>+B44+B43+B42+B41+B32+B22+B20</f>
        <v>0</v>
      </c>
      <c r="C45" s="17">
        <f>+C44+C43+C42+C41+C32+C22+C20</f>
        <v>0</v>
      </c>
      <c r="D45" s="17">
        <f>+D44+D43+D42+D41+D32+D22+D20</f>
        <v>0</v>
      </c>
      <c r="E45" s="18">
        <f t="shared" si="1"/>
        <v>0</v>
      </c>
      <c r="F45" s="17">
        <f t="shared" ref="F45:T45" si="12">+F44+F43+F42+F41+F32+F22+F20</f>
        <v>0</v>
      </c>
      <c r="G45" s="17">
        <f t="shared" si="12"/>
        <v>0</v>
      </c>
      <c r="H45" s="17">
        <f t="shared" si="12"/>
        <v>0</v>
      </c>
      <c r="I45" s="17">
        <f t="shared" si="12"/>
        <v>0</v>
      </c>
      <c r="J45" s="17">
        <f t="shared" si="12"/>
        <v>0</v>
      </c>
      <c r="K45" s="17">
        <f t="shared" si="12"/>
        <v>0</v>
      </c>
      <c r="L45" s="17">
        <f t="shared" si="12"/>
        <v>0</v>
      </c>
      <c r="M45" s="17">
        <f t="shared" si="12"/>
        <v>0</v>
      </c>
      <c r="N45" s="17">
        <f t="shared" si="12"/>
        <v>0</v>
      </c>
      <c r="O45" s="17">
        <f t="shared" si="12"/>
        <v>0</v>
      </c>
      <c r="P45" s="17">
        <f t="shared" si="12"/>
        <v>0</v>
      </c>
      <c r="Q45" s="17">
        <f t="shared" si="12"/>
        <v>0</v>
      </c>
      <c r="R45" s="17">
        <f t="shared" si="12"/>
        <v>0</v>
      </c>
      <c r="S45" s="17">
        <f t="shared" si="12"/>
        <v>0</v>
      </c>
      <c r="T45" s="17">
        <f t="shared" si="12"/>
        <v>0</v>
      </c>
    </row>
    <row r="46" spans="1:20" ht="12.75" customHeight="1" x14ac:dyDescent="0.25">
      <c r="B46" s="9"/>
      <c r="C46" s="9"/>
      <c r="D46" s="9"/>
    </row>
    <row r="47" spans="1:20" ht="12.75" customHeight="1" x14ac:dyDescent="0.25">
      <c r="A47" s="11" t="s">
        <v>3241</v>
      </c>
      <c r="D47" s="9"/>
      <c r="E47" s="9"/>
      <c r="F47" s="9"/>
      <c r="G47" s="9"/>
      <c r="H47" s="9"/>
      <c r="I47" s="9"/>
      <c r="J47" s="9"/>
      <c r="K47" s="9"/>
    </row>
    <row r="48" spans="1:20" ht="12.75" customHeight="1" x14ac:dyDescent="0.25">
      <c r="A48" s="11" t="s">
        <v>3242</v>
      </c>
      <c r="E48" s="9"/>
      <c r="F48" s="9"/>
      <c r="G48" s="9"/>
      <c r="H48" s="9"/>
      <c r="I48" s="9"/>
      <c r="J48" s="9"/>
      <c r="K48" s="9"/>
    </row>
    <row r="49" spans="1:13" ht="12.75" customHeight="1" x14ac:dyDescent="0.25">
      <c r="A49" s="12"/>
      <c r="B49" s="13"/>
      <c r="C49" s="13"/>
    </row>
    <row r="50" spans="1:13" ht="12.75" customHeight="1" x14ac:dyDescent="0.25">
      <c r="A50" s="12" t="s">
        <v>3243</v>
      </c>
      <c r="B50" s="13"/>
      <c r="C50" s="13"/>
      <c r="D50" s="13"/>
    </row>
    <row r="51" spans="1:13" ht="12.75" customHeight="1" x14ac:dyDescent="0.25">
      <c r="A51" s="14" t="s">
        <v>3244</v>
      </c>
      <c r="B51" s="13"/>
      <c r="C51" s="13"/>
      <c r="D51" s="13"/>
      <c r="E51" s="13"/>
      <c r="F51" s="13"/>
      <c r="G51" s="13"/>
      <c r="H51" s="13"/>
      <c r="I51" s="13"/>
      <c r="J51" s="13"/>
    </row>
    <row r="52" spans="1:13" ht="12.75" customHeight="1" x14ac:dyDescent="0.25">
      <c r="A52" s="14" t="s">
        <v>3245</v>
      </c>
      <c r="B52" s="13"/>
      <c r="C52" s="13"/>
      <c r="D52" s="13"/>
      <c r="E52" s="13"/>
      <c r="F52" s="13"/>
      <c r="G52" s="13"/>
      <c r="H52" s="13"/>
      <c r="I52" s="13"/>
      <c r="J52" s="13"/>
    </row>
    <row r="53" spans="1:13" ht="12.75" customHeight="1" x14ac:dyDescent="0.25">
      <c r="A53" s="14" t="s">
        <v>3246</v>
      </c>
      <c r="D53" s="13"/>
      <c r="E53" s="13"/>
      <c r="F53" s="13"/>
      <c r="G53" s="13"/>
      <c r="H53" s="13"/>
      <c r="I53" s="13"/>
      <c r="J53" s="13"/>
    </row>
    <row r="54" spans="1:13" ht="12.75" customHeight="1" x14ac:dyDescent="0.25">
      <c r="A54" s="14" t="s">
        <v>3247</v>
      </c>
      <c r="E54" s="13"/>
      <c r="F54" s="13"/>
      <c r="G54" s="13"/>
      <c r="H54" s="13"/>
      <c r="I54" s="13"/>
      <c r="J54" s="13"/>
    </row>
    <row r="55" spans="1:13" s="10" customFormat="1" x14ac:dyDescent="0.25">
      <c r="A55" s="15"/>
      <c r="L55" s="889"/>
      <c r="M55" s="889"/>
    </row>
    <row r="56" spans="1:13" s="10" customFormat="1" x14ac:dyDescent="0.25">
      <c r="A56" s="1"/>
      <c r="B56" s="16"/>
      <c r="L56" s="889"/>
      <c r="M56" s="889"/>
    </row>
  </sheetData>
  <customSheetViews>
    <customSheetView guid="{E63C1B0C-3E1D-4C78-84EB-D6360673AA67}" scale="70">
      <selection activeCell="E10" sqref="E10"/>
      <pageMargins left="0.15748031496062992" right="0.15748031496062992" top="1.1417322834645669" bottom="0.74803149606299213" header="0.31496062992125984" footer="0.31496062992125984"/>
      <pageSetup scale="63" orientation="portrait" r:id="rId1"/>
      <headerFooter>
        <oddHeader>&amp;C&amp;"Bookman Old Style,Bold"&amp;18National Health Mission Statement of Fund Position for the F.Y. 2018-19State Health Society ______________(Name of the State/UT)</oddHeader>
      </headerFooter>
    </customSheetView>
  </customSheetViews>
  <mergeCells count="17">
    <mergeCell ref="N1:P3"/>
    <mergeCell ref="C2:C4"/>
    <mergeCell ref="Q1:T1"/>
    <mergeCell ref="Q2:Q4"/>
    <mergeCell ref="R2:R4"/>
    <mergeCell ref="S2:S4"/>
    <mergeCell ref="T2:T4"/>
    <mergeCell ref="D2:D4"/>
    <mergeCell ref="E1:E4"/>
    <mergeCell ref="L1:M3"/>
    <mergeCell ref="F3:G3"/>
    <mergeCell ref="A1:A4"/>
    <mergeCell ref="B1:D1"/>
    <mergeCell ref="H3:I3"/>
    <mergeCell ref="J3:K3"/>
    <mergeCell ref="B2:B4"/>
    <mergeCell ref="F1:K2"/>
  </mergeCells>
  <dataValidations count="2">
    <dataValidation allowBlank="1" showInputMessage="1" showErrorMessage="1" promptTitle="Statement of Fund Position" prompt="mention amount in lacs" sqref="D27:D31 J3:J4 H3:H4 Q8:Q11 Q6 G27:K31 L33:L36 F13:L19 N15:R19 R6:R11 N21:R21 N27:R31 N13:R13 E43:E45 F3:F4 B14:C18 M14:T14 F43:F44 D21:L21 D42:R42 D13:D19 F33:F40 M23 M15 F23:F31 L23:L31 E23:E41 B6:P11 E13:E20" xr:uid="{00000000-0002-0000-0400-000000000000}"/>
    <dataValidation type="list" allowBlank="1" showInputMessage="1" showErrorMessage="1" sqref="B56" xr:uid="{00000000-0002-0000-0400-000001000000}">
      <formula1>#REF!</formula1>
    </dataValidation>
  </dataValidations>
  <printOptions horizontalCentered="1"/>
  <pageMargins left="0.15748031496062992" right="0.15748031496062992" top="1.1417322834645669" bottom="0.19685039370078741" header="0.31496062992125984" footer="0.15748031496062992"/>
  <pageSetup scale="34" orientation="landscape" r:id="rId2"/>
  <headerFooter>
    <oddHeader>&amp;C&amp;"Bookman Old Style,Bold"&amp;18National Health Mission Statement of Fund Position for the F.Y. 2020-21State Health Society ______________(Name of the State/UT)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Summary</vt:lpstr>
      <vt:lpstr>NRHM-RCH Flexible Pool, NDCPs</vt:lpstr>
      <vt:lpstr>NCDs</vt:lpstr>
      <vt:lpstr>NUHM</vt:lpstr>
      <vt:lpstr>SFP</vt:lpstr>
      <vt:lpstr>'NRHM-RCH Flexible Pool, NDCPs'!_GoBack</vt:lpstr>
      <vt:lpstr>NCDs!Print_Area</vt:lpstr>
      <vt:lpstr>'NRHM-RCH Flexible Pool, NDCPs'!Print_Area</vt:lpstr>
      <vt:lpstr>NUHM!Print_Area</vt:lpstr>
      <vt:lpstr>Summary!Print_Area</vt:lpstr>
      <vt:lpstr>NCDs!Print_Titles</vt:lpstr>
      <vt:lpstr>NUHM!Print_Titles</vt:lpstr>
      <vt:lpstr>SFP!Print_Titles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Biswajit Deka</cp:lastModifiedBy>
  <cp:lastPrinted>2020-04-20T08:54:45Z</cp:lastPrinted>
  <dcterms:created xsi:type="dcterms:W3CDTF">2007-07-10T06:07:20Z</dcterms:created>
  <dcterms:modified xsi:type="dcterms:W3CDTF">2021-03-11T08:18:08Z</dcterms:modified>
</cp:coreProperties>
</file>